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mc:AlternateContent xmlns:mc="http://schemas.openxmlformats.org/markup-compatibility/2006">
    <mc:Choice Requires="x15">
      <x15ac:absPath xmlns:x15ac="http://schemas.microsoft.com/office/spreadsheetml/2010/11/ac" url="C:\Users\Usuario\Desktop\EXERCICIO - 2022\EXERCICIO - 2023\CONCORRÊNCIA PÚBLICA\CONCORRÊNCIA PÚBLICA 001-2023 - CONSTRUÇÃO EMEF PROFESSORA ESTHER DA COSTA SANTOS\"/>
    </mc:Choice>
  </mc:AlternateContent>
  <xr:revisionPtr revIDLastSave="0" documentId="8_{EB6F8351-870C-4226-9272-622C7B72D5F2}" xr6:coauthVersionLast="47" xr6:coauthVersionMax="47" xr10:uidLastSave="{00000000-0000-0000-0000-000000000000}"/>
  <bookViews>
    <workbookView xWindow="-120" yWindow="-120" windowWidth="24240" windowHeight="13140" tabRatio="770" firstSheet="3" activeTab="4" xr2:uid="{00000000-000D-0000-FFFF-FFFF00000000}"/>
  </bookViews>
  <sheets>
    <sheet name="COMPOSIÇÃO BDI" sheetId="32" r:id="rId1"/>
    <sheet name="COMPOSIÇÃO BDI DIFERENCIADO" sheetId="39" r:id="rId2"/>
    <sheet name="PLANILHA RESUMO" sheetId="15" r:id="rId3"/>
    <sheet name="CRONOGRAMA" sheetId="33" r:id="rId4"/>
    <sheet name="ORÇAMENTO" sheetId="13" r:id="rId5"/>
    <sheet name="MEMORIA DE CÁLCULO" sheetId="34" r:id="rId6"/>
    <sheet name="COMPOSIÇÃO DE CUSTO" sheetId="35" r:id="rId7"/>
    <sheet name="CURVA ABC" sheetId="37" r:id="rId8"/>
    <sheet name="TABELA RESUMO DE COTAÇÕES" sheetId="38" r:id="rId9"/>
  </sheets>
  <externalReferences>
    <externalReference r:id="rId10"/>
    <externalReference r:id="rId11"/>
    <externalReference r:id="rId12"/>
    <externalReference r:id="rId13"/>
    <externalReference r:id="rId14"/>
    <externalReference r:id="rId15"/>
  </externalReferences>
  <definedNames>
    <definedName name="\s" localSheetId="6">#REF!</definedName>
    <definedName name="\s" localSheetId="3">#REF!</definedName>
    <definedName name="\s" localSheetId="7">#REF!</definedName>
    <definedName name="\s" localSheetId="5">#REF!</definedName>
    <definedName name="\s" localSheetId="8">#REF!</definedName>
    <definedName name="\s">#REF!</definedName>
    <definedName name="\t" localSheetId="7">#REF!</definedName>
    <definedName name="\t" localSheetId="5">#REF!</definedName>
    <definedName name="\t" localSheetId="8">#REF!</definedName>
    <definedName name="\t">#REF!</definedName>
    <definedName name="_\s" localSheetId="6">#REF!</definedName>
    <definedName name="_\t" localSheetId="6">#REF!</definedName>
    <definedName name="____\t">#REF!</definedName>
    <definedName name="______\s">#REF!</definedName>
    <definedName name="______________FOG50" localSheetId="0">#REF!</definedName>
    <definedName name="______________FOG50" localSheetId="1">#REF!</definedName>
    <definedName name="______________FOG50" localSheetId="6">#REF!</definedName>
    <definedName name="______________FOG50" localSheetId="7">#REF!</definedName>
    <definedName name="______________FOG50" localSheetId="5">#REF!</definedName>
    <definedName name="______________FOG50">#REF!</definedName>
    <definedName name="______________PVC100" localSheetId="0">#REF!</definedName>
    <definedName name="______________PVC100" localSheetId="1">#REF!</definedName>
    <definedName name="______________PVC100" localSheetId="6">#REF!</definedName>
    <definedName name="______________PVC100" localSheetId="5">#REF!</definedName>
    <definedName name="______________PVC100">#REF!</definedName>
    <definedName name="______________PVC150" localSheetId="0">#REF!</definedName>
    <definedName name="______________PVC150" localSheetId="1">#REF!</definedName>
    <definedName name="______________PVC150" localSheetId="6">#REF!</definedName>
    <definedName name="______________PVC150" localSheetId="5">#REF!</definedName>
    <definedName name="______________PVC150">#REF!</definedName>
    <definedName name="______________PVC50" localSheetId="5">#REF!</definedName>
    <definedName name="______________PVC50">#REF!</definedName>
    <definedName name="______________PVC75" localSheetId="5">#REF!</definedName>
    <definedName name="______________PVC75">#REF!</definedName>
    <definedName name="_____________FOG50" localSheetId="5">#REF!</definedName>
    <definedName name="_____________FOG50">#REF!</definedName>
    <definedName name="_____________PVC100" localSheetId="5">#REF!</definedName>
    <definedName name="_____________PVC100">#REF!</definedName>
    <definedName name="_____________PVC150" localSheetId="5">#REF!</definedName>
    <definedName name="_____________PVC150">#REF!</definedName>
    <definedName name="_____________PVC50" localSheetId="5">#REF!</definedName>
    <definedName name="_____________PVC50">#REF!</definedName>
    <definedName name="_____________PVC75" localSheetId="5">#REF!</definedName>
    <definedName name="_____________PVC75">#REF!</definedName>
    <definedName name="____________FOG50" localSheetId="5">#REF!</definedName>
    <definedName name="____________FOG50">#REF!</definedName>
    <definedName name="____________PVC100" localSheetId="5">#REF!</definedName>
    <definedName name="____________PVC100">#REF!</definedName>
    <definedName name="____________PVC150" localSheetId="5">#REF!</definedName>
    <definedName name="____________PVC150">#REF!</definedName>
    <definedName name="____________PVC50" localSheetId="5">#REF!</definedName>
    <definedName name="____________PVC50">#REF!</definedName>
    <definedName name="____________PVC75" localSheetId="5">#REF!</definedName>
    <definedName name="____________PVC75">#REF!</definedName>
    <definedName name="___________FOG50">"#ref!"</definedName>
    <definedName name="___________PVC100">"#ref!"</definedName>
    <definedName name="___________PVC150">"#ref!"</definedName>
    <definedName name="___________PVC50">"#ref!"</definedName>
    <definedName name="___________PVC75">"#ref!"</definedName>
    <definedName name="___________VBF1">"#ref!"</definedName>
    <definedName name="___________VE1">"#ref!"</definedName>
    <definedName name="___________VO1">"#ref!"</definedName>
    <definedName name="___________VR1">"#ref!"</definedName>
    <definedName name="__________FOG50" localSheetId="0">#REF!</definedName>
    <definedName name="__________FOG50" localSheetId="1">#REF!</definedName>
    <definedName name="__________FOG50" localSheetId="6">#REF!</definedName>
    <definedName name="__________FOG50" localSheetId="3">#REF!</definedName>
    <definedName name="__________FOG50" localSheetId="7">#REF!</definedName>
    <definedName name="__________FOG50" localSheetId="5">#REF!</definedName>
    <definedName name="__________FOG50" localSheetId="8">#REF!</definedName>
    <definedName name="__________FOG50">#REF!</definedName>
    <definedName name="__________PVC100" localSheetId="0">#REF!</definedName>
    <definedName name="__________PVC100" localSheetId="1">#REF!</definedName>
    <definedName name="__________PVC100" localSheetId="6">#REF!</definedName>
    <definedName name="__________PVC100" localSheetId="5">#REF!</definedName>
    <definedName name="__________PVC100" localSheetId="8">#REF!</definedName>
    <definedName name="__________PVC100">#REF!</definedName>
    <definedName name="__________PVC150" localSheetId="0">#REF!</definedName>
    <definedName name="__________PVC150" localSheetId="1">#REF!</definedName>
    <definedName name="__________PVC150" localSheetId="6">#REF!</definedName>
    <definedName name="__________PVC150" localSheetId="5">#REF!</definedName>
    <definedName name="__________PVC150">#REF!</definedName>
    <definedName name="__________PVC50" localSheetId="5">#REF!</definedName>
    <definedName name="__________PVC50">#REF!</definedName>
    <definedName name="__________PVC75" localSheetId="5">#REF!</definedName>
    <definedName name="__________PVC75">#REF!</definedName>
    <definedName name="__________VBF1" localSheetId="5">#REF!</definedName>
    <definedName name="__________VBF1">#REF!</definedName>
    <definedName name="__________VE1" localSheetId="5">#REF!</definedName>
    <definedName name="__________VE1">#REF!</definedName>
    <definedName name="__________VO1" localSheetId="5">#REF!</definedName>
    <definedName name="__________VO1">#REF!</definedName>
    <definedName name="__________VR1" localSheetId="5">#REF!</definedName>
    <definedName name="__________VR1">#REF!</definedName>
    <definedName name="_________FOG50" localSheetId="5">#REF!</definedName>
    <definedName name="_________FOG50">#REF!</definedName>
    <definedName name="_________PVC100" localSheetId="5">#REF!</definedName>
    <definedName name="_________PVC100">#REF!</definedName>
    <definedName name="_________PVC150" localSheetId="5">#REF!</definedName>
    <definedName name="_________PVC150">#REF!</definedName>
    <definedName name="_________PVC50" localSheetId="5">#REF!</definedName>
    <definedName name="_________PVC50">#REF!</definedName>
    <definedName name="_________PVC75" localSheetId="5">#REF!</definedName>
    <definedName name="_________PVC75">#REF!</definedName>
    <definedName name="_________VBF1" localSheetId="5">#REF!</definedName>
    <definedName name="_________VBF1">#REF!</definedName>
    <definedName name="_________VE1" localSheetId="5">#REF!</definedName>
    <definedName name="_________VE1">#REF!</definedName>
    <definedName name="_________VO1" localSheetId="5">#REF!</definedName>
    <definedName name="_________VO1">#REF!</definedName>
    <definedName name="_________VR1" localSheetId="5">#REF!</definedName>
    <definedName name="_________VR1">#REF!</definedName>
    <definedName name="________FOG50" localSheetId="5">#REF!</definedName>
    <definedName name="________FOG50">#REF!</definedName>
    <definedName name="________PVC100" localSheetId="5">#REF!</definedName>
    <definedName name="________PVC100">#REF!</definedName>
    <definedName name="________PVC150" localSheetId="5">#REF!</definedName>
    <definedName name="________PVC150">#REF!</definedName>
    <definedName name="________PVC50" localSheetId="5">#REF!</definedName>
    <definedName name="________PVC50">#REF!</definedName>
    <definedName name="________PVC75" localSheetId="5">#REF!</definedName>
    <definedName name="________PVC75">#REF!</definedName>
    <definedName name="________VBF1" localSheetId="5">#REF!</definedName>
    <definedName name="________VBF1">#REF!</definedName>
    <definedName name="________VE1" localSheetId="5">#REF!</definedName>
    <definedName name="________VE1">#REF!</definedName>
    <definedName name="________VO1" localSheetId="5">#REF!</definedName>
    <definedName name="________VO1">#REF!</definedName>
    <definedName name="________VR1" localSheetId="5">#REF!</definedName>
    <definedName name="________VR1">#REF!</definedName>
    <definedName name="_______FOG50" localSheetId="5">#REF!</definedName>
    <definedName name="_______FOG50">#REF!</definedName>
    <definedName name="_______PVC100" localSheetId="5">#REF!</definedName>
    <definedName name="_______PVC100">#REF!</definedName>
    <definedName name="_______PVC150" localSheetId="5">#REF!</definedName>
    <definedName name="_______PVC150">#REF!</definedName>
    <definedName name="_______PVC50" localSheetId="5">#REF!</definedName>
    <definedName name="_______PVC50">#REF!</definedName>
    <definedName name="_______PVC75" localSheetId="5">#REF!</definedName>
    <definedName name="_______PVC75">#REF!</definedName>
    <definedName name="_______VBF1" localSheetId="5">#REF!</definedName>
    <definedName name="_______VBF1">#REF!</definedName>
    <definedName name="_______VE1" localSheetId="5">#REF!</definedName>
    <definedName name="_______VE1">#REF!</definedName>
    <definedName name="_______VO1" localSheetId="5">#REF!</definedName>
    <definedName name="_______VO1">#REF!</definedName>
    <definedName name="_______VR1" localSheetId="5">#REF!</definedName>
    <definedName name="_______VR1">#REF!</definedName>
    <definedName name="______FOG50" localSheetId="5">#REF!</definedName>
    <definedName name="______FOG50">#REF!</definedName>
    <definedName name="______PVC100" localSheetId="5">#REF!</definedName>
    <definedName name="______PVC100">#REF!</definedName>
    <definedName name="______PVC150" localSheetId="5">#REF!</definedName>
    <definedName name="______PVC150">#REF!</definedName>
    <definedName name="______PVC50" localSheetId="5">#REF!</definedName>
    <definedName name="______PVC50">#REF!</definedName>
    <definedName name="______PVC75" localSheetId="5">#REF!</definedName>
    <definedName name="______PVC75">#REF!</definedName>
    <definedName name="______VBF1" localSheetId="5">#REF!</definedName>
    <definedName name="______VBF1">#REF!</definedName>
    <definedName name="______VE1" localSheetId="5">#REF!</definedName>
    <definedName name="______VE1">#REF!</definedName>
    <definedName name="______VO1" localSheetId="5">#REF!</definedName>
    <definedName name="______VO1">#REF!</definedName>
    <definedName name="______VR1" localSheetId="5">#REF!</definedName>
    <definedName name="______VR1">#REF!</definedName>
    <definedName name="_____FOG50" localSheetId="5">#REF!</definedName>
    <definedName name="_____FOG50">#REF!</definedName>
    <definedName name="_____PVC100" localSheetId="5">#REF!</definedName>
    <definedName name="_____PVC100">#REF!</definedName>
    <definedName name="_____PVC150" localSheetId="5">#REF!</definedName>
    <definedName name="_____PVC150">#REF!</definedName>
    <definedName name="_____PVC50" localSheetId="5">#REF!</definedName>
    <definedName name="_____PVC50">#REF!</definedName>
    <definedName name="_____PVC75" localSheetId="5">#REF!</definedName>
    <definedName name="_____PVC75">#REF!</definedName>
    <definedName name="_____VBF1" localSheetId="5">#REF!</definedName>
    <definedName name="_____VBF1">#REF!</definedName>
    <definedName name="_____VE1" localSheetId="5">#REF!</definedName>
    <definedName name="_____VE1">#REF!</definedName>
    <definedName name="_____VO1" localSheetId="5">#REF!</definedName>
    <definedName name="_____VO1">#REF!</definedName>
    <definedName name="_____VR1" localSheetId="5">#REF!</definedName>
    <definedName name="_____VR1">#REF!</definedName>
    <definedName name="____FOG50" localSheetId="5">#REF!</definedName>
    <definedName name="____FOG50">#REF!</definedName>
    <definedName name="____PVC100" localSheetId="5">#REF!</definedName>
    <definedName name="____PVC100">#REF!</definedName>
    <definedName name="____PVC150" localSheetId="5">#REF!</definedName>
    <definedName name="____PVC150">#REF!</definedName>
    <definedName name="____PVC50" localSheetId="5">#REF!</definedName>
    <definedName name="____PVC50">#REF!</definedName>
    <definedName name="____PVC75" localSheetId="5">#REF!</definedName>
    <definedName name="____PVC75">#REF!</definedName>
    <definedName name="____VBF1" localSheetId="5">#REF!</definedName>
    <definedName name="____VBF1">#REF!</definedName>
    <definedName name="____VE1" localSheetId="5">#REF!</definedName>
    <definedName name="____VE1">#REF!</definedName>
    <definedName name="____VO1" localSheetId="5">#REF!</definedName>
    <definedName name="____VO1">#REF!</definedName>
    <definedName name="____VR1" localSheetId="5">#REF!</definedName>
    <definedName name="____VR1">#REF!</definedName>
    <definedName name="___FOG50" localSheetId="5">#REF!</definedName>
    <definedName name="___FOG50">#REF!</definedName>
    <definedName name="___PVC100" localSheetId="5">#REF!</definedName>
    <definedName name="___PVC100">#REF!</definedName>
    <definedName name="___PVC150" localSheetId="5">#REF!</definedName>
    <definedName name="___PVC150">#REF!</definedName>
    <definedName name="___PVC50" localSheetId="5">#REF!</definedName>
    <definedName name="___PVC50">#REF!</definedName>
    <definedName name="___PVC75" localSheetId="5">#REF!</definedName>
    <definedName name="___PVC75">#REF!</definedName>
    <definedName name="___VBF1" localSheetId="5">#REF!</definedName>
    <definedName name="___VBF1">#REF!</definedName>
    <definedName name="___VE1" localSheetId="5">#REF!</definedName>
    <definedName name="___VE1">#REF!</definedName>
    <definedName name="___VO1" localSheetId="5">#REF!</definedName>
    <definedName name="___VO1">#REF!</definedName>
    <definedName name="___VR1" localSheetId="5">#REF!</definedName>
    <definedName name="___VR1">#REF!</definedName>
    <definedName name="__6Excel_BuiltIn_Print_Area_3_1_1_1_1_1">#REF!</definedName>
    <definedName name="__FOG50" localSheetId="5">#REF!</definedName>
    <definedName name="__FOG50">#REF!</definedName>
    <definedName name="__PVC100" localSheetId="5">#REF!</definedName>
    <definedName name="__PVC100">#REF!</definedName>
    <definedName name="__PVC150" localSheetId="5">#REF!</definedName>
    <definedName name="__PVC150">#REF!</definedName>
    <definedName name="__PVC50" localSheetId="5">#REF!</definedName>
    <definedName name="__PVC50">#REF!</definedName>
    <definedName name="__PVC75" localSheetId="5">#REF!</definedName>
    <definedName name="__PVC75">#REF!</definedName>
    <definedName name="__VBF1" localSheetId="5">#REF!</definedName>
    <definedName name="__VBF1">#REF!</definedName>
    <definedName name="__VE1" localSheetId="5">#REF!</definedName>
    <definedName name="__VE1">#REF!</definedName>
    <definedName name="__VO1" localSheetId="5">#REF!</definedName>
    <definedName name="__VO1">#REF!</definedName>
    <definedName name="__VR1" localSheetId="5">#REF!</definedName>
    <definedName name="__VR1">#REF!</definedName>
    <definedName name="_10Excel_BuiltIn_Print_Area_5_1">#REF!</definedName>
    <definedName name="_10Excel_BuiltIn_Print_Area_7_1">#REF!</definedName>
    <definedName name="_11Excel_BuiltIn_Print_Area_8_1">([1]EMERGÊNCIA!$A$1:$N$213,[1]EMERGÊNCIA!$A$214:$N$290)</definedName>
    <definedName name="_12Excel_BuiltIn_Print_Area_6_1" localSheetId="6">#REF!</definedName>
    <definedName name="_12Excel_BuiltIn_Print_Area_6_1" localSheetId="7">#REF!</definedName>
    <definedName name="_12Excel_BuiltIn_Print_Area_6_1" localSheetId="8">#REF!</definedName>
    <definedName name="_12Excel_BuiltIn_Print_Area_6_1">#REF!</definedName>
    <definedName name="_12Excel_BuiltIn_Print_Area_9_1" localSheetId="6">#REF!</definedName>
    <definedName name="_12Excel_BuiltIn_Print_Area_9_1" localSheetId="7">#REF!</definedName>
    <definedName name="_12Excel_BuiltIn_Print_Area_9_1">#REF!</definedName>
    <definedName name="_13Excel_BuiltIn_Print_Titles_3_1" localSheetId="6">#REF!</definedName>
    <definedName name="_13Excel_BuiltIn_Print_Titles_3_1" localSheetId="7">#REF!</definedName>
    <definedName name="_13Excel_BuiltIn_Print_Titles_3_1">#REF!</definedName>
    <definedName name="_14Excel_BuiltIn_Print_Area_7_1">#REF!</definedName>
    <definedName name="_14Excel_BuiltIn_Print_Titles_4_1">#REF!</definedName>
    <definedName name="_15Excel_BuiltIn_Print_Area_8_1">([1]EMERGÊNCIA!$A$1:$N$213,[1]EMERGÊNCIA!$A$214:$N$290)</definedName>
    <definedName name="_15Excel_BuiltIn_Print_Titles_5_1" localSheetId="6">#REF!</definedName>
    <definedName name="_15Excel_BuiltIn_Print_Titles_5_1" localSheetId="7">#REF!</definedName>
    <definedName name="_15Excel_BuiltIn_Print_Titles_5_1" localSheetId="8">#REF!</definedName>
    <definedName name="_15Excel_BuiltIn_Print_Titles_5_1">#REF!</definedName>
    <definedName name="_16Excel_BuiltIn_Print_Titles_6_1" localSheetId="6">#REF!</definedName>
    <definedName name="_16Excel_BuiltIn_Print_Titles_6_1" localSheetId="7">#REF!</definedName>
    <definedName name="_16Excel_BuiltIn_Print_Titles_6_1">#REF!</definedName>
    <definedName name="_17Excel_BuiltIn_Print_Area_9_1" localSheetId="6">#REF!</definedName>
    <definedName name="_17Excel_BuiltIn_Print_Area_9_1" localSheetId="7">#REF!</definedName>
    <definedName name="_17Excel_BuiltIn_Print_Area_9_1">#REF!</definedName>
    <definedName name="_17Excel_BuiltIn_Print_Titles_7_1">#REF!</definedName>
    <definedName name="_18Excel_BuiltIn_Print_Titles_9_1">#REF!</definedName>
    <definedName name="_1Excel_BuiltIn__FilterDatabase_12_1">#REF!</definedName>
    <definedName name="_1Excel_BuiltIn_Print_Area_2_1">#REF!</definedName>
    <definedName name="_28Excel_BuiltIn_Print_Titles_3_1">#REF!</definedName>
    <definedName name="_2Excel_BuiltIn__FilterDatabase_12_1">#REF!</definedName>
    <definedName name="_2Excel_BuiltIn_Print_Area_1_1_1_1_1_1_1">#REF!</definedName>
    <definedName name="_2Excel_BuiltIn_Print_Area_3_1_1">#REF!</definedName>
    <definedName name="_39Excel_BuiltIn_Print_Titles_4_1">#REF!</definedName>
    <definedName name="_3Excel_BuiltIn_Print_Area_2_1">#REF!</definedName>
    <definedName name="_3Excel_BuiltIn_Print_Area_3_1_1_1_1_1">#REF!</definedName>
    <definedName name="_4Excel_BuiltIn_Print_Area_3_1">#REF!</definedName>
    <definedName name="_4Excel_BuiltIn_Print_Area_3_1_1_1_1_1">#REF!</definedName>
    <definedName name="_50Excel_BuiltIn_Print_Titles_5_1">#REF!</definedName>
    <definedName name="_5Excel_BuiltIn_Print_Area_3_1">#REF!</definedName>
    <definedName name="_61Excel_BuiltIn_Print_Titles_6_1">#REF!</definedName>
    <definedName name="_6Excel_BuiltIn_Print_Area_3_1_1_1_1_1">#REF!</definedName>
    <definedName name="_72Excel_BuiltIn_Print_Titles_7_1">#REF!</definedName>
    <definedName name="_7Excel_BuiltIn_Print_Area_4_1">#REF!</definedName>
    <definedName name="_83Excel_BuiltIn_Print_Titles_9_1">#REF!</definedName>
    <definedName name="_8Excel_BuiltIn_Print_Area_4_1">#REF!</definedName>
    <definedName name="_8Excel_BuiltIn_Print_Area_5_1">#REF!</definedName>
    <definedName name="_9Excel_BuiltIn_Print_Area_6_1">#REF!</definedName>
    <definedName name="_aaa1">#REF!</definedName>
    <definedName name="_aaa2">#REF!</definedName>
    <definedName name="_Fill" localSheetId="5">#REF!</definedName>
    <definedName name="_Fill">#REF!</definedName>
    <definedName name="_xlnm._FilterDatabase" localSheetId="3" hidden="1">CRONOGRAMA!$Q$1:$Q$49</definedName>
    <definedName name="_xlnm._FilterDatabase" localSheetId="7" hidden="1">'CURVA ABC'!#REF!</definedName>
    <definedName name="_xlnm._FilterDatabase" localSheetId="5" hidden="1">'MEMORIA DE CÁLCULO'!#REF!</definedName>
    <definedName name="_xlnm._FilterDatabase" localSheetId="4" hidden="1">ORÇAMENTO!$H$1:$H$248</definedName>
    <definedName name="_xlnm._FilterDatabase" localSheetId="2" hidden="1">'PLANILHA RESUMO'!$B$1:$B$44</definedName>
    <definedName name="_FOG50" localSheetId="0">#REF!</definedName>
    <definedName name="_FOG50" localSheetId="1">#REF!</definedName>
    <definedName name="_FOG50" localSheetId="6">#REF!</definedName>
    <definedName name="_FOG50" localSheetId="3">#REF!</definedName>
    <definedName name="_FOG50" localSheetId="7">#REF!</definedName>
    <definedName name="_FOG50" localSheetId="5">#REF!</definedName>
    <definedName name="_FOG50" localSheetId="8">#REF!</definedName>
    <definedName name="_FOG50">#REF!</definedName>
    <definedName name="_For01" localSheetId="6">#REF!</definedName>
    <definedName name="_For01" localSheetId="3">#REF!</definedName>
    <definedName name="_For01" localSheetId="7">#REF!</definedName>
    <definedName name="_For01" localSheetId="5">#REF!</definedName>
    <definedName name="_For01">#REF!</definedName>
    <definedName name="_int01">#REF!</definedName>
    <definedName name="_int02">#REF!</definedName>
    <definedName name="_int03">#REF!</definedName>
    <definedName name="_int04">#REF!</definedName>
    <definedName name="_int05">#REF!</definedName>
    <definedName name="_Key1" localSheetId="6" hidden="1">#REF!</definedName>
    <definedName name="_Key1" localSheetId="5" hidden="1">#REF!</definedName>
    <definedName name="_Key1" hidden="1">#REF!</definedName>
    <definedName name="_Key2" localSheetId="6" hidden="1">#REF!</definedName>
    <definedName name="_Key2" localSheetId="5" hidden="1">#REF!</definedName>
    <definedName name="_Key2" hidden="1">#REF!</definedName>
    <definedName name="_lim01">#REF!</definedName>
    <definedName name="_Order1" hidden="1">255</definedName>
    <definedName name="_Order2" hidden="1">255</definedName>
    <definedName name="_POS21" localSheetId="6">#REF!</definedName>
    <definedName name="_POS21" localSheetId="7">#REF!</definedName>
    <definedName name="_POS21" localSheetId="8">#REF!</definedName>
    <definedName name="_POS21">#REF!</definedName>
    <definedName name="_PVC100" localSheetId="0">#REF!</definedName>
    <definedName name="_PVC100" localSheetId="1">#REF!</definedName>
    <definedName name="_PVC100" localSheetId="6">#REF!</definedName>
    <definedName name="_PVC100" localSheetId="3">#REF!</definedName>
    <definedName name="_PVC100" localSheetId="7">#REF!</definedName>
    <definedName name="_PVC100" localSheetId="5">#REF!</definedName>
    <definedName name="_PVC100" localSheetId="8">#REF!</definedName>
    <definedName name="_PVC100">#REF!</definedName>
    <definedName name="_PVC150" localSheetId="0">#REF!</definedName>
    <definedName name="_PVC150" localSheetId="1">#REF!</definedName>
    <definedName name="_PVC150" localSheetId="6">#REF!</definedName>
    <definedName name="_PVC150" localSheetId="5">#REF!</definedName>
    <definedName name="_PVC150">#REF!</definedName>
    <definedName name="_PVC50" localSheetId="0">#REF!</definedName>
    <definedName name="_PVC50" localSheetId="1">#REF!</definedName>
    <definedName name="_PVC50" localSheetId="6">#REF!</definedName>
    <definedName name="_PVC50" localSheetId="5">#REF!</definedName>
    <definedName name="_PVC50">#REF!</definedName>
    <definedName name="_PVC75" localSheetId="5">#REF!</definedName>
    <definedName name="_PVC75">#REF!</definedName>
    <definedName name="_s">#REF!</definedName>
    <definedName name="_Sort" localSheetId="5" hidden="1">#REF!</definedName>
    <definedName name="_Sort" hidden="1">#REF!</definedName>
    <definedName name="_VBF1" localSheetId="5">#REF!</definedName>
    <definedName name="_VBF1">#REF!</definedName>
    <definedName name="_VE1" localSheetId="5">#REF!</definedName>
    <definedName name="_VE1">#REF!</definedName>
    <definedName name="_VO1" localSheetId="5">#REF!</definedName>
    <definedName name="_VO1">#REF!</definedName>
    <definedName name="_VR1" localSheetId="5">#REF!</definedName>
    <definedName name="_VR1">#REF!</definedName>
    <definedName name="_z">#REF!</definedName>
    <definedName name="A__1" localSheetId="5">#REF!</definedName>
    <definedName name="A__1">#REF!</definedName>
    <definedName name="A__1_1" localSheetId="5">#REF!</definedName>
    <definedName name="A__1_1">#REF!</definedName>
    <definedName name="A__2" localSheetId="5">#REF!</definedName>
    <definedName name="A__2">#REF!</definedName>
    <definedName name="A__2_1" localSheetId="5">#REF!</definedName>
    <definedName name="A__2_1">#REF!</definedName>
    <definedName name="A__3" localSheetId="5">#REF!</definedName>
    <definedName name="A__3">#REF!</definedName>
    <definedName name="A__3_1" localSheetId="5">#REF!</definedName>
    <definedName name="A__3_1">#REF!</definedName>
    <definedName name="A__4" localSheetId="5">#REF!</definedName>
    <definedName name="A__4">#REF!</definedName>
    <definedName name="A__4_1" localSheetId="5">#REF!</definedName>
    <definedName name="A__4_1">#REF!</definedName>
    <definedName name="A__5" localSheetId="5">#REF!</definedName>
    <definedName name="A__5">#REF!</definedName>
    <definedName name="A__5_1" localSheetId="5">#REF!</definedName>
    <definedName name="A__5_1">#REF!</definedName>
    <definedName name="A__6" localSheetId="5">#REF!</definedName>
    <definedName name="A__6">#REF!</definedName>
    <definedName name="A__6_1" localSheetId="5">#REF!</definedName>
    <definedName name="A__6_1">#REF!</definedName>
    <definedName name="A_1" localSheetId="5">#REF!</definedName>
    <definedName name="A_1">#REF!</definedName>
    <definedName name="A_1_1" localSheetId="5">#REF!</definedName>
    <definedName name="A_1_1">#REF!</definedName>
    <definedName name="A_2" localSheetId="5">#REF!</definedName>
    <definedName name="A_2">#REF!</definedName>
    <definedName name="A_2_1" localSheetId="5">#REF!</definedName>
    <definedName name="A_2_1">#REF!</definedName>
    <definedName name="A_3" localSheetId="5">#REF!</definedName>
    <definedName name="A_3">#REF!</definedName>
    <definedName name="A_3_1" localSheetId="5">#REF!</definedName>
    <definedName name="A_3_1">#REF!</definedName>
    <definedName name="AA" localSheetId="5">#REF!</definedName>
    <definedName name="AA">#REF!</definedName>
    <definedName name="AAA" localSheetId="5">#REF!</definedName>
    <definedName name="AAA">#REF!</definedName>
    <definedName name="AAAA" localSheetId="5">#REF!</definedName>
    <definedName name="AAAA">#REF!</definedName>
    <definedName name="ademir" localSheetId="0" hidden="1">{#N/A,#N/A,FALSE,"Cronograma";#N/A,#N/A,FALSE,"Cronogr. 2"}</definedName>
    <definedName name="ademir" localSheetId="1" hidden="1">{#N/A,#N/A,FALSE,"Cronograma";#N/A,#N/A,FALSE,"Cronogr. 2"}</definedName>
    <definedName name="ademir" localSheetId="6" hidden="1">{#N/A,#N/A,FALSE,"Cronograma";#N/A,#N/A,FALSE,"Cronogr. 2"}</definedName>
    <definedName name="ademir" localSheetId="3" hidden="1">{#N/A,#N/A,FALSE,"Cronograma";#N/A,#N/A,FALSE,"Cronogr. 2"}</definedName>
    <definedName name="ademir" localSheetId="7" hidden="1">{#N/A,#N/A,FALSE,"Cronograma";#N/A,#N/A,FALSE,"Cronogr. 2"}</definedName>
    <definedName name="ademir" localSheetId="5" hidden="1">{#N/A,#N/A,FALSE,"Cronograma";#N/A,#N/A,FALSE,"Cronogr. 2"}</definedName>
    <definedName name="ademir" localSheetId="8" hidden="1">{#N/A,#N/A,FALSE,"Cronograma";#N/A,#N/A,FALSE,"Cronogr. 2"}</definedName>
    <definedName name="ademir" hidden="1">{#N/A,#N/A,FALSE,"Cronograma";#N/A,#N/A,FALSE,"Cronogr. 2"}</definedName>
    <definedName name="ancora2">#REF!</definedName>
    <definedName name="APARENTE" localSheetId="0">#REF!</definedName>
    <definedName name="APARENTE" localSheetId="1">#REF!</definedName>
    <definedName name="APARENTE" localSheetId="6">#REF!</definedName>
    <definedName name="APARENTE" localSheetId="3">#REF!</definedName>
    <definedName name="APARENTE" localSheetId="7">#REF!</definedName>
    <definedName name="APARENTE" localSheetId="5">#REF!</definedName>
    <definedName name="APARENTE" localSheetId="8">#REF!</definedName>
    <definedName name="APARENTE">#REF!</definedName>
    <definedName name="_xlnm.Extract" localSheetId="6">[2]Anexos!#REF!</definedName>
    <definedName name="_xlnm.Extract" localSheetId="3">[2]Anexos!#REF!</definedName>
    <definedName name="_xlnm.Extract" localSheetId="7">[2]Anexos!#REF!</definedName>
    <definedName name="_xlnm.Extract" localSheetId="5">[2]Anexos!#REF!</definedName>
    <definedName name="_xlnm.Extract">[2]Anexos!#REF!</definedName>
    <definedName name="_xlnm.Print_Area" localSheetId="0">'COMPOSIÇÃO BDI'!$A$1:$D$43</definedName>
    <definedName name="_xlnm.Print_Area" localSheetId="1">'COMPOSIÇÃO BDI DIFERENCIADO'!$A$1:$D$43</definedName>
    <definedName name="_xlnm.Print_Area" localSheetId="6">'COMPOSIÇÃO DE CUSTO'!$A$1:$F$275</definedName>
    <definedName name="_xlnm.Print_Area" localSheetId="3">CRONOGRAMA!$A$1:$Q$54</definedName>
    <definedName name="_xlnm.Print_Area" localSheetId="7">'CURVA ABC'!$A$1:$E$229</definedName>
    <definedName name="_xlnm.Print_Area" localSheetId="5">'MEMORIA DE CÁLCULO'!$A$1:$K$869</definedName>
    <definedName name="_xlnm.Print_Area" localSheetId="4">ORÇAMENTO!$A$1:$I$257</definedName>
    <definedName name="_xlnm.Print_Area" localSheetId="2">'PLANILHA RESUMO'!$A$1:$D$53</definedName>
    <definedName name="_xlnm.Print_Area" localSheetId="8">'TABELA RESUMO DE COTAÇÕES'!$A$1:$L$22</definedName>
    <definedName name="Área_de_impressão1" localSheetId="6">#REF!</definedName>
    <definedName name="Área_de_impressão1" localSheetId="3">#REF!</definedName>
    <definedName name="Área_de_impressão1" localSheetId="7">#REF!</definedName>
    <definedName name="Área_de_impressão1" localSheetId="5">#REF!</definedName>
    <definedName name="Área_de_impressão1" localSheetId="8">#REF!</definedName>
    <definedName name="Área_de_impressão1">#REF!</definedName>
    <definedName name="Área_de_impressão2" localSheetId="6">#REF!</definedName>
    <definedName name="Área_de_impressão2" localSheetId="3">#REF!</definedName>
    <definedName name="Área_de_impressão2" localSheetId="7">#REF!</definedName>
    <definedName name="Área_de_impressão2" localSheetId="5">#REF!</definedName>
    <definedName name="Área_de_impressão2" localSheetId="8">#REF!</definedName>
    <definedName name="Área_de_impressão2">#REF!</definedName>
    <definedName name="Área_impressão_IM" localSheetId="0">#REF!</definedName>
    <definedName name="Área_impressão_IM" localSheetId="1">#REF!</definedName>
    <definedName name="Área_impressão_IM" localSheetId="6">#REF!</definedName>
    <definedName name="Área_impressão_IM" localSheetId="5">#REF!</definedName>
    <definedName name="Área_impressão_IM">#REF!</definedName>
    <definedName name="ASD">#REF!</definedName>
    <definedName name="ASFALTO" localSheetId="0">#REF!</definedName>
    <definedName name="ASFALTO" localSheetId="1">#REF!</definedName>
    <definedName name="ASFALTO" localSheetId="6">#REF!</definedName>
    <definedName name="ASFALTO" localSheetId="5">#REF!</definedName>
    <definedName name="ASFALTO">#REF!</definedName>
    <definedName name="ASFALTO_1" localSheetId="0">#REF!</definedName>
    <definedName name="ASFALTO_1" localSheetId="1">#REF!</definedName>
    <definedName name="ASFALTO_1" localSheetId="6">#REF!</definedName>
    <definedName name="ASFALTO_1" localSheetId="5">#REF!</definedName>
    <definedName name="ASFALTO_1">#REF!</definedName>
    <definedName name="asSDas">#REF!</definedName>
    <definedName name="ATUAL">#REF!</definedName>
    <definedName name="_xlnm.Database">#REF!</definedName>
    <definedName name="BDI">#REF!</definedName>
    <definedName name="BF" localSheetId="5">#REF!</definedName>
    <definedName name="BF">#REF!</definedName>
    <definedName name="BF_1" localSheetId="5">#REF!</definedName>
    <definedName name="BF_1">#REF!</definedName>
    <definedName name="bitmin">#REF!</definedName>
    <definedName name="BLO">#REF!</definedName>
    <definedName name="BLOCO_B">'[3]CAPA -1'!#REF!</definedName>
    <definedName name="BLOCO_BB" localSheetId="6">#REF!</definedName>
    <definedName name="BLOCO_BB" localSheetId="3">#REF!</definedName>
    <definedName name="BLOCO_BB" localSheetId="7">#REF!</definedName>
    <definedName name="BLOCO_BB" localSheetId="5">#REF!</definedName>
    <definedName name="BLOCO_BB" localSheetId="8">#REF!</definedName>
    <definedName name="BLOCO_BB">#REF!</definedName>
    <definedName name="BLOCO_BBB" localSheetId="6">#REF!</definedName>
    <definedName name="BLOCO_BBB" localSheetId="3">#REF!</definedName>
    <definedName name="BLOCO_BBB" localSheetId="7">#REF!</definedName>
    <definedName name="BLOCO_BBB" localSheetId="5">#REF!</definedName>
    <definedName name="BLOCO_BBB" localSheetId="8">#REF!</definedName>
    <definedName name="BLOCO_BBB">#REF!</definedName>
    <definedName name="BLOCO_C" localSheetId="6">#REF!</definedName>
    <definedName name="BLOCO_C" localSheetId="3">#REF!</definedName>
    <definedName name="BLOCO_C" localSheetId="7">#REF!</definedName>
    <definedName name="BLOCO_C" localSheetId="5">#REF!</definedName>
    <definedName name="BLOCO_C" localSheetId="8">#REF!</definedName>
    <definedName name="BLOCO_C">#REF!</definedName>
    <definedName name="BLOCO_CC">#REF!</definedName>
    <definedName name="BLOCO_CCC">#REF!</definedName>
    <definedName name="BLOCO_CCCC">#REF!</definedName>
    <definedName name="BLOCRET" localSheetId="5">#REF!</definedName>
    <definedName name="BLOCRET">#REF!</definedName>
    <definedName name="BLOCRET_1" localSheetId="5">#REF!</definedName>
    <definedName name="BLOCRET_1">#REF!</definedName>
    <definedName name="bosta" localSheetId="0" hidden="1">{#N/A,#N/A,FALSE,"Cronograma";#N/A,#N/A,FALSE,"Cronogr. 2"}</definedName>
    <definedName name="bosta" localSheetId="1" hidden="1">{#N/A,#N/A,FALSE,"Cronograma";#N/A,#N/A,FALSE,"Cronogr. 2"}</definedName>
    <definedName name="bosta" localSheetId="6" hidden="1">{#N/A,#N/A,FALSE,"Cronograma";#N/A,#N/A,FALSE,"Cronogr. 2"}</definedName>
    <definedName name="bosta" localSheetId="3" hidden="1">{#N/A,#N/A,FALSE,"Cronograma";#N/A,#N/A,FALSE,"Cronogr. 2"}</definedName>
    <definedName name="bosta" localSheetId="7" hidden="1">{#N/A,#N/A,FALSE,"Cronograma";#N/A,#N/A,FALSE,"Cronogr. 2"}</definedName>
    <definedName name="bosta" localSheetId="5" hidden="1">{#N/A,#N/A,FALSE,"Cronograma";#N/A,#N/A,FALSE,"Cronogr. 2"}</definedName>
    <definedName name="bosta" localSheetId="8" hidden="1">{#N/A,#N/A,FALSE,"Cronograma";#N/A,#N/A,FALSE,"Cronogr. 2"}</definedName>
    <definedName name="bosta" hidden="1">{#N/A,#N/A,FALSE,"Cronograma";#N/A,#N/A,FALSE,"Cronogr. 2"}</definedName>
    <definedName name="BuiltIn_AutoFilter___7">#REF!</definedName>
    <definedName name="BuiltIn_AutoFilter___7_1" localSheetId="6">#REF!</definedName>
    <definedName name="BuiltIn_AutoFilter___7_1" localSheetId="7">#REF!</definedName>
    <definedName name="BuiltIn_AutoFilter___7_1" localSheetId="8">#REF!</definedName>
    <definedName name="BuiltIn_AutoFilter___7_1">#REF!</definedName>
    <definedName name="BuiltIn_AutoFilter___7_10" localSheetId="6">#REF!</definedName>
    <definedName name="BuiltIn_AutoFilter___7_10" localSheetId="7">#REF!</definedName>
    <definedName name="BuiltIn_AutoFilter___7_10">#REF!</definedName>
    <definedName name="BuiltIn_AutoFilter___7_11">#REF!</definedName>
    <definedName name="BuiltIn_AutoFilter___7_12">#REF!</definedName>
    <definedName name="BuiltIn_AutoFilter___7_2">#REF!</definedName>
    <definedName name="BuiltIn_AutoFilter___7_3">#REF!</definedName>
    <definedName name="BuiltIn_AutoFilter___7_4">#REF!</definedName>
    <definedName name="BuiltIn_AutoFilter___7_5">#REF!</definedName>
    <definedName name="BuiltIn_AutoFilter___7_6">#REF!</definedName>
    <definedName name="BuiltIn_AutoFilter___7_7">#REF!</definedName>
    <definedName name="BuiltIn_AutoFilter___7_8">#REF!</definedName>
    <definedName name="BuiltIn_AutoFilter___7_9">#REF!</definedName>
    <definedName name="BuiltIn_AutoFilter___8">#REF!</definedName>
    <definedName name="BuiltIn_AutoFilter___8_1">#REF!</definedName>
    <definedName name="BuiltIn_AutoFilter___8_10">#REF!</definedName>
    <definedName name="BuiltIn_AutoFilter___8_11">#REF!</definedName>
    <definedName name="BuiltIn_AutoFilter___8_12">#REF!</definedName>
    <definedName name="BuiltIn_AutoFilter___8_13">#REF!</definedName>
    <definedName name="BuiltIn_AutoFilter___8_14">#REF!</definedName>
    <definedName name="BuiltIn_AutoFilter___8_15">#REF!</definedName>
    <definedName name="BuiltIn_AutoFilter___8_16">#REF!</definedName>
    <definedName name="BuiltIn_AutoFilter___8_17">#REF!</definedName>
    <definedName name="BuiltIn_AutoFilter___8_18">#REF!</definedName>
    <definedName name="BuiltIn_AutoFilter___8_19">#REF!</definedName>
    <definedName name="BuiltIn_AutoFilter___8_2">#REF!</definedName>
    <definedName name="BuiltIn_AutoFilter___8_20">#REF!</definedName>
    <definedName name="BuiltIn_AutoFilter___8_21">#REF!</definedName>
    <definedName name="BuiltIn_AutoFilter___8_22">#REF!</definedName>
    <definedName name="BuiltIn_AutoFilter___8_23">#REF!</definedName>
    <definedName name="BuiltIn_AutoFilter___8_24">#REF!</definedName>
    <definedName name="BuiltIn_AutoFilter___8_25">#REF!</definedName>
    <definedName name="BuiltIn_AutoFilter___8_26">#REF!</definedName>
    <definedName name="BuiltIn_AutoFilter___8_27">#REF!</definedName>
    <definedName name="BuiltIn_AutoFilter___8_28">#REF!</definedName>
    <definedName name="BuiltIn_AutoFilter___8_29">#REF!</definedName>
    <definedName name="BuiltIn_AutoFilter___8_3">#REF!</definedName>
    <definedName name="BuiltIn_AutoFilter___8_30">#REF!</definedName>
    <definedName name="BuiltIn_AutoFilter___8_31">#REF!</definedName>
    <definedName name="BuiltIn_AutoFilter___8_32">#REF!</definedName>
    <definedName name="BuiltIn_AutoFilter___8_4">#REF!</definedName>
    <definedName name="BuiltIn_AutoFilter___8_5">#REF!</definedName>
    <definedName name="BuiltIn_AutoFilter___8_6">#REF!</definedName>
    <definedName name="BuiltIn_AutoFilter___8_7">#REF!</definedName>
    <definedName name="BuiltIn_AutoFilter___8_8">#REF!</definedName>
    <definedName name="BuiltIn_AutoFilter___8_9">#REF!</definedName>
    <definedName name="BuiltIn_Print_Area">#REF!</definedName>
    <definedName name="BuiltIn_Print_Area___0">#REF!</definedName>
    <definedName name="BuiltIn_Print_Area___0___0">#REF!</definedName>
    <definedName name="BuiltIn_Print_Area___0___0___0">#REF!</definedName>
    <definedName name="BuiltIn_Print_Area___0___0___0___0">#REF!</definedName>
    <definedName name="BuiltIn_Print_Area___0___0___0___0___0">#REF!</definedName>
    <definedName name="BuiltIn_Print_Area___0___0___0___0___0___0">#REF!</definedName>
    <definedName name="BuiltIn_Print_Area___0___0___0___0___0___0___0">#REF!</definedName>
    <definedName name="BuiltIn_Print_Area___0___0___0___0___0___0___0___0___0">#REF!</definedName>
    <definedName name="BuiltIn_Print_Area___0___0___10">#REF!</definedName>
    <definedName name="BuiltIn_Print_Area___0___1">#REF!</definedName>
    <definedName name="BuiltIn_Print_Area___0___1___0">#REF!</definedName>
    <definedName name="BuiltIn_Print_Area___0___1___0___0">#REF!</definedName>
    <definedName name="BuiltIn_Print_Area___0___1___0___0___0">#REF!</definedName>
    <definedName name="BuiltIn_Print_Area___0___1___0___0___0___0">#REF!</definedName>
    <definedName name="BuiltIn_Print_Area___0___1___0___0___0___0___0">#REF!</definedName>
    <definedName name="BuiltIn_Print_Area___0___1___0___0___0___0___0___0">#REF!</definedName>
    <definedName name="BuiltIn_Print_Area___0___1___0___0___0___0___0___0___0">#REF!</definedName>
    <definedName name="BuiltIn_Print_Area___0___1___0___0___0___0___0___0___0___0">#REF!</definedName>
    <definedName name="BuiltIn_Print_Area___0___1___0___0___0___0___0___0___0___0_1">#REF!</definedName>
    <definedName name="BuiltIn_Print_Area___0___1___0___0___0___0___0___0___0___0_1_1">#REF!</definedName>
    <definedName name="BuiltIn_Print_Area___0___1___0___0___0___0___0___0___0_1">#REF!</definedName>
    <definedName name="BuiltIn_Print_Area___0___1___0___0___0___0___0___0___0_1_1">#REF!</definedName>
    <definedName name="BuiltIn_Print_Area___0___1___0___0___0___0___0___0_1">#REF!</definedName>
    <definedName name="BuiltIn_Print_Area___0___1___0___0___0___0___0___0_1_1">#REF!</definedName>
    <definedName name="BuiltIn_Print_Area___0___1___0___0___0___0___0_1">#REF!</definedName>
    <definedName name="BuiltIn_Print_Area___0___1___0___0___0___0___0_1_1">#REF!</definedName>
    <definedName name="BuiltIn_Print_Area___0___1___0___0___0___0_1">#REF!</definedName>
    <definedName name="BuiltIn_Print_Area___0___1___0___0___0___0_1_1">#REF!</definedName>
    <definedName name="BuiltIn_Print_Area___0___1___0___0___0_1">#REF!</definedName>
    <definedName name="BuiltIn_Print_Area___0___1___0___0___0_1_1">#REF!</definedName>
    <definedName name="BuiltIn_Print_Area___0___1___0___0_1">#REF!</definedName>
    <definedName name="BuiltIn_Print_Area___0___1___0___0_1_1">#REF!</definedName>
    <definedName name="BuiltIn_Print_Area___0___1___0_1">#REF!</definedName>
    <definedName name="BuiltIn_Print_Area___0___1___0_1_1">#REF!</definedName>
    <definedName name="BuiltIn_Print_Area___0___1_1">#REF!</definedName>
    <definedName name="BuiltIn_Print_Area___0___1_1_1">#REF!</definedName>
    <definedName name="BuiltIn_Print_Area___0___16">#REF!</definedName>
    <definedName name="BuiltIn_Print_Area___0___16___0">#REF!</definedName>
    <definedName name="BuiltIn_Print_Area___0___16___0___0">#REF!</definedName>
    <definedName name="BuiltIn_Print_Area___0___16___0___0___0">#REF!</definedName>
    <definedName name="BuiltIn_Print_Area___0___16___0___0___0___0">#REF!</definedName>
    <definedName name="BuiltIn_Print_Area___0___16___0___0___0___0___0">#REF!</definedName>
    <definedName name="BuiltIn_Print_Area___0___16___0___0___0___0___0___0">#REF!</definedName>
    <definedName name="BuiltIn_Print_Area___0___16___0___0___0___0___0___0___0">#REF!</definedName>
    <definedName name="BuiltIn_Print_Area___0___4">#REF!</definedName>
    <definedName name="BuiltIn_Print_Area___0___5">#REF!</definedName>
    <definedName name="BuiltIn_Print_Area___0___5___0">#REF!</definedName>
    <definedName name="BuiltIn_Print_Area___0___6">#REF!</definedName>
    <definedName name="BuiltIn_Print_Area___0___6___0">#REF!</definedName>
    <definedName name="BuiltIn_Print_Area___0___7">#REF!</definedName>
    <definedName name="BuiltIn_Print_Area___0___7___0">#REF!</definedName>
    <definedName name="BuiltIn_Print_Area___0___8">#REF!</definedName>
    <definedName name="BuiltIn_Print_Area___0_1">#REF!</definedName>
    <definedName name="BuiltIn_Print_Area___0_1_1">#REF!</definedName>
    <definedName name="BuiltIn_Print_Area_1">#REF!</definedName>
    <definedName name="BuiltIn_Print_Area_1_1">#REF!</definedName>
    <definedName name="BuiltIn_Print_Titles">#REF!</definedName>
    <definedName name="BuiltIn_Print_Titles___0">#REF!</definedName>
    <definedName name="BuiltIn_Print_Titles___0___0">#REF!</definedName>
    <definedName name="BuiltIn_Print_Titles___0___0___0">#REF!</definedName>
    <definedName name="BuiltIn_Print_Titles___0___0___0___0">#REF!</definedName>
    <definedName name="BuiltIn_Print_Titles___0___0___0___0___0">#REF!</definedName>
    <definedName name="BuiltIn_Print_Titles___0___0___0___0___0___0">#REF!</definedName>
    <definedName name="BuiltIn_Print_Titles___0___0___0___0___0___0___0">#REF!</definedName>
    <definedName name="BuiltIn_Print_Titles___0___0___0___0___0___0___0___0___0">#REF!</definedName>
    <definedName name="BuiltIn_Print_Titles___0___0___10">#REF!</definedName>
    <definedName name="BuiltIn_Print_Titles___0___1">#REF!</definedName>
    <definedName name="BuiltIn_Print_Titles___0___16">#REF!</definedName>
    <definedName name="BuiltIn_Print_Titles___0___16___0">#REF!</definedName>
    <definedName name="BuiltIn_Print_Titles___0___16___0___0">#REF!</definedName>
    <definedName name="BuiltIn_Print_Titles___0___16___0___0___0">#REF!</definedName>
    <definedName name="BuiltIn_Print_Titles___0___16___0___0___0___0">#REF!</definedName>
    <definedName name="BuiltIn_Print_Titles___0___16___0___0___0___0___0">#REF!</definedName>
    <definedName name="BuiltIn_Print_Titles___0___5">#REF!</definedName>
    <definedName name="BuiltIn_Print_Titles___0___6">#REF!</definedName>
    <definedName name="BuiltIn_Print_Titles___0___7">#REF!</definedName>
    <definedName name="BuiltIn_Print_Titles___0___8">#REF!</definedName>
    <definedName name="BuiltIn_Print_Titles___0_1">#REF!</definedName>
    <definedName name="BuiltIn_Print_Titles___0_1_1">#REF!</definedName>
    <definedName name="BuiltIn_Print_Titles___4___4">#REF!</definedName>
    <definedName name="BuiltIn_Print_Titles___5___5">#REF!</definedName>
    <definedName name="BuiltIn_Print_Titles___5___5___0">#REF!</definedName>
    <definedName name="BuiltIn_Print_Titles___6___6">#REF!</definedName>
    <definedName name="BuiltIn_Print_Titles___6___6___0">#REF!</definedName>
    <definedName name="BuiltIn_Print_Titles___7___7">#REF!</definedName>
    <definedName name="BuiltIn_Print_Titles_1">#REF!</definedName>
    <definedName name="BuiltIn_Print_Titles_1_1">#REF!</definedName>
    <definedName name="CA´L" localSheetId="0" hidden="1">{#N/A,#N/A,FALSE,"Cronograma";#N/A,#N/A,FALSE,"Cronogr. 2"}</definedName>
    <definedName name="CA´L" localSheetId="1" hidden="1">{#N/A,#N/A,FALSE,"Cronograma";#N/A,#N/A,FALSE,"Cronogr. 2"}</definedName>
    <definedName name="CA´L" localSheetId="6" hidden="1">{#N/A,#N/A,FALSE,"Cronograma";#N/A,#N/A,FALSE,"Cronogr. 2"}</definedName>
    <definedName name="CA´L" localSheetId="3" hidden="1">{#N/A,#N/A,FALSE,"Cronograma";#N/A,#N/A,FALSE,"Cronogr. 2"}</definedName>
    <definedName name="CA´L" localSheetId="7" hidden="1">{#N/A,#N/A,FALSE,"Cronograma";#N/A,#N/A,FALSE,"Cronogr. 2"}</definedName>
    <definedName name="CA´L" localSheetId="5" hidden="1">{#N/A,#N/A,FALSE,"Cronograma";#N/A,#N/A,FALSE,"Cronogr. 2"}</definedName>
    <definedName name="CA´L" localSheetId="8" hidden="1">{#N/A,#N/A,FALSE,"Cronograma";#N/A,#N/A,FALSE,"Cronogr. 2"}</definedName>
    <definedName name="CA´L" hidden="1">{#N/A,#N/A,FALSE,"Cronograma";#N/A,#N/A,FALSE,"Cronogr. 2"}</definedName>
    <definedName name="Capa" localSheetId="6" hidden="1">{#N/A,#N/A,FALSE,"ET-CAPA";#N/A,#N/A,FALSE,"ET-PAG1";#N/A,#N/A,FALSE,"ET-PAG2";#N/A,#N/A,FALSE,"ET-PAG3";#N/A,#N/A,FALSE,"ET-PAG4";#N/A,#N/A,FALSE,"ET-PAG5"}</definedName>
    <definedName name="Capa" localSheetId="3" hidden="1">{#N/A,#N/A,FALSE,"ET-CAPA";#N/A,#N/A,FALSE,"ET-PAG1";#N/A,#N/A,FALSE,"ET-PAG2";#N/A,#N/A,FALSE,"ET-PAG3";#N/A,#N/A,FALSE,"ET-PAG4";#N/A,#N/A,FALSE,"ET-PAG5"}</definedName>
    <definedName name="Capa" localSheetId="7" hidden="1">{#N/A,#N/A,FALSE,"ET-CAPA";#N/A,#N/A,FALSE,"ET-PAG1";#N/A,#N/A,FALSE,"ET-PAG2";#N/A,#N/A,FALSE,"ET-PAG3";#N/A,#N/A,FALSE,"ET-PAG4";#N/A,#N/A,FALSE,"ET-PAG5"}</definedName>
    <definedName name="Capa" localSheetId="5" hidden="1">{#N/A,#N/A,FALSE,"ET-CAPA";#N/A,#N/A,FALSE,"ET-PAG1";#N/A,#N/A,FALSE,"ET-PAG2";#N/A,#N/A,FALSE,"ET-PAG3";#N/A,#N/A,FALSE,"ET-PAG4";#N/A,#N/A,FALSE,"ET-PAG5"}</definedName>
    <definedName name="Capa" localSheetId="8" hidden="1">{#N/A,#N/A,FALSE,"ET-CAPA";#N/A,#N/A,FALSE,"ET-PAG1";#N/A,#N/A,FALSE,"ET-PAG2";#N/A,#N/A,FALSE,"ET-PAG3";#N/A,#N/A,FALSE,"ET-PAG4";#N/A,#N/A,FALSE,"ET-PAG5"}</definedName>
    <definedName name="Capa" hidden="1">{#N/A,#N/A,FALSE,"ET-CAPA";#N/A,#N/A,FALSE,"ET-PAG1";#N/A,#N/A,FALSE,"ET-PAG2";#N/A,#N/A,FALSE,"ET-PAG3";#N/A,#N/A,FALSE,"ET-PAG4";#N/A,#N/A,FALSE,"ET-PAG5"}</definedName>
    <definedName name="Capa_1" localSheetId="6" hidden="1">{#N/A,#N/A,FALSE,"ET-CAPA";#N/A,#N/A,FALSE,"ET-PAG1";#N/A,#N/A,FALSE,"ET-PAG2";#N/A,#N/A,FALSE,"ET-PAG3";#N/A,#N/A,FALSE,"ET-PAG4";#N/A,#N/A,FALSE,"ET-PAG5"}</definedName>
    <definedName name="Capa_1" localSheetId="3" hidden="1">{#N/A,#N/A,FALSE,"ET-CAPA";#N/A,#N/A,FALSE,"ET-PAG1";#N/A,#N/A,FALSE,"ET-PAG2";#N/A,#N/A,FALSE,"ET-PAG3";#N/A,#N/A,FALSE,"ET-PAG4";#N/A,#N/A,FALSE,"ET-PAG5"}</definedName>
    <definedName name="Capa_1" localSheetId="7" hidden="1">{#N/A,#N/A,FALSE,"ET-CAPA";#N/A,#N/A,FALSE,"ET-PAG1";#N/A,#N/A,FALSE,"ET-PAG2";#N/A,#N/A,FALSE,"ET-PAG3";#N/A,#N/A,FALSE,"ET-PAG4";#N/A,#N/A,FALSE,"ET-PAG5"}</definedName>
    <definedName name="Capa_1" localSheetId="5" hidden="1">{#N/A,#N/A,FALSE,"ET-CAPA";#N/A,#N/A,FALSE,"ET-PAG1";#N/A,#N/A,FALSE,"ET-PAG2";#N/A,#N/A,FALSE,"ET-PAG3";#N/A,#N/A,FALSE,"ET-PAG4";#N/A,#N/A,FALSE,"ET-PAG5"}</definedName>
    <definedName name="Capa_1" localSheetId="8" hidden="1">{#N/A,#N/A,FALSE,"ET-CAPA";#N/A,#N/A,FALSE,"ET-PAG1";#N/A,#N/A,FALSE,"ET-PAG2";#N/A,#N/A,FALSE,"ET-PAG3";#N/A,#N/A,FALSE,"ET-PAG4";#N/A,#N/A,FALSE,"ET-PAG5"}</definedName>
    <definedName name="Capa_1" hidden="1">{#N/A,#N/A,FALSE,"ET-CAPA";#N/A,#N/A,FALSE,"ET-PAG1";#N/A,#N/A,FALSE,"ET-PAG2";#N/A,#N/A,FALSE,"ET-PAG3";#N/A,#N/A,FALSE,"ET-PAG4";#N/A,#N/A,FALSE,"ET-PAG5"}</definedName>
    <definedName name="Capa_1_1" localSheetId="6" hidden="1">{#N/A,#N/A,FALSE,"ET-CAPA";#N/A,#N/A,FALSE,"ET-PAG1";#N/A,#N/A,FALSE,"ET-PAG2";#N/A,#N/A,FALSE,"ET-PAG3";#N/A,#N/A,FALSE,"ET-PAG4";#N/A,#N/A,FALSE,"ET-PAG5"}</definedName>
    <definedName name="Capa_1_1" localSheetId="3" hidden="1">{#N/A,#N/A,FALSE,"ET-CAPA";#N/A,#N/A,FALSE,"ET-PAG1";#N/A,#N/A,FALSE,"ET-PAG2";#N/A,#N/A,FALSE,"ET-PAG3";#N/A,#N/A,FALSE,"ET-PAG4";#N/A,#N/A,FALSE,"ET-PAG5"}</definedName>
    <definedName name="Capa_1_1" localSheetId="7" hidden="1">{#N/A,#N/A,FALSE,"ET-CAPA";#N/A,#N/A,FALSE,"ET-PAG1";#N/A,#N/A,FALSE,"ET-PAG2";#N/A,#N/A,FALSE,"ET-PAG3";#N/A,#N/A,FALSE,"ET-PAG4";#N/A,#N/A,FALSE,"ET-PAG5"}</definedName>
    <definedName name="Capa_1_1" localSheetId="5" hidden="1">{#N/A,#N/A,FALSE,"ET-CAPA";#N/A,#N/A,FALSE,"ET-PAG1";#N/A,#N/A,FALSE,"ET-PAG2";#N/A,#N/A,FALSE,"ET-PAG3";#N/A,#N/A,FALSE,"ET-PAG4";#N/A,#N/A,FALSE,"ET-PAG5"}</definedName>
    <definedName name="Capa_1_1" localSheetId="8" hidden="1">{#N/A,#N/A,FALSE,"ET-CAPA";#N/A,#N/A,FALSE,"ET-PAG1";#N/A,#N/A,FALSE,"ET-PAG2";#N/A,#N/A,FALSE,"ET-PAG3";#N/A,#N/A,FALSE,"ET-PAG4";#N/A,#N/A,FALSE,"ET-PAG5"}</definedName>
    <definedName name="Capa_1_1" hidden="1">{#N/A,#N/A,FALSE,"ET-CAPA";#N/A,#N/A,FALSE,"ET-PAG1";#N/A,#N/A,FALSE,"ET-PAG2";#N/A,#N/A,FALSE,"ET-PAG3";#N/A,#N/A,FALSE,"ET-PAG4";#N/A,#N/A,FALSE,"ET-PAG5"}</definedName>
    <definedName name="Capa_1_2" localSheetId="6" hidden="1">{#N/A,#N/A,FALSE,"ET-CAPA";#N/A,#N/A,FALSE,"ET-PAG1";#N/A,#N/A,FALSE,"ET-PAG2";#N/A,#N/A,FALSE,"ET-PAG3";#N/A,#N/A,FALSE,"ET-PAG4";#N/A,#N/A,FALSE,"ET-PAG5"}</definedName>
    <definedName name="Capa_1_2" localSheetId="3" hidden="1">{#N/A,#N/A,FALSE,"ET-CAPA";#N/A,#N/A,FALSE,"ET-PAG1";#N/A,#N/A,FALSE,"ET-PAG2";#N/A,#N/A,FALSE,"ET-PAG3";#N/A,#N/A,FALSE,"ET-PAG4";#N/A,#N/A,FALSE,"ET-PAG5"}</definedName>
    <definedName name="Capa_1_2" localSheetId="7" hidden="1">{#N/A,#N/A,FALSE,"ET-CAPA";#N/A,#N/A,FALSE,"ET-PAG1";#N/A,#N/A,FALSE,"ET-PAG2";#N/A,#N/A,FALSE,"ET-PAG3";#N/A,#N/A,FALSE,"ET-PAG4";#N/A,#N/A,FALSE,"ET-PAG5"}</definedName>
    <definedName name="Capa_1_2" localSheetId="5" hidden="1">{#N/A,#N/A,FALSE,"ET-CAPA";#N/A,#N/A,FALSE,"ET-PAG1";#N/A,#N/A,FALSE,"ET-PAG2";#N/A,#N/A,FALSE,"ET-PAG3";#N/A,#N/A,FALSE,"ET-PAG4";#N/A,#N/A,FALSE,"ET-PAG5"}</definedName>
    <definedName name="Capa_1_2" localSheetId="8" hidden="1">{#N/A,#N/A,FALSE,"ET-CAPA";#N/A,#N/A,FALSE,"ET-PAG1";#N/A,#N/A,FALSE,"ET-PAG2";#N/A,#N/A,FALSE,"ET-PAG3";#N/A,#N/A,FALSE,"ET-PAG4";#N/A,#N/A,FALSE,"ET-PAG5"}</definedName>
    <definedName name="Capa_1_2" hidden="1">{#N/A,#N/A,FALSE,"ET-CAPA";#N/A,#N/A,FALSE,"ET-PAG1";#N/A,#N/A,FALSE,"ET-PAG2";#N/A,#N/A,FALSE,"ET-PAG3";#N/A,#N/A,FALSE,"ET-PAG4";#N/A,#N/A,FALSE,"ET-PAG5"}</definedName>
    <definedName name="Capa_2" localSheetId="6" hidden="1">{#N/A,#N/A,FALSE,"ET-CAPA";#N/A,#N/A,FALSE,"ET-PAG1";#N/A,#N/A,FALSE,"ET-PAG2";#N/A,#N/A,FALSE,"ET-PAG3";#N/A,#N/A,FALSE,"ET-PAG4";#N/A,#N/A,FALSE,"ET-PAG5"}</definedName>
    <definedName name="Capa_2" localSheetId="3" hidden="1">{#N/A,#N/A,FALSE,"ET-CAPA";#N/A,#N/A,FALSE,"ET-PAG1";#N/A,#N/A,FALSE,"ET-PAG2";#N/A,#N/A,FALSE,"ET-PAG3";#N/A,#N/A,FALSE,"ET-PAG4";#N/A,#N/A,FALSE,"ET-PAG5"}</definedName>
    <definedName name="Capa_2" localSheetId="7" hidden="1">{#N/A,#N/A,FALSE,"ET-CAPA";#N/A,#N/A,FALSE,"ET-PAG1";#N/A,#N/A,FALSE,"ET-PAG2";#N/A,#N/A,FALSE,"ET-PAG3";#N/A,#N/A,FALSE,"ET-PAG4";#N/A,#N/A,FALSE,"ET-PAG5"}</definedName>
    <definedName name="Capa_2" localSheetId="5" hidden="1">{#N/A,#N/A,FALSE,"ET-CAPA";#N/A,#N/A,FALSE,"ET-PAG1";#N/A,#N/A,FALSE,"ET-PAG2";#N/A,#N/A,FALSE,"ET-PAG3";#N/A,#N/A,FALSE,"ET-PAG4";#N/A,#N/A,FALSE,"ET-PAG5"}</definedName>
    <definedName name="Capa_2" localSheetId="8" hidden="1">{#N/A,#N/A,FALSE,"ET-CAPA";#N/A,#N/A,FALSE,"ET-PAG1";#N/A,#N/A,FALSE,"ET-PAG2";#N/A,#N/A,FALSE,"ET-PAG3";#N/A,#N/A,FALSE,"ET-PAG4";#N/A,#N/A,FALSE,"ET-PAG5"}</definedName>
    <definedName name="Capa_2" hidden="1">{#N/A,#N/A,FALSE,"ET-CAPA";#N/A,#N/A,FALSE,"ET-PAG1";#N/A,#N/A,FALSE,"ET-PAG2";#N/A,#N/A,FALSE,"ET-PAG3";#N/A,#N/A,FALSE,"ET-PAG4";#N/A,#N/A,FALSE,"ET-PAG5"}</definedName>
    <definedName name="Capa_3" localSheetId="6" hidden="1">{#N/A,#N/A,FALSE,"ET-CAPA";#N/A,#N/A,FALSE,"ET-PAG1";#N/A,#N/A,FALSE,"ET-PAG2";#N/A,#N/A,FALSE,"ET-PAG3";#N/A,#N/A,FALSE,"ET-PAG4";#N/A,#N/A,FALSE,"ET-PAG5"}</definedName>
    <definedName name="Capa_3" localSheetId="3" hidden="1">{#N/A,#N/A,FALSE,"ET-CAPA";#N/A,#N/A,FALSE,"ET-PAG1";#N/A,#N/A,FALSE,"ET-PAG2";#N/A,#N/A,FALSE,"ET-PAG3";#N/A,#N/A,FALSE,"ET-PAG4";#N/A,#N/A,FALSE,"ET-PAG5"}</definedName>
    <definedName name="Capa_3" localSheetId="7" hidden="1">{#N/A,#N/A,FALSE,"ET-CAPA";#N/A,#N/A,FALSE,"ET-PAG1";#N/A,#N/A,FALSE,"ET-PAG2";#N/A,#N/A,FALSE,"ET-PAG3";#N/A,#N/A,FALSE,"ET-PAG4";#N/A,#N/A,FALSE,"ET-PAG5"}</definedName>
    <definedName name="Capa_3" localSheetId="5" hidden="1">{#N/A,#N/A,FALSE,"ET-CAPA";#N/A,#N/A,FALSE,"ET-PAG1";#N/A,#N/A,FALSE,"ET-PAG2";#N/A,#N/A,FALSE,"ET-PAG3";#N/A,#N/A,FALSE,"ET-PAG4";#N/A,#N/A,FALSE,"ET-PAG5"}</definedName>
    <definedName name="Capa_3" localSheetId="8" hidden="1">{#N/A,#N/A,FALSE,"ET-CAPA";#N/A,#N/A,FALSE,"ET-PAG1";#N/A,#N/A,FALSE,"ET-PAG2";#N/A,#N/A,FALSE,"ET-PAG3";#N/A,#N/A,FALSE,"ET-PAG4";#N/A,#N/A,FALSE,"ET-PAG5"}</definedName>
    <definedName name="Capa_3" hidden="1">{#N/A,#N/A,FALSE,"ET-CAPA";#N/A,#N/A,FALSE,"ET-PAG1";#N/A,#N/A,FALSE,"ET-PAG2";#N/A,#N/A,FALSE,"ET-PAG3";#N/A,#N/A,FALSE,"ET-PAG4";#N/A,#N/A,FALSE,"ET-PAG5"}</definedName>
    <definedName name="capa1">#REF!</definedName>
    <definedName name="Carimbo" localSheetId="6">#REF!</definedName>
    <definedName name="Carimbo" localSheetId="7">#REF!</definedName>
    <definedName name="Carimbo" localSheetId="8">#REF!</definedName>
    <definedName name="Carimbo">#REF!</definedName>
    <definedName name="CCESAN">[4]CCESAN!$A$3:$E$1598</definedName>
    <definedName name="ciclopico" localSheetId="0">#REF!</definedName>
    <definedName name="ciclopico" localSheetId="1">#REF!</definedName>
    <definedName name="ciclopico" localSheetId="6">#REF!</definedName>
    <definedName name="ciclopico" localSheetId="3">#REF!</definedName>
    <definedName name="ciclopico" localSheetId="7">#REF!</definedName>
    <definedName name="ciclopico" localSheetId="5">#REF!</definedName>
    <definedName name="ciclopico" localSheetId="8">#REF!</definedName>
    <definedName name="ciclopico">#REF!</definedName>
    <definedName name="ciclopico_1" localSheetId="0">#REF!</definedName>
    <definedName name="ciclopico_1" localSheetId="1">#REF!</definedName>
    <definedName name="ciclopico_1" localSheetId="6">#REF!</definedName>
    <definedName name="ciclopico_1" localSheetId="5">#REF!</definedName>
    <definedName name="ciclopico_1">#REF!</definedName>
    <definedName name="CIOPES">[4]CIOPES!$A$4:$D$1192</definedName>
    <definedName name="CODIGO" localSheetId="6">#REF!</definedName>
    <definedName name="CODIGO" localSheetId="3">#REF!</definedName>
    <definedName name="CODIGO" localSheetId="7">#REF!</definedName>
    <definedName name="CODIGO" localSheetId="5">#REF!</definedName>
    <definedName name="CODIGO" localSheetId="8">#REF!</definedName>
    <definedName name="CODIGO">#REF!</definedName>
    <definedName name="COMEÇO" localSheetId="6">'[3]CAPA -1'!#REF!</definedName>
    <definedName name="COMEÇO" localSheetId="3">'[3]CAPA -1'!#REF!</definedName>
    <definedName name="COMEÇO" localSheetId="5">'[3]CAPA -1'!#REF!</definedName>
    <definedName name="COMEÇO" localSheetId="8">'[3]CAPA -1'!#REF!</definedName>
    <definedName name="COMEÇO">'[3]CAPA -1'!#REF!</definedName>
    <definedName name="COMP">[4]COMPOSICAO!$B$5:$I$147</definedName>
    <definedName name="COMPOSICAO01" localSheetId="0">#REF!</definedName>
    <definedName name="COMPOSICAO01" localSheetId="1">#REF!</definedName>
    <definedName name="COMPOSICAO01" localSheetId="6">#REF!</definedName>
    <definedName name="COMPOSICAO01" localSheetId="3">#REF!</definedName>
    <definedName name="COMPOSICAO01" localSheetId="7">#REF!</definedName>
    <definedName name="COMPOSICAO01" localSheetId="5">#REF!</definedName>
    <definedName name="COMPOSICAO01" localSheetId="8">#REF!</definedName>
    <definedName name="COMPOSICAO01">#REF!</definedName>
    <definedName name="COMPOSIÇÃO01" localSheetId="0">#REF!</definedName>
    <definedName name="COMPOSIÇÃO01" localSheetId="1">#REF!</definedName>
    <definedName name="COMPOSIÇÃO01" localSheetId="7">#REF!</definedName>
    <definedName name="COMPOSIÇÃO01" localSheetId="5">#REF!</definedName>
    <definedName name="COMPOSIÇÃO01" localSheetId="8">#REF!</definedName>
    <definedName name="COMPOSIÇÃO01">#REF!</definedName>
    <definedName name="COMPOSICAO01_1" localSheetId="5">#REF!</definedName>
    <definedName name="COMPOSICAO01_1" localSheetId="8">#REF!</definedName>
    <definedName name="COMPOSICAO01_1">#REF!</definedName>
    <definedName name="COMPOSICAO02" localSheetId="5">#REF!</definedName>
    <definedName name="COMPOSICAO02">#REF!</definedName>
    <definedName name="COMPOSICAO02_1" localSheetId="5">#REF!</definedName>
    <definedName name="COMPOSICAO02_1">#REF!</definedName>
    <definedName name="concciclo" localSheetId="5">#REF!</definedName>
    <definedName name="concciclo">#REF!</definedName>
    <definedName name="concorrentes" localSheetId="0" hidden="1">{#N/A,#N/A,FALSE,"Cronograma";#N/A,#N/A,FALSE,"Cronogr. 2"}</definedName>
    <definedName name="concorrentes" localSheetId="1" hidden="1">{#N/A,#N/A,FALSE,"Cronograma";#N/A,#N/A,FALSE,"Cronogr. 2"}</definedName>
    <definedName name="concorrentes" localSheetId="6" hidden="1">{#N/A,#N/A,FALSE,"Cronograma";#N/A,#N/A,FALSE,"Cronogr. 2"}</definedName>
    <definedName name="concorrentes" localSheetId="3" hidden="1">{#N/A,#N/A,FALSE,"Cronograma";#N/A,#N/A,FALSE,"Cronogr. 2"}</definedName>
    <definedName name="concorrentes" localSheetId="7" hidden="1">{#N/A,#N/A,FALSE,"Cronograma";#N/A,#N/A,FALSE,"Cronogr. 2"}</definedName>
    <definedName name="concorrentes" localSheetId="5" hidden="1">{#N/A,#N/A,FALSE,"Cronograma";#N/A,#N/A,FALSE,"Cronogr. 2"}</definedName>
    <definedName name="concorrentes" localSheetId="8" hidden="1">{#N/A,#N/A,FALSE,"Cronograma";#N/A,#N/A,FALSE,"Cronogr. 2"}</definedName>
    <definedName name="concorrentes" hidden="1">{#N/A,#N/A,FALSE,"Cronograma";#N/A,#N/A,FALSE,"Cronogr. 2"}</definedName>
    <definedName name="concreto" localSheetId="0">#REF!</definedName>
    <definedName name="concreto" localSheetId="1">#REF!</definedName>
    <definedName name="concreto" localSheetId="6">#REF!</definedName>
    <definedName name="concreto" localSheetId="3">#REF!</definedName>
    <definedName name="concreto" localSheetId="7">#REF!</definedName>
    <definedName name="concreto" localSheetId="5">#REF!</definedName>
    <definedName name="concreto" localSheetId="8">#REF!</definedName>
    <definedName name="concreto">#REF!</definedName>
    <definedName name="CSA" localSheetId="0">#REF!</definedName>
    <definedName name="CSA" localSheetId="1">#REF!</definedName>
    <definedName name="CSA" localSheetId="6">#REF!</definedName>
    <definedName name="CSA" localSheetId="5">#REF!</definedName>
    <definedName name="CSA" localSheetId="8">#REF!</definedName>
    <definedName name="CSA">#REF!</definedName>
    <definedName name="CSA_1" localSheetId="0">#REF!</definedName>
    <definedName name="CSA_1" localSheetId="1">#REF!</definedName>
    <definedName name="CSA_1" localSheetId="6">#REF!</definedName>
    <definedName name="CSA_1" localSheetId="5">#REF!</definedName>
    <definedName name="CSA_1">#REF!</definedName>
    <definedName name="CSCORIO">[4]CSCORIO!$C$3:$F$5798</definedName>
    <definedName name="CSINAPI">[4]CSINAPI!$A$5:$E$6498</definedName>
    <definedName name="CSPP" localSheetId="0">#REF!</definedName>
    <definedName name="CSPP" localSheetId="1">#REF!</definedName>
    <definedName name="CSPP" localSheetId="6">#REF!</definedName>
    <definedName name="CSPP" localSheetId="3">#REF!</definedName>
    <definedName name="CSPP" localSheetId="7">#REF!</definedName>
    <definedName name="CSPP" localSheetId="5">#REF!</definedName>
    <definedName name="CSPP" localSheetId="8">#REF!</definedName>
    <definedName name="CSPP">#REF!</definedName>
    <definedName name="CSPP_1" localSheetId="0">#REF!</definedName>
    <definedName name="CSPP_1" localSheetId="1">#REF!</definedName>
    <definedName name="CSPP_1" localSheetId="7">#REF!</definedName>
    <definedName name="CSPP_1" localSheetId="5">#REF!</definedName>
    <definedName name="CSPP_1" localSheetId="8">#REF!</definedName>
    <definedName name="CSPP_1">#REF!</definedName>
    <definedName name="DADOS">[4]ORCAMENTO!$XEZ$1:$XFD$7</definedName>
    <definedName name="DAF" localSheetId="6">#REF!</definedName>
    <definedName name="DAF" localSheetId="3">#REF!</definedName>
    <definedName name="DAF" localSheetId="7">#REF!</definedName>
    <definedName name="DAF" localSheetId="5">#REF!</definedName>
    <definedName name="DAF" localSheetId="8">#REF!</definedName>
    <definedName name="DAF">#REF!</definedName>
    <definedName name="daniel" localSheetId="3">#REF!</definedName>
    <definedName name="daniel" localSheetId="7">#REF!</definedName>
    <definedName name="daniel" localSheetId="5">#REF!</definedName>
    <definedName name="daniel" localSheetId="8">#REF!</definedName>
    <definedName name="daniel">#REF!</definedName>
    <definedName name="Database">#REF!</definedName>
    <definedName name="DD" localSheetId="3">#REF!</definedName>
    <definedName name="DD" localSheetId="7">#REF!</definedName>
    <definedName name="DD" localSheetId="5">#REF!</definedName>
    <definedName name="DD" localSheetId="8">#REF!</definedName>
    <definedName name="DD">#REF!</definedName>
    <definedName name="DDD">#REF!</definedName>
    <definedName name="DEFOFO" localSheetId="5">#REF!</definedName>
    <definedName name="DEFOFO">#REF!</definedName>
    <definedName name="DEFOFO100" localSheetId="5">#REF!</definedName>
    <definedName name="DEFOFO100">#REF!</definedName>
    <definedName name="DEFOFO150" localSheetId="5">#REF!</definedName>
    <definedName name="DEFOFO150">#REF!</definedName>
    <definedName name="DEFOFO200" localSheetId="5">#REF!</definedName>
    <definedName name="DEFOFO200">#REF!</definedName>
    <definedName name="DEFOFO250" localSheetId="5">#REF!</definedName>
    <definedName name="DEFOFO250">#REF!</definedName>
    <definedName name="DEFOFO300" localSheetId="5">#REF!</definedName>
    <definedName name="DEFOFO300">#REF!</definedName>
    <definedName name="DF">#REF!</definedName>
    <definedName name="DFADFA">#REF!</definedName>
    <definedName name="DFAFAF">#REF!</definedName>
    <definedName name="Excel_BuiltIn__FilterDatabase_1" localSheetId="5">#REF!</definedName>
    <definedName name="Excel_BuiltIn__FilterDatabase_1">#REF!</definedName>
    <definedName name="Excel_BuiltIn__FilterDatabase_10">#REF!</definedName>
    <definedName name="Excel_BuiltIn__FilterDatabase_10_1">#REF!</definedName>
    <definedName name="Excel_BuiltIn__FilterDatabase_11">#REF!</definedName>
    <definedName name="Excel_BuiltIn__FilterDatabase_12">#REF!</definedName>
    <definedName name="Excel_BuiltIn__FilterDatabase_13">#REF!</definedName>
    <definedName name="Excel_BuiltIn__FilterDatabase_14">#REF!</definedName>
    <definedName name="Excel_BuiltIn__FilterDatabase_15">#REF!</definedName>
    <definedName name="Excel_BuiltIn__FilterDatabase_16">#REF!</definedName>
    <definedName name="Excel_BuiltIn__FilterDatabase_17">#REF!</definedName>
    <definedName name="Excel_BuiltIn__FilterDatabase_18">#REF!</definedName>
    <definedName name="Excel_BuiltIn__FilterDatabase_2">#REF!</definedName>
    <definedName name="Excel_BuiltIn__FilterDatabase_3">#REF!</definedName>
    <definedName name="Excel_BuiltIn__FilterDatabase_3_1">#REF!</definedName>
    <definedName name="Excel_BuiltIn__FilterDatabase_3_1_1">#REF!</definedName>
    <definedName name="Excel_BuiltIn__FilterDatabase_3_4">#REF!</definedName>
    <definedName name="Excel_BuiltIn__FilterDatabase_3_5">#REF!</definedName>
    <definedName name="Excel_BuiltIn__FilterDatabase_3_6">#REF!</definedName>
    <definedName name="Excel_BuiltIn__FilterDatabase_3_7">#REF!</definedName>
    <definedName name="Excel_BuiltIn__FilterDatabase_3_8">#REF!</definedName>
    <definedName name="Excel_BuiltIn__FilterDatabase_3_9">#REF!</definedName>
    <definedName name="Excel_BuiltIn__FilterDatabase_4">#REF!</definedName>
    <definedName name="Excel_BuiltIn__FilterDatabase_4_1">#REF!</definedName>
    <definedName name="Excel_BuiltIn__FilterDatabase_5">#REF!</definedName>
    <definedName name="Excel_BuiltIn__FilterDatabase_5_1">#REF!</definedName>
    <definedName name="Excel_BuiltIn__FilterDatabase_5_1_1">#REF!</definedName>
    <definedName name="Excel_BuiltIn__FilterDatabase_6">#REF!</definedName>
    <definedName name="Excel_BuiltIn__FilterDatabase_6_1">#REF!</definedName>
    <definedName name="Excel_BuiltIn__FilterDatabase_7">#REF!</definedName>
    <definedName name="Excel_BuiltIn__FilterDatabase_7_1">#REF!</definedName>
    <definedName name="Excel_BuiltIn__FilterDatabase_8">#REF!</definedName>
    <definedName name="Excel_BuiltIn__FilterDatabase_8_1">#REF!</definedName>
    <definedName name="Excel_BuiltIn__FilterDatabase_9">#REF!</definedName>
    <definedName name="Excel_BuiltIn__FilterDatabase_9_1">#REF!</definedName>
    <definedName name="Excel_BuiltIn_Print_Area_1">#REF!</definedName>
    <definedName name="Excel_BuiltIn_Print_Area_1_1">#REF!</definedName>
    <definedName name="Excel_BuiltIn_Print_Area_1_1_1">#REF!</definedName>
    <definedName name="Excel_BuiltIn_Print_Area_1_1_1_1">#REF!</definedName>
    <definedName name="Excel_BuiltIn_Print_Area_1_1_1_1_1">#REF!</definedName>
    <definedName name="Excel_BuiltIn_Print_Area_1_1_1_1_1_1">#REF!</definedName>
    <definedName name="Excel_BuiltIn_Print_Area_1_1_1_1_1_1_1">#REF!</definedName>
    <definedName name="Excel_BuiltIn_Print_Area_1_1_1_1_1_1_1_1">#REF!</definedName>
    <definedName name="Excel_BuiltIn_Print_Area_1_1_1_1_1_1_1_1_1">#REF!</definedName>
    <definedName name="Excel_BuiltIn_Print_Area_10">#REF!</definedName>
    <definedName name="Excel_BuiltIn_Print_Area_10_1">#REF!</definedName>
    <definedName name="Excel_BuiltIn_Print_Area_11">#REF!</definedName>
    <definedName name="Excel_BuiltIn_Print_Area_11_1">#REF!</definedName>
    <definedName name="Excel_BuiltIn_Print_Area_13">#REF!</definedName>
    <definedName name="Excel_BuiltIn_Print_Area_14">#REF!</definedName>
    <definedName name="Excel_BuiltIn_Print_Area_15">#REF!</definedName>
    <definedName name="Excel_BuiltIn_Print_Area_16">#REF!</definedName>
    <definedName name="Excel_BuiltIn_Print_Area_17">#REF!</definedName>
    <definedName name="Excel_BuiltIn_Print_Area_18">#REF!</definedName>
    <definedName name="Excel_BuiltIn_Print_Area_2">#REF!</definedName>
    <definedName name="Excel_BuiltIn_Print_Area_2_1">#REF!</definedName>
    <definedName name="Excel_BuiltIn_Print_Area_3">#REF!</definedName>
    <definedName name="Excel_BuiltIn_Print_Area_3_1" localSheetId="5">#REF!</definedName>
    <definedName name="Excel_BuiltIn_Print_Area_3_1">#REF!</definedName>
    <definedName name="Excel_BuiltIn_Print_Area_3_1_1" localSheetId="5">#REF!</definedName>
    <definedName name="Excel_BuiltIn_Print_Area_3_1_1">#REF!</definedName>
    <definedName name="Excel_BuiltIn_Print_Area_3_1_1_1">#REF!</definedName>
    <definedName name="Excel_BuiltIn_Print_Area_3_1_1_1_1">#REF!</definedName>
    <definedName name="Excel_BuiltIn_Print_Area_4" localSheetId="5">#REF!</definedName>
    <definedName name="Excel_BuiltIn_Print_Area_4">#REF!</definedName>
    <definedName name="Excel_BuiltIn_Print_Area_4_1">#REF!</definedName>
    <definedName name="Excel_BuiltIn_Print_Area_4_1_1">#REF!</definedName>
    <definedName name="Excel_BuiltIn_Print_Area_5">#REF!</definedName>
    <definedName name="Excel_BuiltIn_Print_Area_5_1" localSheetId="5">#REF!</definedName>
    <definedName name="Excel_BuiltIn_Print_Area_5_1">#REF!</definedName>
    <definedName name="Excel_BuiltIn_Print_Area_5_1_1" localSheetId="5">#REF!</definedName>
    <definedName name="Excel_BuiltIn_Print_Area_5_1_1">#REF!</definedName>
    <definedName name="Excel_BuiltIn_Print_Area_5_1_1_1">#REF!</definedName>
    <definedName name="Excel_BuiltIn_Print_Area_5_6">#REF!</definedName>
    <definedName name="Excel_BuiltIn_Print_Area_5_7">#REF!</definedName>
    <definedName name="Excel_BuiltIn_Print_Area_6">#REF!</definedName>
    <definedName name="Excel_BuiltIn_Print_Area_6_1" localSheetId="5">#REF!</definedName>
    <definedName name="Excel_BuiltIn_Print_Area_6_1">#REF!</definedName>
    <definedName name="Excel_BuiltIn_Print_Area_6_1_1">#REF!</definedName>
    <definedName name="Excel_BuiltIn_Print_Area_6_1_1_1">#REF!</definedName>
    <definedName name="Excel_BuiltIn_Print_Area_7">#REF!</definedName>
    <definedName name="Excel_BuiltIn_Print_Area_7_1">#REF!</definedName>
    <definedName name="Excel_BuiltIn_Print_Area_7_1_1">#REF!</definedName>
    <definedName name="Excel_BuiltIn_Print_Area_8">#REF!</definedName>
    <definedName name="Excel_BuiltIn_Print_Area_8_1" localSheetId="5">#REF!</definedName>
    <definedName name="Excel_BuiltIn_Print_Area_8_1">#REF!</definedName>
    <definedName name="Excel_BuiltIn_Print_Area_8_1_1">([1]EMERGÊNCIA!$A$1:$N$213,[1]EMERGÊNCIA!$A$214:$N$290)</definedName>
    <definedName name="Excel_BuiltIn_Print_Area_8_1_1_1">([1]EMERGÊNCIA!$A$1:$N$213,[1]EMERGÊNCIA!$A$214:$N$290)</definedName>
    <definedName name="Excel_BuiltIn_Print_Area_9" localSheetId="6">#REF!</definedName>
    <definedName name="Excel_BuiltIn_Print_Area_9" localSheetId="7">#REF!</definedName>
    <definedName name="Excel_BuiltIn_Print_Area_9" localSheetId="8">#REF!</definedName>
    <definedName name="Excel_BuiltIn_Print_Area_9">#REF!</definedName>
    <definedName name="Excel_BuiltIn_Print_Area_9_1" localSheetId="6">#REF!</definedName>
    <definedName name="Excel_BuiltIn_Print_Area_9_1" localSheetId="7">#REF!</definedName>
    <definedName name="Excel_BuiltIn_Print_Area_9_1">#REF!</definedName>
    <definedName name="Excel_BuiltIn_Print_Area_9_1_1" localSheetId="6">#REF!</definedName>
    <definedName name="Excel_BuiltIn_Print_Area_9_1_1" localSheetId="7">#REF!</definedName>
    <definedName name="Excel_BuiltIn_Print_Area_9_1_1">#REF!</definedName>
    <definedName name="Excel_BuiltIn_Print_Area_9_1_1_1">#REF!</definedName>
    <definedName name="Excel_BuiltIn_Print_Titles_1_1">#REF!</definedName>
    <definedName name="Excel_BuiltIn_Print_Titles_1_1_1">#REF!</definedName>
    <definedName name="Excel_BuiltIn_Print_Titles_11">#REF!</definedName>
    <definedName name="Excel_BuiltIn_Print_Titles_13">#REF!</definedName>
    <definedName name="Excel_BuiltIn_Print_Titles_14">#REF!</definedName>
    <definedName name="Excel_BuiltIn_Print_Titles_15">#REF!</definedName>
    <definedName name="Excel_BuiltIn_Print_Titles_16">#REF!</definedName>
    <definedName name="Excel_BuiltIn_Print_Titles_17">#REF!</definedName>
    <definedName name="Excel_BuiltIn_Print_Titles_18">#REF!</definedName>
    <definedName name="Excel_BuiltIn_Print_Titles_2">#REF!</definedName>
    <definedName name="Excel_BuiltIn_Print_Titles_3" localSheetId="5">#REF!</definedName>
    <definedName name="Excel_BuiltIn_Print_Titles_3">#REF!</definedName>
    <definedName name="Excel_BuiltIn_Print_Titles_3_1" localSheetId="5">#REF!</definedName>
    <definedName name="Excel_BuiltIn_Print_Titles_3_1">#REF!</definedName>
    <definedName name="Excel_BuiltIn_Print_Titles_3_1_1">#REF!</definedName>
    <definedName name="Excel_BuiltIn_Print_Titles_3_1_1_1">#REF!</definedName>
    <definedName name="Excel_BuiltIn_Print_Titles_3_4">#REF!</definedName>
    <definedName name="Excel_BuiltIn_Print_Titles_3_5">#REF!</definedName>
    <definedName name="Excel_BuiltIn_Print_Titles_3_6">#REF!</definedName>
    <definedName name="Excel_BuiltIn_Print_Titles_3_7">#REF!</definedName>
    <definedName name="Excel_BuiltIn_Print_Titles_3_8">#REF!</definedName>
    <definedName name="Excel_BuiltIn_Print_Titles_3_9">#REF!</definedName>
    <definedName name="Excel_BuiltIn_Print_Titles_4">#REF!</definedName>
    <definedName name="Excel_BuiltIn_Print_Titles_4_1">#REF!</definedName>
    <definedName name="Excel_BuiltIn_Print_Titles_4_1_1">#REF!</definedName>
    <definedName name="Excel_BuiltIn_Print_Titles_5">#REF!</definedName>
    <definedName name="Excel_BuiltIn_Print_Titles_5_1" localSheetId="5">#REF!</definedName>
    <definedName name="Excel_BuiltIn_Print_Titles_5_1">#REF!</definedName>
    <definedName name="Excel_BuiltIn_Print_Titles_5_1_1">#REF!</definedName>
    <definedName name="Excel_BuiltIn_Print_Titles_5_1_1_1">#REF!</definedName>
    <definedName name="Excel_BuiltIn_Print_Titles_6">#REF!</definedName>
    <definedName name="Excel_BuiltIn_Print_Titles_6_1">#REF!</definedName>
    <definedName name="Excel_BuiltIn_Print_Titles_6_1_1">#REF!</definedName>
    <definedName name="Excel_BuiltIn_Print_Titles_7">#REF!</definedName>
    <definedName name="Excel_BuiltIn_Print_Titles_7_1">#REF!</definedName>
    <definedName name="Excel_BuiltIn_Print_Titles_8">#REF!</definedName>
    <definedName name="Excel_BuiltIn_Print_Titles_9">#REF!</definedName>
    <definedName name="Excel_BuiltIn_Print_Titles_9_1">#REF!</definedName>
    <definedName name="EXTENSÃO" localSheetId="5">#REF!</definedName>
    <definedName name="EXTENSÃO">#REF!</definedName>
    <definedName name="EXTENSÃO_1" localSheetId="5">#REF!</definedName>
    <definedName name="EXTENSÃO_1">#REF!</definedName>
    <definedName name="extred100" localSheetId="5">#REF!</definedName>
    <definedName name="extred100">#REF!</definedName>
    <definedName name="EXTREDE" localSheetId="5">#REF!</definedName>
    <definedName name="EXTREDE">#REF!</definedName>
    <definedName name="EXTREDE_1" localSheetId="5">#REF!</definedName>
    <definedName name="EXTREDE_1">#REF!</definedName>
    <definedName name="FAF">#REF!</definedName>
    <definedName name="FAMILIAS">#REF!</definedName>
    <definedName name="FDDFASD">#REF!</definedName>
    <definedName name="FOFO" localSheetId="5">#REF!</definedName>
    <definedName name="FOFO">#REF!</definedName>
    <definedName name="FOFO150" localSheetId="5">#REF!</definedName>
    <definedName name="FOFO150">#REF!</definedName>
    <definedName name="FOFO200" localSheetId="5">#REF!</definedName>
    <definedName name="FOFO200">#REF!</definedName>
    <definedName name="FOFO50" localSheetId="5">#REF!</definedName>
    <definedName name="FOFO50">#REF!</definedName>
    <definedName name="FOFO75" localSheetId="5">#REF!</definedName>
    <definedName name="FOFO75">#REF!</definedName>
    <definedName name="FOFO80" localSheetId="5">#REF!</definedName>
    <definedName name="FOFO80">#REF!</definedName>
    <definedName name="folha">#REF!</definedName>
    <definedName name="folhas">#REF!</definedName>
    <definedName name="form01a">#REF!</definedName>
    <definedName name="form01b">#REF!</definedName>
    <definedName name="gasdfsdfase">#REF!</definedName>
    <definedName name="gfhfgh">#REF!</definedName>
    <definedName name="gfhfgh___6">#REF!</definedName>
    <definedName name="gfhfgh___6_1">#REF!</definedName>
    <definedName name="gfhfgh___6_1_1">#REF!</definedName>
    <definedName name="gfhfgh_1">#REF!</definedName>
    <definedName name="gfhfgh_1_1">#REF!</definedName>
    <definedName name="GGGG">#REF!</definedName>
    <definedName name="gil" localSheetId="5">#REF!</definedName>
    <definedName name="gil">#REF!</definedName>
    <definedName name="hjjhj">#REF!</definedName>
    <definedName name="hjjhj_1">#REF!</definedName>
    <definedName name="hjjhj_1_1">#REF!</definedName>
    <definedName name="ITEM">[5]Plan1!$E$3:$E$5</definedName>
    <definedName name="JOBINFO" localSheetId="6">#REF!</definedName>
    <definedName name="JOBINFO" localSheetId="3">#REF!</definedName>
    <definedName name="JOBINFO" localSheetId="7">#REF!</definedName>
    <definedName name="JOBINFO" localSheetId="5">#REF!</definedName>
    <definedName name="JOBINFO" localSheetId="8">#REF!</definedName>
    <definedName name="JOBINFO">#REF!</definedName>
    <definedName name="JUR" localSheetId="6">#REF!</definedName>
    <definedName name="JUR" localSheetId="3">#REF!</definedName>
    <definedName name="JUR" localSheetId="7">#REF!</definedName>
    <definedName name="JUR" localSheetId="5">#REF!</definedName>
    <definedName name="JUR" localSheetId="8">#REF!</definedName>
    <definedName name="JUR">#REF!</definedName>
    <definedName name="LL" localSheetId="6">#REF!</definedName>
    <definedName name="LL" localSheetId="3">#REF!</definedName>
    <definedName name="LL" localSheetId="7">#REF!</definedName>
    <definedName name="LL" localSheetId="5">#REF!</definedName>
    <definedName name="LL" localSheetId="8">#REF!</definedName>
    <definedName name="LL">#REF!</definedName>
    <definedName name="LL_1">#REF!</definedName>
    <definedName name="LL_1_1">#REF!</definedName>
    <definedName name="MALUCO">#REF!</definedName>
    <definedName name="MCOD02_020_0010" localSheetId="5">#REF!</definedName>
    <definedName name="MCOD02_020_0010">#REF!</definedName>
    <definedName name="MCOD02_020_0010_1" localSheetId="5">#REF!</definedName>
    <definedName name="MCOD02_020_0010_1">#REF!</definedName>
    <definedName name="MCOD02_020_0070" localSheetId="5">#REF!</definedName>
    <definedName name="MCOD02_020_0070">#REF!</definedName>
    <definedName name="MCOD02_020_0070_1" localSheetId="5">#REF!</definedName>
    <definedName name="MCOD02_020_0070_1">#REF!</definedName>
    <definedName name="MCOD02_030_0090" localSheetId="5">#REF!</definedName>
    <definedName name="MCOD02_030_0090">#REF!</definedName>
    <definedName name="MCOD02_030_0090_1" localSheetId="5">#REF!</definedName>
    <definedName name="MCOD02_030_0090_1">#REF!</definedName>
    <definedName name="MCOD02_030_0100" localSheetId="5">#REF!</definedName>
    <definedName name="MCOD02_030_0100">#REF!</definedName>
    <definedName name="MCOD02_030_0100_1" localSheetId="5">#REF!</definedName>
    <definedName name="MCOD02_030_0100_1">#REF!</definedName>
    <definedName name="MCOD02_040_0200" localSheetId="5">#REF!</definedName>
    <definedName name="MCOD02_040_0200">#REF!</definedName>
    <definedName name="MCOD02_040_0200_1" localSheetId="5">#REF!</definedName>
    <definedName name="MCOD02_040_0200_1">#REF!</definedName>
    <definedName name="MCOD02_040_0280" localSheetId="5">#REF!</definedName>
    <definedName name="MCOD02_040_0280">#REF!</definedName>
    <definedName name="MCOD02_040_0280_1" localSheetId="5">#REF!</definedName>
    <definedName name="MCOD02_040_0280_1">#REF!</definedName>
    <definedName name="MCOD02_040_0921" localSheetId="5">#REF!</definedName>
    <definedName name="MCOD02_040_0921">#REF!</definedName>
    <definedName name="MCOD02_040_0921_1" localSheetId="5">#REF!</definedName>
    <definedName name="MCOD02_040_0921_1">#REF!</definedName>
    <definedName name="MCOD02_040_1055" localSheetId="5">#REF!</definedName>
    <definedName name="MCOD02_040_1055">#REF!</definedName>
    <definedName name="MCOD02_040_1055_1" localSheetId="5">#REF!</definedName>
    <definedName name="MCOD02_040_1055_1">#REF!</definedName>
    <definedName name="MCOD02_040_1060" localSheetId="5">#REF!</definedName>
    <definedName name="MCOD02_040_1060">#REF!</definedName>
    <definedName name="MCOD02_040_1060_1" localSheetId="5">#REF!</definedName>
    <definedName name="MCOD02_040_1060_1">#REF!</definedName>
    <definedName name="MCOD02_040_3790" localSheetId="5">#REF!</definedName>
    <definedName name="MCOD02_040_3790">#REF!</definedName>
    <definedName name="MCOD02_040_3790_1" localSheetId="5">#REF!</definedName>
    <definedName name="MCOD02_040_3790_1">#REF!</definedName>
    <definedName name="MCOD02_040_3800" localSheetId="5">#REF!</definedName>
    <definedName name="MCOD02_040_3800">#REF!</definedName>
    <definedName name="MCOD02_040_3800_1" localSheetId="5">#REF!</definedName>
    <definedName name="MCOD02_040_3800_1">#REF!</definedName>
    <definedName name="MCOD02_040_3810" localSheetId="5">#REF!</definedName>
    <definedName name="MCOD02_040_3810">#REF!</definedName>
    <definedName name="MCOD02_040_3810_1" localSheetId="5">#REF!</definedName>
    <definedName name="MCOD02_040_3810_1">#REF!</definedName>
    <definedName name="MCOD02_040_4510" localSheetId="5">#REF!</definedName>
    <definedName name="MCOD02_040_4510">#REF!</definedName>
    <definedName name="MCOD02_040_4510_1" localSheetId="5">#REF!</definedName>
    <definedName name="MCOD02_040_4510_1">#REF!</definedName>
    <definedName name="MCOD02_040_4520" localSheetId="5">#REF!</definedName>
    <definedName name="MCOD02_040_4520">#REF!</definedName>
    <definedName name="MCOD02_040_4520_1" localSheetId="5">#REF!</definedName>
    <definedName name="MCOD02_040_4520_1">#REF!</definedName>
    <definedName name="MCOD02_040_4550" localSheetId="5">#REF!</definedName>
    <definedName name="MCOD02_040_4550">#REF!</definedName>
    <definedName name="MCOD02_040_4550_1" localSheetId="5">#REF!</definedName>
    <definedName name="MCOD02_040_4550_1">#REF!</definedName>
    <definedName name="MCOD02_040_4620" localSheetId="5">#REF!</definedName>
    <definedName name="MCOD02_040_4620">#REF!</definedName>
    <definedName name="MCOD02_040_4620_1" localSheetId="5">#REF!</definedName>
    <definedName name="MCOD02_040_4620_1">#REF!</definedName>
    <definedName name="MCOD02_040_4630" localSheetId="5">#REF!</definedName>
    <definedName name="MCOD02_040_4630">#REF!</definedName>
    <definedName name="MCOD02_040_4630_1" localSheetId="5">#REF!</definedName>
    <definedName name="MCOD02_040_4630_1">#REF!</definedName>
    <definedName name="MCOD02_040_4636" localSheetId="5">#REF!</definedName>
    <definedName name="MCOD02_040_4636">#REF!</definedName>
    <definedName name="MCOD02_040_4636_1" localSheetId="5">#REF!</definedName>
    <definedName name="MCOD02_040_4636_1">#REF!</definedName>
    <definedName name="MCOD02_040_4690" localSheetId="5">#REF!</definedName>
    <definedName name="MCOD02_040_4690">#REF!</definedName>
    <definedName name="MCOD02_040_4690_1" localSheetId="5">#REF!</definedName>
    <definedName name="MCOD02_040_4690_1">#REF!</definedName>
    <definedName name="MCOD02_040_7402" localSheetId="5">#REF!</definedName>
    <definedName name="MCOD02_040_7402">#REF!</definedName>
    <definedName name="MCOD02_040_7402_1" localSheetId="5">#REF!</definedName>
    <definedName name="MCOD02_040_7402_1">#REF!</definedName>
    <definedName name="MCOD02_040_9800" localSheetId="5">#REF!</definedName>
    <definedName name="MCOD02_040_9800">#REF!</definedName>
    <definedName name="MCOD02_040_9800_1" localSheetId="5">#REF!</definedName>
    <definedName name="MCOD02_040_9800_1">#REF!</definedName>
    <definedName name="MCOD02_040_9802" localSheetId="5">#REF!</definedName>
    <definedName name="MCOD02_040_9802">#REF!</definedName>
    <definedName name="MCOD02_040_9802_1" localSheetId="5">#REF!</definedName>
    <definedName name="MCOD02_040_9802_1">#REF!</definedName>
    <definedName name="MCOD02_040_9804" localSheetId="5">#REF!</definedName>
    <definedName name="MCOD02_040_9804">#REF!</definedName>
    <definedName name="MCOD02_040_9804_1" localSheetId="5">#REF!</definedName>
    <definedName name="MCOD02_040_9804_1">#REF!</definedName>
    <definedName name="MCOD02_110_0014" localSheetId="5">#REF!</definedName>
    <definedName name="MCOD02_110_0014">#REF!</definedName>
    <definedName name="MCOD02_110_0014_1" localSheetId="5">#REF!</definedName>
    <definedName name="MCOD02_110_0014_1">#REF!</definedName>
    <definedName name="MCOD02_110_0054" localSheetId="5">#REF!</definedName>
    <definedName name="MCOD02_110_0054">#REF!</definedName>
    <definedName name="MCOD02_110_0054_1" localSheetId="5">#REF!</definedName>
    <definedName name="MCOD02_110_0054_1">#REF!</definedName>
    <definedName name="MCOD02_110_0066" localSheetId="5">#REF!</definedName>
    <definedName name="MCOD02_110_0066">#REF!</definedName>
    <definedName name="MCOD02_110_0066_1" localSheetId="5">#REF!</definedName>
    <definedName name="MCOD02_110_0066_1">#REF!</definedName>
    <definedName name="MCOD02_110_0094" localSheetId="5">#REF!</definedName>
    <definedName name="MCOD02_110_0094">#REF!</definedName>
    <definedName name="MCOD02_110_0094_1" localSheetId="5">#REF!</definedName>
    <definedName name="MCOD02_110_0094_1">#REF!</definedName>
    <definedName name="MCOD02_110_0106" localSheetId="5">#REF!</definedName>
    <definedName name="MCOD02_110_0106">#REF!</definedName>
    <definedName name="MCOD02_110_0106_1" localSheetId="5">#REF!</definedName>
    <definedName name="MCOD02_110_0106_1">#REF!</definedName>
    <definedName name="MCOD02_110_0110" localSheetId="5">#REF!</definedName>
    <definedName name="MCOD02_110_0110">#REF!</definedName>
    <definedName name="MCOD02_110_0110_1" localSheetId="5">#REF!</definedName>
    <definedName name="MCOD02_110_0110_1">#REF!</definedName>
    <definedName name="MCOD02_110_0134" localSheetId="5">#REF!</definedName>
    <definedName name="MCOD02_110_0134">#REF!</definedName>
    <definedName name="MCOD02_110_0134_1" localSheetId="5">#REF!</definedName>
    <definedName name="MCOD02_110_0134_1">#REF!</definedName>
    <definedName name="MCOD02_110_0146" localSheetId="5">#REF!</definedName>
    <definedName name="MCOD02_110_0146">#REF!</definedName>
    <definedName name="MCOD02_110_0146_1" localSheetId="5">#REF!</definedName>
    <definedName name="MCOD02_110_0146_1">#REF!</definedName>
    <definedName name="MCOD02_110_0150" localSheetId="5">#REF!</definedName>
    <definedName name="MCOD02_110_0150">#REF!</definedName>
    <definedName name="MCOD02_110_0150_1" localSheetId="5">#REF!</definedName>
    <definedName name="MCOD02_110_0150_1">#REF!</definedName>
    <definedName name="MCOD02_110_0610" localSheetId="5">#REF!</definedName>
    <definedName name="MCOD02_110_0610">#REF!</definedName>
    <definedName name="MCOD02_110_0610_1" localSheetId="5">#REF!</definedName>
    <definedName name="MCOD02_110_0610_1">#REF!</definedName>
    <definedName name="MCOD02_110_0620" localSheetId="5">#REF!</definedName>
    <definedName name="MCOD02_110_0620">#REF!</definedName>
    <definedName name="MCOD02_110_0620_1" localSheetId="5">#REF!</definedName>
    <definedName name="MCOD02_110_0620_1">#REF!</definedName>
    <definedName name="MCOD02_110_0734" localSheetId="5">#REF!</definedName>
    <definedName name="MCOD02_110_0734">#REF!</definedName>
    <definedName name="MCOD02_110_0734_1" localSheetId="5">#REF!</definedName>
    <definedName name="MCOD02_110_0734_1">#REF!</definedName>
    <definedName name="MCOD02_110_0738" localSheetId="5">#REF!</definedName>
    <definedName name="MCOD02_110_0738">#REF!</definedName>
    <definedName name="MCOD02_110_0738_1" localSheetId="5">#REF!</definedName>
    <definedName name="MCOD02_110_0738_1">#REF!</definedName>
    <definedName name="MCOD02_110_0750" localSheetId="5">#REF!</definedName>
    <definedName name="MCOD02_110_0750">#REF!</definedName>
    <definedName name="MCOD02_110_0750_1" localSheetId="5">#REF!</definedName>
    <definedName name="MCOD02_110_0750_1">#REF!</definedName>
    <definedName name="MCOD02_110_1014" localSheetId="5">#REF!</definedName>
    <definedName name="MCOD02_110_1014">#REF!</definedName>
    <definedName name="MCOD02_110_1014_1" localSheetId="5">#REF!</definedName>
    <definedName name="MCOD02_110_1014_1">#REF!</definedName>
    <definedName name="MCOD02_110_1020" localSheetId="5">#REF!</definedName>
    <definedName name="MCOD02_110_1020">#REF!</definedName>
    <definedName name="MCOD02_110_1020_1" localSheetId="5">#REF!</definedName>
    <definedName name="MCOD02_110_1020_1">#REF!</definedName>
    <definedName name="MCOD02_110_1164" localSheetId="5">#REF!</definedName>
    <definedName name="MCOD02_110_1164">#REF!</definedName>
    <definedName name="MCOD02_110_1164_1" localSheetId="5">#REF!</definedName>
    <definedName name="MCOD02_110_1164_1">#REF!</definedName>
    <definedName name="MCOD02_110_1166" localSheetId="5">#REF!</definedName>
    <definedName name="MCOD02_110_1166">#REF!</definedName>
    <definedName name="MCOD02_110_1166_1" localSheetId="5">#REF!</definedName>
    <definedName name="MCOD02_110_1166_1">#REF!</definedName>
    <definedName name="MCOD02_110_1420" localSheetId="5">#REF!</definedName>
    <definedName name="MCOD02_110_1420">#REF!</definedName>
    <definedName name="MCOD02_110_1420_1" localSheetId="5">#REF!</definedName>
    <definedName name="MCOD02_110_1420_1">#REF!</definedName>
    <definedName name="MCOD02_110_1426" localSheetId="5">#REF!</definedName>
    <definedName name="MCOD02_110_1426">#REF!</definedName>
    <definedName name="MCOD02_110_1426_1" localSheetId="5">#REF!</definedName>
    <definedName name="MCOD02_110_1426_1">#REF!</definedName>
    <definedName name="MCOD02_110_1654" localSheetId="5">#REF!</definedName>
    <definedName name="MCOD02_110_1654">#REF!</definedName>
    <definedName name="MCOD02_110_1654_1" localSheetId="5">#REF!</definedName>
    <definedName name="MCOD02_110_1654_1">#REF!</definedName>
    <definedName name="MCOD02_110_1880" localSheetId="5">#REF!</definedName>
    <definedName name="MCOD02_110_1880">#REF!</definedName>
    <definedName name="MCOD02_110_1880_1" localSheetId="5">#REF!</definedName>
    <definedName name="MCOD02_110_1880_1">#REF!</definedName>
    <definedName name="MCOD02_110_1974" localSheetId="5">#REF!</definedName>
    <definedName name="MCOD02_110_1974">#REF!</definedName>
    <definedName name="MCOD02_110_1974_1" localSheetId="5">#REF!</definedName>
    <definedName name="MCOD02_110_1974_1">#REF!</definedName>
    <definedName name="MCOD02_110_1996" localSheetId="5">#REF!</definedName>
    <definedName name="MCOD02_110_1996">#REF!</definedName>
    <definedName name="MCOD02_110_1996_1" localSheetId="5">#REF!</definedName>
    <definedName name="MCOD02_110_1996_1">#REF!</definedName>
    <definedName name="MCOD02_110_2012" localSheetId="5">#REF!</definedName>
    <definedName name="MCOD02_110_2012">#REF!</definedName>
    <definedName name="MCOD02_110_2012_1" localSheetId="5">#REF!</definedName>
    <definedName name="MCOD02_110_2012_1">#REF!</definedName>
    <definedName name="MCOD02_110_2016" localSheetId="5">#REF!</definedName>
    <definedName name="MCOD02_110_2016">#REF!</definedName>
    <definedName name="MCOD02_110_2016_1" localSheetId="5">#REF!</definedName>
    <definedName name="MCOD02_110_2016_1">#REF!</definedName>
    <definedName name="MCOD02_110_2024" localSheetId="5">#REF!</definedName>
    <definedName name="MCOD02_110_2024">#REF!</definedName>
    <definedName name="MCOD02_110_2024_1" localSheetId="5">#REF!</definedName>
    <definedName name="MCOD02_110_2024_1">#REF!</definedName>
    <definedName name="MCOD02_110_2026" localSheetId="5">#REF!</definedName>
    <definedName name="MCOD02_110_2026">#REF!</definedName>
    <definedName name="MCOD02_110_2026_1" localSheetId="5">#REF!</definedName>
    <definedName name="MCOD02_110_2026_1">#REF!</definedName>
    <definedName name="MCOD02_110_2310" localSheetId="5">#REF!</definedName>
    <definedName name="MCOD02_110_2310">#REF!</definedName>
    <definedName name="MCOD02_110_2310_1" localSheetId="5">#REF!</definedName>
    <definedName name="MCOD02_110_2310_1">#REF!</definedName>
    <definedName name="MCOD02_110_2480" localSheetId="5">#REF!</definedName>
    <definedName name="MCOD02_110_2480">#REF!</definedName>
    <definedName name="MCOD02_110_2480_1" localSheetId="5">#REF!</definedName>
    <definedName name="MCOD02_110_2480_1">#REF!</definedName>
    <definedName name="MCOD02_110_2798" localSheetId="5">#REF!</definedName>
    <definedName name="MCOD02_110_2798">#REF!</definedName>
    <definedName name="MCOD02_110_2798_1" localSheetId="5">#REF!</definedName>
    <definedName name="MCOD02_110_2798_1">#REF!</definedName>
    <definedName name="MCOD02_110_2806" localSheetId="5">#REF!</definedName>
    <definedName name="MCOD02_110_2806">#REF!</definedName>
    <definedName name="MCOD02_110_2806_1" localSheetId="5">#REF!</definedName>
    <definedName name="MCOD02_110_2806_1">#REF!</definedName>
    <definedName name="MCOD02_110_2868" localSheetId="5">#REF!</definedName>
    <definedName name="MCOD02_110_2868">#REF!</definedName>
    <definedName name="MCOD02_110_2868_1" localSheetId="5">#REF!</definedName>
    <definedName name="MCOD02_110_2868_1">#REF!</definedName>
    <definedName name="MCOD02_110_3856" localSheetId="5">#REF!</definedName>
    <definedName name="MCOD02_110_3856">#REF!</definedName>
    <definedName name="MCOD02_110_3856_1" localSheetId="5">#REF!</definedName>
    <definedName name="MCOD02_110_3856_1">#REF!</definedName>
    <definedName name="MCOD02_110_3908" localSheetId="5">#REF!</definedName>
    <definedName name="MCOD02_110_3908">#REF!</definedName>
    <definedName name="MCOD02_110_3908_1" localSheetId="5">#REF!</definedName>
    <definedName name="MCOD02_110_3908_1">#REF!</definedName>
    <definedName name="MCOD02_110_3926" localSheetId="5">#REF!</definedName>
    <definedName name="MCOD02_110_3926">#REF!</definedName>
    <definedName name="MCOD02_110_3926_1" localSheetId="5">#REF!</definedName>
    <definedName name="MCOD02_110_3926_1">#REF!</definedName>
    <definedName name="MCOD02_110_4288" localSheetId="5">#REF!</definedName>
    <definedName name="MCOD02_110_4288">#REF!</definedName>
    <definedName name="MCOD02_110_4288_1" localSheetId="5">#REF!</definedName>
    <definedName name="MCOD02_110_4288_1">#REF!</definedName>
    <definedName name="MCOD02_110_4296" localSheetId="5">#REF!</definedName>
    <definedName name="MCOD02_110_4296">#REF!</definedName>
    <definedName name="MCOD02_110_4296_1" localSheetId="5">#REF!</definedName>
    <definedName name="MCOD02_110_4296_1">#REF!</definedName>
    <definedName name="MCOD02_110_4308" localSheetId="5">#REF!</definedName>
    <definedName name="MCOD02_110_4308">#REF!</definedName>
    <definedName name="MCOD02_110_4308_1" localSheetId="5">#REF!</definedName>
    <definedName name="MCOD02_110_4308_1">#REF!</definedName>
    <definedName name="MCOD02_110_4312" localSheetId="5">#REF!</definedName>
    <definedName name="MCOD02_110_4312">#REF!</definedName>
    <definedName name="MCOD02_110_4312_1" localSheetId="5">#REF!</definedName>
    <definedName name="MCOD02_110_4312_1">#REF!</definedName>
    <definedName name="MCOD02_110_4320" localSheetId="5">#REF!</definedName>
    <definedName name="MCOD02_110_4320">#REF!</definedName>
    <definedName name="MCOD02_110_4320_1" localSheetId="5">#REF!</definedName>
    <definedName name="MCOD02_110_4320_1">#REF!</definedName>
    <definedName name="MCOD02_110_4780" localSheetId="5">#REF!</definedName>
    <definedName name="MCOD02_110_4780">#REF!</definedName>
    <definedName name="MCOD02_110_4780_1" localSheetId="5">#REF!</definedName>
    <definedName name="MCOD02_110_4780_1">#REF!</definedName>
    <definedName name="MCOD02_120_0050" localSheetId="5">#REF!</definedName>
    <definedName name="MCOD02_120_0050">#REF!</definedName>
    <definedName name="MCOD02_120_0050_1" localSheetId="5">#REF!</definedName>
    <definedName name="MCOD02_120_0050_1">#REF!</definedName>
    <definedName name="MCOD02_120_0060" localSheetId="5">#REF!</definedName>
    <definedName name="MCOD02_120_0060">#REF!</definedName>
    <definedName name="MCOD02_120_0060_1" localSheetId="5">#REF!</definedName>
    <definedName name="MCOD02_120_0060_1">#REF!</definedName>
    <definedName name="MCOD02_120_0140" localSheetId="5">#REF!</definedName>
    <definedName name="MCOD02_120_0140">#REF!</definedName>
    <definedName name="MCOD02_120_0140_1" localSheetId="5">#REF!</definedName>
    <definedName name="MCOD02_120_0140_1">#REF!</definedName>
    <definedName name="MCOD02_130_0070" localSheetId="5">#REF!</definedName>
    <definedName name="MCOD02_130_0070">#REF!</definedName>
    <definedName name="MCOD02_130_0070_1" localSheetId="5">#REF!</definedName>
    <definedName name="MCOD02_130_0070_1">#REF!</definedName>
    <definedName name="MCOD02_130_0080" localSheetId="5">#REF!</definedName>
    <definedName name="MCOD02_130_0080">#REF!</definedName>
    <definedName name="MCOD02_130_0080_1" localSheetId="5">#REF!</definedName>
    <definedName name="MCOD02_130_0080_1">#REF!</definedName>
    <definedName name="MCOD02_130_0100" localSheetId="5">#REF!</definedName>
    <definedName name="MCOD02_130_0100">#REF!</definedName>
    <definedName name="MCOD02_130_0100_1" localSheetId="5">#REF!</definedName>
    <definedName name="MCOD02_130_0100_1">#REF!</definedName>
    <definedName name="MCOD02_140_0030" localSheetId="5">#REF!</definedName>
    <definedName name="MCOD02_140_0030">#REF!</definedName>
    <definedName name="MCOD02_140_0030_1" localSheetId="5">#REF!</definedName>
    <definedName name="MCOD02_140_0030_1">#REF!</definedName>
    <definedName name="MCOD02_140_0080" localSheetId="5">#REF!</definedName>
    <definedName name="MCOD02_140_0080">#REF!</definedName>
    <definedName name="MCOD02_140_0080_1" localSheetId="5">#REF!</definedName>
    <definedName name="MCOD02_140_0080_1">#REF!</definedName>
    <definedName name="MCOD02_140_0090" localSheetId="5">#REF!</definedName>
    <definedName name="MCOD02_140_0090">#REF!</definedName>
    <definedName name="MCOD02_140_0090_1" localSheetId="5">#REF!</definedName>
    <definedName name="MCOD02_140_0090_1">#REF!</definedName>
    <definedName name="MCOD02_160_0010" localSheetId="5">#REF!</definedName>
    <definedName name="MCOD02_160_0010">#REF!</definedName>
    <definedName name="MCOD02_160_0010_1" localSheetId="5">#REF!</definedName>
    <definedName name="MCOD02_160_0010_1">#REF!</definedName>
    <definedName name="MCOD02_160_0110" localSheetId="5">#REF!</definedName>
    <definedName name="MCOD02_160_0110">#REF!</definedName>
    <definedName name="MCOD02_160_0110_1" localSheetId="5">#REF!</definedName>
    <definedName name="MCOD02_160_0110_1">#REF!</definedName>
    <definedName name="MCOD02_180_0010" localSheetId="5">#REF!</definedName>
    <definedName name="MCOD02_180_0010">#REF!</definedName>
    <definedName name="MCOD02_180_0010_1" localSheetId="5">#REF!</definedName>
    <definedName name="MCOD02_180_0010_1">#REF!</definedName>
    <definedName name="MCOD02_210_0020" localSheetId="5">#REF!</definedName>
    <definedName name="MCOD02_210_0020">#REF!</definedName>
    <definedName name="MCOD02_210_0020_1" localSheetId="5">#REF!</definedName>
    <definedName name="MCOD02_210_0020_1">#REF!</definedName>
    <definedName name="MCOD02_210_0030" localSheetId="5">#REF!</definedName>
    <definedName name="MCOD02_210_0030">#REF!</definedName>
    <definedName name="MCOD02_210_0030_1" localSheetId="5">#REF!</definedName>
    <definedName name="MCOD02_210_0030_1">#REF!</definedName>
    <definedName name="MCOD02_210_0090" localSheetId="5">#REF!</definedName>
    <definedName name="MCOD02_210_0090">#REF!</definedName>
    <definedName name="MCOD02_210_0090_1" localSheetId="5">#REF!</definedName>
    <definedName name="MCOD02_210_0090_1">#REF!</definedName>
    <definedName name="MCOD02_210_0110" localSheetId="5">#REF!</definedName>
    <definedName name="MCOD02_210_0110">#REF!</definedName>
    <definedName name="MCOD02_210_0110_1" localSheetId="5">#REF!</definedName>
    <definedName name="MCOD02_210_0110_1">#REF!</definedName>
    <definedName name="MCOD02_210_0310" localSheetId="5">#REF!</definedName>
    <definedName name="MCOD02_210_0310">#REF!</definedName>
    <definedName name="MCOD02_210_0310_1" localSheetId="5">#REF!</definedName>
    <definedName name="MCOD02_210_0310_1">#REF!</definedName>
    <definedName name="MCOD02_210_0340" localSheetId="5">#REF!</definedName>
    <definedName name="MCOD02_210_0340">#REF!</definedName>
    <definedName name="MCOD02_210_0340_1" localSheetId="5">#REF!</definedName>
    <definedName name="MCOD02_210_0340_1">#REF!</definedName>
    <definedName name="MCOD02_210_0350" localSheetId="5">#REF!</definedName>
    <definedName name="MCOD02_210_0350">#REF!</definedName>
    <definedName name="MCOD02_210_0350_1" localSheetId="5">#REF!</definedName>
    <definedName name="MCOD02_210_0350_1">#REF!</definedName>
    <definedName name="MCOD02_210_0360" localSheetId="5">#REF!</definedName>
    <definedName name="MCOD02_210_0360">#REF!</definedName>
    <definedName name="MCOD02_210_0360_1" localSheetId="5">#REF!</definedName>
    <definedName name="MCOD02_210_0360_1">#REF!</definedName>
    <definedName name="MCOD02_210_0370" localSheetId="5">#REF!</definedName>
    <definedName name="MCOD02_210_0370">#REF!</definedName>
    <definedName name="MCOD02_210_0370_1" localSheetId="5">#REF!</definedName>
    <definedName name="MCOD02_210_0370_1">#REF!</definedName>
    <definedName name="MCOD02_210_0380" localSheetId="5">#REF!</definedName>
    <definedName name="MCOD02_210_0380">#REF!</definedName>
    <definedName name="MCOD02_210_0380_1" localSheetId="5">#REF!</definedName>
    <definedName name="MCOD02_210_0380_1">#REF!</definedName>
    <definedName name="MCOD02_210_1620" localSheetId="5">#REF!</definedName>
    <definedName name="MCOD02_210_1620">#REF!</definedName>
    <definedName name="MCOD02_210_1620_1" localSheetId="5">#REF!</definedName>
    <definedName name="MCOD02_210_1620_1">#REF!</definedName>
    <definedName name="MCOD02_210_1625" localSheetId="5">#REF!</definedName>
    <definedName name="MCOD02_210_1625">#REF!</definedName>
    <definedName name="MCOD02_210_1625_1" localSheetId="5">#REF!</definedName>
    <definedName name="MCOD02_210_1625_1">#REF!</definedName>
    <definedName name="MCOD02_210_1635" localSheetId="5">#REF!</definedName>
    <definedName name="MCOD02_210_1635">#REF!</definedName>
    <definedName name="MCOD02_210_1635_1" localSheetId="5">#REF!</definedName>
    <definedName name="MCOD02_210_1635_1">#REF!</definedName>
    <definedName name="MCOD02_210_1637" localSheetId="5">#REF!</definedName>
    <definedName name="MCOD02_210_1637">#REF!</definedName>
    <definedName name="MCOD02_210_1637_1" localSheetId="5">#REF!</definedName>
    <definedName name="MCOD02_210_1637_1">#REF!</definedName>
    <definedName name="MCOD03_020_0020" localSheetId="5">#REF!</definedName>
    <definedName name="MCOD03_020_0020">#REF!</definedName>
    <definedName name="MCOD03_020_0020_1" localSheetId="5">#REF!</definedName>
    <definedName name="MCOD03_020_0020_1">#REF!</definedName>
    <definedName name="MCOD05_150_0830" localSheetId="5">#REF!</definedName>
    <definedName name="MCOD05_150_0830">#REF!</definedName>
    <definedName name="MCOD05_150_0830_1" localSheetId="5">#REF!</definedName>
    <definedName name="MCOD05_150_0830_1">#REF!</definedName>
    <definedName name="MCOD05_150_0840" localSheetId="5">#REF!</definedName>
    <definedName name="MCOD05_150_0840">#REF!</definedName>
    <definedName name="MCOD05_150_0840_1" localSheetId="5">#REF!</definedName>
    <definedName name="MCOD05_150_0840_1">#REF!</definedName>
    <definedName name="MCODCOTADO01" localSheetId="5">#REF!</definedName>
    <definedName name="MCODCOTADO01">#REF!</definedName>
    <definedName name="MCODCOTADO01_1" localSheetId="5">#REF!</definedName>
    <definedName name="MCODCOTADO01_1">#REF!</definedName>
    <definedName name="MCODCOTADO02" localSheetId="5">#REF!</definedName>
    <definedName name="MCODCOTADO02">#REF!</definedName>
    <definedName name="MCODCOTADO02_1" localSheetId="5">#REF!</definedName>
    <definedName name="MCODCOTADO02_1">#REF!</definedName>
    <definedName name="MCODCOTADO03" localSheetId="5">#REF!</definedName>
    <definedName name="MCODCOTADO03">#REF!</definedName>
    <definedName name="MCODCOTADO03_1" localSheetId="5">#REF!</definedName>
    <definedName name="MCODCOTADO03_1">#REF!</definedName>
    <definedName name="MCODCOTADO04" localSheetId="5">#REF!</definedName>
    <definedName name="MCODCOTADO04">#REF!</definedName>
    <definedName name="MCODCOTADO04_1" localSheetId="5">#REF!</definedName>
    <definedName name="MCODCOTADO04_1">#REF!</definedName>
    <definedName name="MERC">[4]MERCADO!$B$5:$E$179</definedName>
    <definedName name="MmExcelLinker_CBF3F7D5_5F0E_4EA5_B59F_34028F0F12D2">[6]ADMI_25.01!$G$48:$G$48</definedName>
    <definedName name="mmmmmm" localSheetId="6">#REF!</definedName>
    <definedName name="mmmmmm" localSheetId="3">#REF!</definedName>
    <definedName name="mmmmmm" localSheetId="7">#REF!</definedName>
    <definedName name="mmmmmm" localSheetId="5">#REF!</definedName>
    <definedName name="mmmmmm" localSheetId="8">#REF!</definedName>
    <definedName name="mmmmmm">#REF!</definedName>
    <definedName name="MTOT02_020_0010" localSheetId="0">#REF!</definedName>
    <definedName name="MTOT02_020_0010" localSheetId="1">#REF!</definedName>
    <definedName name="MTOT02_020_0010" localSheetId="6">#REF!</definedName>
    <definedName name="MTOT02_020_0010" localSheetId="3">#REF!</definedName>
    <definedName name="MTOT02_020_0010" localSheetId="7">#REF!</definedName>
    <definedName name="MTOT02_020_0010" localSheetId="5">#REF!</definedName>
    <definedName name="MTOT02_020_0010" localSheetId="8">#REF!</definedName>
    <definedName name="MTOT02_020_0010">#REF!</definedName>
    <definedName name="MTOT02_020_0010_1" localSheetId="0">#REF!</definedName>
    <definedName name="MTOT02_020_0010_1" localSheetId="1">#REF!</definedName>
    <definedName name="MTOT02_020_0010_1" localSheetId="6">#REF!</definedName>
    <definedName name="MTOT02_020_0010_1" localSheetId="7">#REF!</definedName>
    <definedName name="MTOT02_020_0010_1" localSheetId="5">#REF!</definedName>
    <definedName name="MTOT02_020_0010_1" localSheetId="8">#REF!</definedName>
    <definedName name="MTOT02_020_0010_1">#REF!</definedName>
    <definedName name="MTOT02_020_0070" localSheetId="5">#REF!</definedName>
    <definedName name="MTOT02_020_0070">#REF!</definedName>
    <definedName name="MTOT02_020_0070_1" localSheetId="5">#REF!</definedName>
    <definedName name="MTOT02_020_0070_1">#REF!</definedName>
    <definedName name="MTOT02_030_0090" localSheetId="5">#REF!</definedName>
    <definedName name="MTOT02_030_0090">#REF!</definedName>
    <definedName name="MTOT02_030_0090_1" localSheetId="5">#REF!</definedName>
    <definedName name="MTOT02_030_0090_1">#REF!</definedName>
    <definedName name="MTOT02_030_0100" localSheetId="5">#REF!</definedName>
    <definedName name="MTOT02_030_0100">#REF!</definedName>
    <definedName name="MTOT02_030_0100_1" localSheetId="5">#REF!</definedName>
    <definedName name="MTOT02_030_0100_1">#REF!</definedName>
    <definedName name="MTOT02_040_0200" localSheetId="5">#REF!</definedName>
    <definedName name="MTOT02_040_0200">#REF!</definedName>
    <definedName name="MTOT02_040_0200_1" localSheetId="5">#REF!</definedName>
    <definedName name="MTOT02_040_0200_1">#REF!</definedName>
    <definedName name="MTOT02_040_0280" localSheetId="5">#REF!</definedName>
    <definedName name="MTOT02_040_0280">#REF!</definedName>
    <definedName name="MTOT02_040_0280_1" localSheetId="5">#REF!</definedName>
    <definedName name="MTOT02_040_0280_1">#REF!</definedName>
    <definedName name="MTOT02_040_0921" localSheetId="5">#REF!</definedName>
    <definedName name="MTOT02_040_0921">#REF!</definedName>
    <definedName name="MTOT02_040_0921_1" localSheetId="5">#REF!</definedName>
    <definedName name="MTOT02_040_0921_1">#REF!</definedName>
    <definedName name="MTOT02_040_1055" localSheetId="5">#REF!</definedName>
    <definedName name="MTOT02_040_1055">#REF!</definedName>
    <definedName name="MTOT02_040_1055_1" localSheetId="5">#REF!</definedName>
    <definedName name="MTOT02_040_1055_1">#REF!</definedName>
    <definedName name="MTOT02_040_1060" localSheetId="5">#REF!</definedName>
    <definedName name="MTOT02_040_1060">#REF!</definedName>
    <definedName name="MTOT02_040_1060_1" localSheetId="5">#REF!</definedName>
    <definedName name="MTOT02_040_1060_1">#REF!</definedName>
    <definedName name="MTOT02_040_3790" localSheetId="5">#REF!</definedName>
    <definedName name="MTOT02_040_3790">#REF!</definedName>
    <definedName name="MTOT02_040_3790_1" localSheetId="5">#REF!</definedName>
    <definedName name="MTOT02_040_3790_1">#REF!</definedName>
    <definedName name="MTOT02_040_3800" localSheetId="5">#REF!</definedName>
    <definedName name="MTOT02_040_3800">#REF!</definedName>
    <definedName name="MTOT02_040_3800_1" localSheetId="5">#REF!</definedName>
    <definedName name="MTOT02_040_3800_1">#REF!</definedName>
    <definedName name="MTOT02_040_3810" localSheetId="5">#REF!</definedName>
    <definedName name="MTOT02_040_3810">#REF!</definedName>
    <definedName name="MTOT02_040_3810_1" localSheetId="5">#REF!</definedName>
    <definedName name="MTOT02_040_3810_1">#REF!</definedName>
    <definedName name="MTOT02_040_4510" localSheetId="5">#REF!</definedName>
    <definedName name="MTOT02_040_4510">#REF!</definedName>
    <definedName name="MTOT02_040_4510_1" localSheetId="5">#REF!</definedName>
    <definedName name="MTOT02_040_4510_1">#REF!</definedName>
    <definedName name="MTOT02_040_4520" localSheetId="5">#REF!</definedName>
    <definedName name="MTOT02_040_4520">#REF!</definedName>
    <definedName name="MTOT02_040_4520_1" localSheetId="5">#REF!</definedName>
    <definedName name="MTOT02_040_4520_1">#REF!</definedName>
    <definedName name="MTOT02_040_4550" localSheetId="5">#REF!</definedName>
    <definedName name="MTOT02_040_4550">#REF!</definedName>
    <definedName name="MTOT02_040_4550_1" localSheetId="5">#REF!</definedName>
    <definedName name="MTOT02_040_4550_1">#REF!</definedName>
    <definedName name="MTOT02_040_4620" localSheetId="5">#REF!</definedName>
    <definedName name="MTOT02_040_4620">#REF!</definedName>
    <definedName name="MTOT02_040_4620_1" localSheetId="5">#REF!</definedName>
    <definedName name="MTOT02_040_4620_1">#REF!</definedName>
    <definedName name="MTOT02_040_4630" localSheetId="5">#REF!</definedName>
    <definedName name="MTOT02_040_4630">#REF!</definedName>
    <definedName name="MTOT02_040_4630_1" localSheetId="5">#REF!</definedName>
    <definedName name="MTOT02_040_4630_1">#REF!</definedName>
    <definedName name="MTOT02_040_4636" localSheetId="5">#REF!</definedName>
    <definedName name="MTOT02_040_4636">#REF!</definedName>
    <definedName name="MTOT02_040_4636_1" localSheetId="5">#REF!</definedName>
    <definedName name="MTOT02_040_4636_1">#REF!</definedName>
    <definedName name="MTOT02_040_4690" localSheetId="5">#REF!</definedName>
    <definedName name="MTOT02_040_4690">#REF!</definedName>
    <definedName name="MTOT02_040_4690_1" localSheetId="5">#REF!</definedName>
    <definedName name="MTOT02_040_4690_1">#REF!</definedName>
    <definedName name="MTOT02_040_7402" localSheetId="5">#REF!</definedName>
    <definedName name="MTOT02_040_7402">#REF!</definedName>
    <definedName name="MTOT02_040_7402_1" localSheetId="5">#REF!</definedName>
    <definedName name="MTOT02_040_7402_1">#REF!</definedName>
    <definedName name="MTOT02_040_9800" localSheetId="5">#REF!</definedName>
    <definedName name="MTOT02_040_9800">#REF!</definedName>
    <definedName name="MTOT02_040_9800_1" localSheetId="5">#REF!</definedName>
    <definedName name="MTOT02_040_9800_1">#REF!</definedName>
    <definedName name="MTOT02_040_9802" localSheetId="5">#REF!</definedName>
    <definedName name="MTOT02_040_9802">#REF!</definedName>
    <definedName name="MTOT02_040_9802_1" localSheetId="5">#REF!</definedName>
    <definedName name="MTOT02_040_9802_1">#REF!</definedName>
    <definedName name="MTOT02_040_9804" localSheetId="5">#REF!</definedName>
    <definedName name="MTOT02_040_9804">#REF!</definedName>
    <definedName name="MTOT02_040_9804_1" localSheetId="5">#REF!</definedName>
    <definedName name="MTOT02_040_9804_1">#REF!</definedName>
    <definedName name="MTOT02_110_0014" localSheetId="5">#REF!</definedName>
    <definedName name="MTOT02_110_0014">#REF!</definedName>
    <definedName name="MTOT02_110_0014_1" localSheetId="5">#REF!</definedName>
    <definedName name="MTOT02_110_0014_1">#REF!</definedName>
    <definedName name="MTOT02_110_0054" localSheetId="5">#REF!</definedName>
    <definedName name="MTOT02_110_0054">#REF!</definedName>
    <definedName name="MTOT02_110_0054_1" localSheetId="5">#REF!</definedName>
    <definedName name="MTOT02_110_0054_1">#REF!</definedName>
    <definedName name="MTOT02_110_0066" localSheetId="5">#REF!</definedName>
    <definedName name="MTOT02_110_0066">#REF!</definedName>
    <definedName name="MTOT02_110_0066_1" localSheetId="5">#REF!</definedName>
    <definedName name="MTOT02_110_0066_1">#REF!</definedName>
    <definedName name="MTOT02_110_0094" localSheetId="5">#REF!</definedName>
    <definedName name="MTOT02_110_0094">#REF!</definedName>
    <definedName name="MTOT02_110_0094_1" localSheetId="5">#REF!</definedName>
    <definedName name="MTOT02_110_0094_1">#REF!</definedName>
    <definedName name="MTOT02_110_0106" localSheetId="5">#REF!</definedName>
    <definedName name="MTOT02_110_0106">#REF!</definedName>
    <definedName name="MTOT02_110_0106_1" localSheetId="5">#REF!</definedName>
    <definedName name="MTOT02_110_0106_1">#REF!</definedName>
    <definedName name="MTOT02_110_0110" localSheetId="5">#REF!</definedName>
    <definedName name="MTOT02_110_0110">#REF!</definedName>
    <definedName name="MTOT02_110_0110_1" localSheetId="5">#REF!</definedName>
    <definedName name="MTOT02_110_0110_1">#REF!</definedName>
    <definedName name="MTOT02_110_0134" localSheetId="5">#REF!</definedName>
    <definedName name="MTOT02_110_0134">#REF!</definedName>
    <definedName name="MTOT02_110_0134_1" localSheetId="5">#REF!</definedName>
    <definedName name="MTOT02_110_0134_1">#REF!</definedName>
    <definedName name="MTOT02_110_0146" localSheetId="5">#REF!</definedName>
    <definedName name="MTOT02_110_0146">#REF!</definedName>
    <definedName name="MTOT02_110_0146_1" localSheetId="5">#REF!</definedName>
    <definedName name="MTOT02_110_0146_1">#REF!</definedName>
    <definedName name="MTOT02_110_0150" localSheetId="5">#REF!</definedName>
    <definedName name="MTOT02_110_0150">#REF!</definedName>
    <definedName name="MTOT02_110_0150_1" localSheetId="5">#REF!</definedName>
    <definedName name="MTOT02_110_0150_1">#REF!</definedName>
    <definedName name="MTOT02_110_0610" localSheetId="5">#REF!</definedName>
    <definedName name="MTOT02_110_0610">#REF!</definedName>
    <definedName name="MTOT02_110_0610_1" localSheetId="5">#REF!</definedName>
    <definedName name="MTOT02_110_0610_1">#REF!</definedName>
    <definedName name="MTOT02_110_0620" localSheetId="5">#REF!</definedName>
    <definedName name="MTOT02_110_0620">#REF!</definedName>
    <definedName name="MTOT02_110_0620_1" localSheetId="5">#REF!</definedName>
    <definedName name="MTOT02_110_0620_1">#REF!</definedName>
    <definedName name="MTOT02_110_0734" localSheetId="5">#REF!</definedName>
    <definedName name="MTOT02_110_0734">#REF!</definedName>
    <definedName name="MTOT02_110_0734_1" localSheetId="5">#REF!</definedName>
    <definedName name="MTOT02_110_0734_1">#REF!</definedName>
    <definedName name="MTOT02_110_0738" localSheetId="5">#REF!</definedName>
    <definedName name="MTOT02_110_0738">#REF!</definedName>
    <definedName name="MTOT02_110_0738_1" localSheetId="5">#REF!</definedName>
    <definedName name="MTOT02_110_0738_1">#REF!</definedName>
    <definedName name="MTOT02_110_0750" localSheetId="5">#REF!</definedName>
    <definedName name="MTOT02_110_0750">#REF!</definedName>
    <definedName name="MTOT02_110_0750_1" localSheetId="5">#REF!</definedName>
    <definedName name="MTOT02_110_0750_1">#REF!</definedName>
    <definedName name="MTOT02_110_1014" localSheetId="5">#REF!</definedName>
    <definedName name="MTOT02_110_1014">#REF!</definedName>
    <definedName name="MTOT02_110_1014_1" localSheetId="5">#REF!</definedName>
    <definedName name="MTOT02_110_1014_1">#REF!</definedName>
    <definedName name="MTOT02_110_1020" localSheetId="5">#REF!</definedName>
    <definedName name="MTOT02_110_1020">#REF!</definedName>
    <definedName name="MTOT02_110_1020_1" localSheetId="5">#REF!</definedName>
    <definedName name="MTOT02_110_1020_1">#REF!</definedName>
    <definedName name="MTOT02_110_1164" localSheetId="5">#REF!</definedName>
    <definedName name="MTOT02_110_1164">#REF!</definedName>
    <definedName name="MTOT02_110_1164_1" localSheetId="5">#REF!</definedName>
    <definedName name="MTOT02_110_1164_1">#REF!</definedName>
    <definedName name="MTOT02_110_1166" localSheetId="5">#REF!</definedName>
    <definedName name="MTOT02_110_1166">#REF!</definedName>
    <definedName name="MTOT02_110_1166_1" localSheetId="5">#REF!</definedName>
    <definedName name="MTOT02_110_1166_1">#REF!</definedName>
    <definedName name="MTOT02_110_1420" localSheetId="5">#REF!</definedName>
    <definedName name="MTOT02_110_1420">#REF!</definedName>
    <definedName name="MTOT02_110_1420_1" localSheetId="5">#REF!</definedName>
    <definedName name="MTOT02_110_1420_1">#REF!</definedName>
    <definedName name="MTOT02_110_1426" localSheetId="5">#REF!</definedName>
    <definedName name="MTOT02_110_1426">#REF!</definedName>
    <definedName name="MTOT02_110_1426_1" localSheetId="5">#REF!</definedName>
    <definedName name="MTOT02_110_1426_1">#REF!</definedName>
    <definedName name="MTOT02_110_1654" localSheetId="5">#REF!</definedName>
    <definedName name="MTOT02_110_1654">#REF!</definedName>
    <definedName name="MTOT02_110_1654_1" localSheetId="5">#REF!</definedName>
    <definedName name="MTOT02_110_1654_1">#REF!</definedName>
    <definedName name="MTOT02_110_1880" localSheetId="5">#REF!</definedName>
    <definedName name="MTOT02_110_1880">#REF!</definedName>
    <definedName name="MTOT02_110_1880_1" localSheetId="5">#REF!</definedName>
    <definedName name="MTOT02_110_1880_1">#REF!</definedName>
    <definedName name="MTOT02_110_1974" localSheetId="5">#REF!</definedName>
    <definedName name="MTOT02_110_1974">#REF!</definedName>
    <definedName name="MTOT02_110_1974_1" localSheetId="5">#REF!</definedName>
    <definedName name="MTOT02_110_1974_1">#REF!</definedName>
    <definedName name="MTOT02_110_1996" localSheetId="5">#REF!</definedName>
    <definedName name="MTOT02_110_1996">#REF!</definedName>
    <definedName name="MTOT02_110_1996_1" localSheetId="5">#REF!</definedName>
    <definedName name="MTOT02_110_1996_1">#REF!</definedName>
    <definedName name="MTOT02_110_2012" localSheetId="5">#REF!</definedName>
    <definedName name="MTOT02_110_2012">#REF!</definedName>
    <definedName name="MTOT02_110_2012_1" localSheetId="5">#REF!</definedName>
    <definedName name="MTOT02_110_2012_1">#REF!</definedName>
    <definedName name="MTOT02_110_2016" localSheetId="5">#REF!</definedName>
    <definedName name="MTOT02_110_2016">#REF!</definedName>
    <definedName name="MTOT02_110_2016_1" localSheetId="5">#REF!</definedName>
    <definedName name="MTOT02_110_2016_1">#REF!</definedName>
    <definedName name="MTOT02_110_2024" localSheetId="5">#REF!</definedName>
    <definedName name="MTOT02_110_2024">#REF!</definedName>
    <definedName name="MTOT02_110_2024_1" localSheetId="5">#REF!</definedName>
    <definedName name="MTOT02_110_2024_1">#REF!</definedName>
    <definedName name="MTOT02_110_2026" localSheetId="5">#REF!</definedName>
    <definedName name="MTOT02_110_2026">#REF!</definedName>
    <definedName name="MTOT02_110_2026_1" localSheetId="5">#REF!</definedName>
    <definedName name="MTOT02_110_2026_1">#REF!</definedName>
    <definedName name="MTOT02_110_2310" localSheetId="5">#REF!</definedName>
    <definedName name="MTOT02_110_2310">#REF!</definedName>
    <definedName name="MTOT02_110_2310_1" localSheetId="5">#REF!</definedName>
    <definedName name="MTOT02_110_2310_1">#REF!</definedName>
    <definedName name="MTOT02_110_2480" localSheetId="5">#REF!</definedName>
    <definedName name="MTOT02_110_2480">#REF!</definedName>
    <definedName name="MTOT02_110_2480_1" localSheetId="5">#REF!</definedName>
    <definedName name="MTOT02_110_2480_1">#REF!</definedName>
    <definedName name="MTOT02_110_2798" localSheetId="5">#REF!</definedName>
    <definedName name="MTOT02_110_2798">#REF!</definedName>
    <definedName name="MTOT02_110_2798_1" localSheetId="5">#REF!</definedName>
    <definedName name="MTOT02_110_2798_1">#REF!</definedName>
    <definedName name="MTOT02_110_2806" localSheetId="5">#REF!</definedName>
    <definedName name="MTOT02_110_2806">#REF!</definedName>
    <definedName name="MTOT02_110_2806_1" localSheetId="5">#REF!</definedName>
    <definedName name="MTOT02_110_2806_1">#REF!</definedName>
    <definedName name="MTOT02_110_2868" localSheetId="5">#REF!</definedName>
    <definedName name="MTOT02_110_2868">#REF!</definedName>
    <definedName name="MTOT02_110_2868_1" localSheetId="5">#REF!</definedName>
    <definedName name="MTOT02_110_2868_1">#REF!</definedName>
    <definedName name="MTOT02_110_3856" localSheetId="5">#REF!</definedName>
    <definedName name="MTOT02_110_3856">#REF!</definedName>
    <definedName name="MTOT02_110_3856_1" localSheetId="5">#REF!</definedName>
    <definedName name="MTOT02_110_3856_1">#REF!</definedName>
    <definedName name="MTOT02_110_3908" localSheetId="5">#REF!</definedName>
    <definedName name="MTOT02_110_3908">#REF!</definedName>
    <definedName name="MTOT02_110_3908_1" localSheetId="5">#REF!</definedName>
    <definedName name="MTOT02_110_3908_1">#REF!</definedName>
    <definedName name="MTOT02_110_3926" localSheetId="5">#REF!</definedName>
    <definedName name="MTOT02_110_3926">#REF!</definedName>
    <definedName name="MTOT02_110_3926_1" localSheetId="5">#REF!</definedName>
    <definedName name="MTOT02_110_3926_1">#REF!</definedName>
    <definedName name="MTOT02_110_4288" localSheetId="5">#REF!</definedName>
    <definedName name="MTOT02_110_4288">#REF!</definedName>
    <definedName name="MTOT02_110_4288_1" localSheetId="5">#REF!</definedName>
    <definedName name="MTOT02_110_4288_1">#REF!</definedName>
    <definedName name="MTOT02_110_4296" localSheetId="5">#REF!</definedName>
    <definedName name="MTOT02_110_4296">#REF!</definedName>
    <definedName name="MTOT02_110_4296_1" localSheetId="5">#REF!</definedName>
    <definedName name="MTOT02_110_4296_1">#REF!</definedName>
    <definedName name="MTOT02_110_4308" localSheetId="5">#REF!</definedName>
    <definedName name="MTOT02_110_4308">#REF!</definedName>
    <definedName name="MTOT02_110_4308_1" localSheetId="5">#REF!</definedName>
    <definedName name="MTOT02_110_4308_1">#REF!</definedName>
    <definedName name="MTOT02_110_4312" localSheetId="5">#REF!</definedName>
    <definedName name="MTOT02_110_4312">#REF!</definedName>
    <definedName name="MTOT02_110_4312_1" localSheetId="5">#REF!</definedName>
    <definedName name="MTOT02_110_4312_1">#REF!</definedName>
    <definedName name="MTOT02_110_4320" localSheetId="5">#REF!</definedName>
    <definedName name="MTOT02_110_4320">#REF!</definedName>
    <definedName name="MTOT02_110_4320_1" localSheetId="5">#REF!</definedName>
    <definedName name="MTOT02_110_4320_1">#REF!</definedName>
    <definedName name="MTOT02_110_4780" localSheetId="5">#REF!</definedName>
    <definedName name="MTOT02_110_4780">#REF!</definedName>
    <definedName name="MTOT02_110_4780_1" localSheetId="5">#REF!</definedName>
    <definedName name="MTOT02_110_4780_1">#REF!</definedName>
    <definedName name="MTOT02_110_610" localSheetId="5">#REF!</definedName>
    <definedName name="MTOT02_110_610">#REF!</definedName>
    <definedName name="MTOT02_110_610_1" localSheetId="5">#REF!</definedName>
    <definedName name="MTOT02_110_610_1">#REF!</definedName>
    <definedName name="MTOT02_120_0050" localSheetId="5">#REF!</definedName>
    <definedName name="MTOT02_120_0050">#REF!</definedName>
    <definedName name="MTOT02_120_0050_1" localSheetId="5">#REF!</definedName>
    <definedName name="MTOT02_120_0050_1">#REF!</definedName>
    <definedName name="MTOT02_120_0060" localSheetId="5">#REF!</definedName>
    <definedName name="MTOT02_120_0060">#REF!</definedName>
    <definedName name="MTOT02_120_0060_1" localSheetId="5">#REF!</definedName>
    <definedName name="MTOT02_120_0060_1">#REF!</definedName>
    <definedName name="MTOT02_120_0140" localSheetId="5">#REF!</definedName>
    <definedName name="MTOT02_120_0140">#REF!</definedName>
    <definedName name="MTOT02_120_0140_1" localSheetId="5">#REF!</definedName>
    <definedName name="MTOT02_120_0140_1">#REF!</definedName>
    <definedName name="MTOT02_130_0070" localSheetId="5">#REF!</definedName>
    <definedName name="MTOT02_130_0070">#REF!</definedName>
    <definedName name="MTOT02_130_0070_1" localSheetId="5">#REF!</definedName>
    <definedName name="MTOT02_130_0070_1">#REF!</definedName>
    <definedName name="MTOT02_130_0080" localSheetId="5">#REF!</definedName>
    <definedName name="MTOT02_130_0080">#REF!</definedName>
    <definedName name="MTOT02_130_0080_1" localSheetId="5">#REF!</definedName>
    <definedName name="MTOT02_130_0080_1">#REF!</definedName>
    <definedName name="MTOT02_130_0100" localSheetId="5">#REF!</definedName>
    <definedName name="MTOT02_130_0100">#REF!</definedName>
    <definedName name="MTOT02_130_0100_1" localSheetId="5">#REF!</definedName>
    <definedName name="MTOT02_130_0100_1">#REF!</definedName>
    <definedName name="MTOT02_140_0030" localSheetId="5">#REF!</definedName>
    <definedName name="MTOT02_140_0030">#REF!</definedName>
    <definedName name="MTOT02_140_0030_1" localSheetId="5">#REF!</definedName>
    <definedName name="MTOT02_140_0030_1">#REF!</definedName>
    <definedName name="MTOT02_140_0080" localSheetId="5">#REF!</definedName>
    <definedName name="MTOT02_140_0080">#REF!</definedName>
    <definedName name="MTOT02_140_0080_1" localSheetId="5">#REF!</definedName>
    <definedName name="MTOT02_140_0080_1">#REF!</definedName>
    <definedName name="MTOT02_140_0090" localSheetId="5">#REF!</definedName>
    <definedName name="MTOT02_140_0090">#REF!</definedName>
    <definedName name="MTOT02_140_0090_1" localSheetId="5">#REF!</definedName>
    <definedName name="MTOT02_140_0090_1">#REF!</definedName>
    <definedName name="MTOT02_160_0010" localSheetId="5">#REF!</definedName>
    <definedName name="MTOT02_160_0010">#REF!</definedName>
    <definedName name="MTOT02_160_0010_1" localSheetId="5">#REF!</definedName>
    <definedName name="MTOT02_160_0010_1">#REF!</definedName>
    <definedName name="MTOT02_160_0110" localSheetId="5">#REF!</definedName>
    <definedName name="MTOT02_160_0110">#REF!</definedName>
    <definedName name="MTOT02_160_0110_1" localSheetId="5">#REF!</definedName>
    <definedName name="MTOT02_160_0110_1">#REF!</definedName>
    <definedName name="MTOT02_180_0010" localSheetId="5">#REF!</definedName>
    <definedName name="MTOT02_180_0010">#REF!</definedName>
    <definedName name="MTOT02_180_0010_1" localSheetId="5">#REF!</definedName>
    <definedName name="MTOT02_180_0010_1">#REF!</definedName>
    <definedName name="MTOT02_210_0020" localSheetId="5">#REF!</definedName>
    <definedName name="MTOT02_210_0020">#REF!</definedName>
    <definedName name="MTOT02_210_0020_1" localSheetId="5">#REF!</definedName>
    <definedName name="MTOT02_210_0020_1">#REF!</definedName>
    <definedName name="MTOT02_210_0030" localSheetId="5">#REF!</definedName>
    <definedName name="MTOT02_210_0030">#REF!</definedName>
    <definedName name="MTOT02_210_0030_1" localSheetId="5">#REF!</definedName>
    <definedName name="MTOT02_210_0030_1">#REF!</definedName>
    <definedName name="MTOT02_210_0090" localSheetId="5">#REF!</definedName>
    <definedName name="MTOT02_210_0090">#REF!</definedName>
    <definedName name="MTOT02_210_0090_1" localSheetId="5">#REF!</definedName>
    <definedName name="MTOT02_210_0090_1">#REF!</definedName>
    <definedName name="MTOT02_210_0110" localSheetId="5">#REF!</definedName>
    <definedName name="MTOT02_210_0110">#REF!</definedName>
    <definedName name="MTOT02_210_0110_1" localSheetId="5">#REF!</definedName>
    <definedName name="MTOT02_210_0110_1">#REF!</definedName>
    <definedName name="MTOT02_210_0310" localSheetId="5">#REF!</definedName>
    <definedName name="MTOT02_210_0310">#REF!</definedName>
    <definedName name="MTOT02_210_0310_1" localSheetId="5">#REF!</definedName>
    <definedName name="MTOT02_210_0310_1">#REF!</definedName>
    <definedName name="MTOT02_210_0340" localSheetId="5">#REF!</definedName>
    <definedName name="MTOT02_210_0340">#REF!</definedName>
    <definedName name="MTOT02_210_0340_1" localSheetId="5">#REF!</definedName>
    <definedName name="MTOT02_210_0340_1">#REF!</definedName>
    <definedName name="MTOT02_210_0350" localSheetId="5">#REF!</definedName>
    <definedName name="MTOT02_210_0350">#REF!</definedName>
    <definedName name="MTOT02_210_0350_1" localSheetId="5">#REF!</definedName>
    <definedName name="MTOT02_210_0350_1">#REF!</definedName>
    <definedName name="MTOT02_210_0360" localSheetId="5">#REF!</definedName>
    <definedName name="MTOT02_210_0360">#REF!</definedName>
    <definedName name="MTOT02_210_0360_1" localSheetId="5">#REF!</definedName>
    <definedName name="MTOT02_210_0360_1">#REF!</definedName>
    <definedName name="MTOT02_210_0370" localSheetId="5">#REF!</definedName>
    <definedName name="MTOT02_210_0370">#REF!</definedName>
    <definedName name="MTOT02_210_0370_1" localSheetId="5">#REF!</definedName>
    <definedName name="MTOT02_210_0370_1">#REF!</definedName>
    <definedName name="MTOT02_210_0380" localSheetId="5">#REF!</definedName>
    <definedName name="MTOT02_210_0380">#REF!</definedName>
    <definedName name="MTOT02_210_0380_1" localSheetId="5">#REF!</definedName>
    <definedName name="MTOT02_210_0380_1">#REF!</definedName>
    <definedName name="MTOT02_210_1620" localSheetId="5">#REF!</definedName>
    <definedName name="MTOT02_210_1620">#REF!</definedName>
    <definedName name="MTOT02_210_1620_1" localSheetId="5">#REF!</definedName>
    <definedName name="MTOT02_210_1620_1">#REF!</definedName>
    <definedName name="MTOT02_210_1625" localSheetId="5">#REF!</definedName>
    <definedName name="MTOT02_210_1625">#REF!</definedName>
    <definedName name="MTOT02_210_1625_1" localSheetId="5">#REF!</definedName>
    <definedName name="MTOT02_210_1625_1">#REF!</definedName>
    <definedName name="MTOT02_210_1635" localSheetId="5">#REF!</definedName>
    <definedName name="MTOT02_210_1635">#REF!</definedName>
    <definedName name="MTOT02_210_1635_1" localSheetId="5">#REF!</definedName>
    <definedName name="MTOT02_210_1635_1">#REF!</definedName>
    <definedName name="MTOT02_210_1637" localSheetId="5">#REF!</definedName>
    <definedName name="MTOT02_210_1637">#REF!</definedName>
    <definedName name="MTOT02_210_1637_1" localSheetId="5">#REF!</definedName>
    <definedName name="MTOT02_210_1637_1">#REF!</definedName>
    <definedName name="MTOT02_2140_" localSheetId="5">#REF!</definedName>
    <definedName name="MTOT02_2140_">#REF!</definedName>
    <definedName name="MTOT02_2140__1" localSheetId="5">#REF!</definedName>
    <definedName name="MTOT02_2140__1">#REF!</definedName>
    <definedName name="MTOT03_020_0020" localSheetId="5">#REF!</definedName>
    <definedName name="MTOT03_020_0020">#REF!</definedName>
    <definedName name="MTOT03_020_0020_1" localSheetId="5">#REF!</definedName>
    <definedName name="MTOT03_020_0020_1">#REF!</definedName>
    <definedName name="MTOT05_150_0830" localSheetId="5">#REF!</definedName>
    <definedName name="MTOT05_150_0830">#REF!</definedName>
    <definedName name="MTOT05_150_0830_1" localSheetId="5">#REF!</definedName>
    <definedName name="MTOT05_150_0830_1">#REF!</definedName>
    <definedName name="MTOT05_150_0840" localSheetId="5">#REF!</definedName>
    <definedName name="MTOT05_150_0840">#REF!</definedName>
    <definedName name="MTOT05_150_0840_1" localSheetId="5">#REF!</definedName>
    <definedName name="MTOT05_150_0840_1">#REF!</definedName>
    <definedName name="MTOTCOTADO01" localSheetId="5">#REF!</definedName>
    <definedName name="MTOTCOTADO01">#REF!</definedName>
    <definedName name="MTOTCOTADO01_1" localSheetId="5">#REF!</definedName>
    <definedName name="MTOTCOTADO01_1">#REF!</definedName>
    <definedName name="MTOTCOTADO02" localSheetId="5">#REF!</definedName>
    <definedName name="MTOTCOTADO02">#REF!</definedName>
    <definedName name="MTOTCOTADO02_1" localSheetId="5">#REF!</definedName>
    <definedName name="MTOTCOTADO02_1">#REF!</definedName>
    <definedName name="MTOTCOTADO03" localSheetId="5">#REF!</definedName>
    <definedName name="MTOTCOTADO03">#REF!</definedName>
    <definedName name="MTOTCOTADO03_1" localSheetId="5">#REF!</definedName>
    <definedName name="MTOTCOTADO03_1">#REF!</definedName>
    <definedName name="MTOTCOTADO04" localSheetId="5">#REF!</definedName>
    <definedName name="MTOTCOTADO04">#REF!</definedName>
    <definedName name="MTOTCOTADO04_1" localSheetId="5">#REF!</definedName>
    <definedName name="MTOTCOTADO04_1">#REF!</definedName>
    <definedName name="MTOTCOTADO05" localSheetId="5">#REF!</definedName>
    <definedName name="MTOTCOTADO05">#REF!</definedName>
    <definedName name="MTOTCOTADO05_1" localSheetId="5">#REF!</definedName>
    <definedName name="MTOTCOTADO05_1">#REF!</definedName>
    <definedName name="MTOTCOTADO21" localSheetId="5">#REF!</definedName>
    <definedName name="MTOTCOTADO21">#REF!</definedName>
    <definedName name="MTOTCOTADO21_1" localSheetId="5">#REF!</definedName>
    <definedName name="MTOTCOTADO21_1">#REF!</definedName>
    <definedName name="MTOTVERBA" localSheetId="5">#REF!</definedName>
    <definedName name="MTOTVERBA">#REF!</definedName>
    <definedName name="MTOTVERBA_1" localSheetId="5">#REF!</definedName>
    <definedName name="MTOTVERBA_1">#REF!</definedName>
    <definedName name="numcond1">#REF!</definedName>
    <definedName name="numcond3">#REF!</definedName>
    <definedName name="PARALELO" localSheetId="5">#REF!</definedName>
    <definedName name="PARALELO">#REF!</definedName>
    <definedName name="PARALELO_1" localSheetId="5">#REF!</definedName>
    <definedName name="PARALELO_1">#REF!</definedName>
    <definedName name="Pfim0">#REF!</definedName>
    <definedName name="Pfim0a">#REF!</definedName>
    <definedName name="Pfim1">#REF!</definedName>
    <definedName name="PLANILHA">#REF!</definedName>
    <definedName name="Popular" localSheetId="0" hidden="1">{#N/A,#N/A,FALSE,"Cronograma";#N/A,#N/A,FALSE,"Cronogr. 2"}</definedName>
    <definedName name="Popular" localSheetId="1" hidden="1">{#N/A,#N/A,FALSE,"Cronograma";#N/A,#N/A,FALSE,"Cronogr. 2"}</definedName>
    <definedName name="Popular" localSheetId="6" hidden="1">{#N/A,#N/A,FALSE,"Cronograma";#N/A,#N/A,FALSE,"Cronogr. 2"}</definedName>
    <definedName name="Popular" localSheetId="3" hidden="1">{#N/A,#N/A,FALSE,"Cronograma";#N/A,#N/A,FALSE,"Cronogr. 2"}</definedName>
    <definedName name="Popular" localSheetId="7" hidden="1">{#N/A,#N/A,FALSE,"Cronograma";#N/A,#N/A,FALSE,"Cronogr. 2"}</definedName>
    <definedName name="Popular" localSheetId="5" hidden="1">{#N/A,#N/A,FALSE,"Cronograma";#N/A,#N/A,FALSE,"Cronogr. 2"}</definedName>
    <definedName name="Popular" localSheetId="8" hidden="1">{#N/A,#N/A,FALSE,"Cronograma";#N/A,#N/A,FALSE,"Cronogr. 2"}</definedName>
    <definedName name="Popular" hidden="1">{#N/A,#N/A,FALSE,"Cronograma";#N/A,#N/A,FALSE,"Cronogr. 2"}</definedName>
    <definedName name="Print_Area" localSheetId="3">CRONOGRAMA!$A$1:$P$47</definedName>
    <definedName name="Print_Area" localSheetId="2">'PLANILHA RESUMO'!$A$1:$D$44</definedName>
    <definedName name="Print_Area_MI" localSheetId="6">#REF!</definedName>
    <definedName name="Print_Area_MI" localSheetId="3">#REF!</definedName>
    <definedName name="Print_Area_MI" localSheetId="7">#REF!</definedName>
    <definedName name="Print_Area_MI" localSheetId="5">#REF!</definedName>
    <definedName name="Print_Area_MI" localSheetId="8">#REF!</definedName>
    <definedName name="Print_Area_MI">#REF!</definedName>
    <definedName name="Print_Titles_MI" localSheetId="6">#REF!</definedName>
    <definedName name="Print_Titles_MI" localSheetId="3">#REF!</definedName>
    <definedName name="Print_Titles_MI" localSheetId="7">#REF!</definedName>
    <definedName name="Print_Titles_MI" localSheetId="5">#REF!</definedName>
    <definedName name="Print_Titles_MI" localSheetId="8">#REF!</definedName>
    <definedName name="Print_Titles_MI">#REF!</definedName>
    <definedName name="RAH" localSheetId="0">#REF!</definedName>
    <definedName name="RAH" localSheetId="1">#REF!</definedName>
    <definedName name="RAH" localSheetId="6">#REF!</definedName>
    <definedName name="RAH" localSheetId="5">#REF!</definedName>
    <definedName name="RAH">#REF!</definedName>
    <definedName name="RAH_1" localSheetId="0">#REF!</definedName>
    <definedName name="RAH_1" localSheetId="1">#REF!</definedName>
    <definedName name="RAH_1" localSheetId="6">#REF!</definedName>
    <definedName name="RAH_1" localSheetId="5">#REF!</definedName>
    <definedName name="RAH_1">#REF!</definedName>
    <definedName name="rasgo">#REF!</definedName>
    <definedName name="Rev">#REF!</definedName>
    <definedName name="rfv" localSheetId="0">#REF!</definedName>
    <definedName name="rfv" localSheetId="1">#REF!</definedName>
    <definedName name="rfv" localSheetId="6">#REF!</definedName>
    <definedName name="rfv" localSheetId="5">#REF!</definedName>
    <definedName name="rfv">#REF!</definedName>
    <definedName name="rfv_1" localSheetId="5">#REF!</definedName>
    <definedName name="rfv_1">#REF!</definedName>
    <definedName name="rio" localSheetId="0" hidden="1">{#N/A,#N/A,FALSE,"Cronograma";#N/A,#N/A,FALSE,"Cronogr. 2"}</definedName>
    <definedName name="rio" localSheetId="1" hidden="1">{#N/A,#N/A,FALSE,"Cronograma";#N/A,#N/A,FALSE,"Cronogr. 2"}</definedName>
    <definedName name="rio" localSheetId="6" hidden="1">{#N/A,#N/A,FALSE,"Cronograma";#N/A,#N/A,FALSE,"Cronogr. 2"}</definedName>
    <definedName name="rio" localSheetId="3" hidden="1">{#N/A,#N/A,FALSE,"Cronograma";#N/A,#N/A,FALSE,"Cronogr. 2"}</definedName>
    <definedName name="rio" localSheetId="7" hidden="1">{#N/A,#N/A,FALSE,"Cronograma";#N/A,#N/A,FALSE,"Cronogr. 2"}</definedName>
    <definedName name="rio" localSheetId="5" hidden="1">{#N/A,#N/A,FALSE,"Cronograma";#N/A,#N/A,FALSE,"Cronogr. 2"}</definedName>
    <definedName name="rio" localSheetId="8" hidden="1">{#N/A,#N/A,FALSE,"Cronograma";#N/A,#N/A,FALSE,"Cronogr. 2"}</definedName>
    <definedName name="rio" hidden="1">{#N/A,#N/A,FALSE,"Cronograma";#N/A,#N/A,FALSE,"Cronogr. 2"}</definedName>
    <definedName name="rpa" localSheetId="0">#REF!</definedName>
    <definedName name="rpa" localSheetId="1">#REF!</definedName>
    <definedName name="rpa" localSheetId="6">#REF!</definedName>
    <definedName name="rpa" localSheetId="3">#REF!</definedName>
    <definedName name="rpa" localSheetId="7">#REF!</definedName>
    <definedName name="rpa" localSheetId="5">#REF!</definedName>
    <definedName name="rpa" localSheetId="8">#REF!</definedName>
    <definedName name="rpa">#REF!</definedName>
    <definedName name="rpa_1" localSheetId="0">#REF!</definedName>
    <definedName name="rpa_1" localSheetId="1">#REF!</definedName>
    <definedName name="rpa_1" localSheetId="6">#REF!</definedName>
    <definedName name="rpa_1" localSheetId="5">#REF!</definedName>
    <definedName name="rpa_1" localSheetId="8">#REF!</definedName>
    <definedName name="rpa_1">#REF!</definedName>
    <definedName name="rpb" localSheetId="0">#REF!</definedName>
    <definedName name="rpb" localSheetId="1">#REF!</definedName>
    <definedName name="rpb" localSheetId="6">#REF!</definedName>
    <definedName name="rpb" localSheetId="5">#REF!</definedName>
    <definedName name="rpb">#REF!</definedName>
    <definedName name="rpb_1" localSheetId="5">#REF!</definedName>
    <definedName name="rpb_1">#REF!</definedName>
    <definedName name="rpp" localSheetId="5">#REF!</definedName>
    <definedName name="rpp">#REF!</definedName>
    <definedName name="rpp_1" localSheetId="5">#REF!</definedName>
    <definedName name="rpp_1">#REF!</definedName>
    <definedName name="RRRR">#REF!</definedName>
    <definedName name="S">#REF!</definedName>
    <definedName name="SCOD02_010_0020" localSheetId="5">#REF!</definedName>
    <definedName name="SCOD02_010_0020">#REF!</definedName>
    <definedName name="SCOD02_010_0020_1" localSheetId="5">#REF!</definedName>
    <definedName name="SCOD02_010_0020_1">#REF!</definedName>
    <definedName name="SCOD02_010_0050" localSheetId="5">#REF!</definedName>
    <definedName name="SCOD02_010_0050">#REF!</definedName>
    <definedName name="SCOD02_010_0050_1" localSheetId="5">#REF!</definedName>
    <definedName name="SCOD02_010_0050_1">#REF!</definedName>
    <definedName name="SCOD02_010_0065" localSheetId="5">#REF!</definedName>
    <definedName name="SCOD02_010_0065">#REF!</definedName>
    <definedName name="SCOD02_010_0065_1" localSheetId="5">#REF!</definedName>
    <definedName name="SCOD02_010_0065_1">#REF!</definedName>
    <definedName name="SCOD02_010_0130" localSheetId="5">#REF!</definedName>
    <definedName name="SCOD02_010_0130">#REF!</definedName>
    <definedName name="SCOD02_010_0130_1" localSheetId="5">#REF!</definedName>
    <definedName name="SCOD02_010_0130_1">#REF!</definedName>
    <definedName name="SCOD03_010_0020" localSheetId="5">#REF!</definedName>
    <definedName name="SCOD03_010_0020">#REF!</definedName>
    <definedName name="SCOD03_010_0020_1" localSheetId="5">#REF!</definedName>
    <definedName name="SCOD03_010_0020_1">#REF!</definedName>
    <definedName name="SCOD03_010_0025" localSheetId="5">#REF!</definedName>
    <definedName name="SCOD03_010_0025">#REF!</definedName>
    <definedName name="SCOD03_010_0025_1" localSheetId="5">#REF!</definedName>
    <definedName name="SCOD03_010_0025_1">#REF!</definedName>
    <definedName name="SCOD03_010_0040" localSheetId="5">#REF!</definedName>
    <definedName name="SCOD03_010_0040">#REF!</definedName>
    <definedName name="SCOD03_010_0040_1" localSheetId="5">#REF!</definedName>
    <definedName name="SCOD03_010_0040_1">#REF!</definedName>
    <definedName name="SCOD03_010_0050" localSheetId="5">#REF!</definedName>
    <definedName name="SCOD03_010_0050">#REF!</definedName>
    <definedName name="SCOD03_010_0050_1" localSheetId="5">#REF!</definedName>
    <definedName name="SCOD03_010_0050_1">#REF!</definedName>
    <definedName name="SCOD03_010_0100" localSheetId="5">#REF!</definedName>
    <definedName name="SCOD03_010_0100">#REF!</definedName>
    <definedName name="SCOD03_010_0100_1" localSheetId="5">#REF!</definedName>
    <definedName name="SCOD03_010_0100_1">#REF!</definedName>
    <definedName name="SCOD03_010_0180" localSheetId="5">#REF!</definedName>
    <definedName name="SCOD03_010_0180">#REF!</definedName>
    <definedName name="SCOD03_010_0180_1" localSheetId="5">#REF!</definedName>
    <definedName name="SCOD03_010_0180_1">#REF!</definedName>
    <definedName name="SCOD03_010_0200" localSheetId="5">#REF!</definedName>
    <definedName name="SCOD03_010_0200">#REF!</definedName>
    <definedName name="SCOD03_010_0200_1" localSheetId="5">#REF!</definedName>
    <definedName name="SCOD03_010_0200_1">#REF!</definedName>
    <definedName name="SCOD04_010_0010" localSheetId="5">#REF!</definedName>
    <definedName name="SCOD04_010_0010">#REF!</definedName>
    <definedName name="SCOD04_010_0010_1" localSheetId="5">#REF!</definedName>
    <definedName name="SCOD04_010_0010_1">#REF!</definedName>
    <definedName name="SCOD04_010_0040" localSheetId="5">#REF!</definedName>
    <definedName name="SCOD04_010_0040">#REF!</definedName>
    <definedName name="SCOD04_010_0040_1" localSheetId="5">#REF!</definedName>
    <definedName name="SCOD04_010_0040_1">#REF!</definedName>
    <definedName name="SCOD04_010_0070" localSheetId="5">#REF!</definedName>
    <definedName name="SCOD04_010_0070">#REF!</definedName>
    <definedName name="SCOD04_010_0070_1" localSheetId="5">#REF!</definedName>
    <definedName name="SCOD04_010_0070_1">#REF!</definedName>
    <definedName name="SCOD04_010_0150" localSheetId="5">#REF!</definedName>
    <definedName name="SCOD04_010_0150">#REF!</definedName>
    <definedName name="SCOD04_010_0150_1" localSheetId="5">#REF!</definedName>
    <definedName name="SCOD04_010_0150_1">#REF!</definedName>
    <definedName name="SCOD04_010_0190" localSheetId="5">#REF!</definedName>
    <definedName name="SCOD04_010_0190">#REF!</definedName>
    <definedName name="SCOD04_010_0190_1" localSheetId="5">#REF!</definedName>
    <definedName name="SCOD04_010_0190_1">#REF!</definedName>
    <definedName name="SCOD04_010_0200" localSheetId="5">#REF!</definedName>
    <definedName name="SCOD04_010_0200">#REF!</definedName>
    <definedName name="SCOD04_010_0200_1" localSheetId="5">#REF!</definedName>
    <definedName name="SCOD04_010_0200_1">#REF!</definedName>
    <definedName name="SCOD04_010_0320" localSheetId="5">#REF!</definedName>
    <definedName name="SCOD04_010_0320">#REF!</definedName>
    <definedName name="SCOD04_010_0320_1" localSheetId="5">#REF!</definedName>
    <definedName name="SCOD04_010_0320_1">#REF!</definedName>
    <definedName name="SCOD04_010_0330" localSheetId="5">#REF!</definedName>
    <definedName name="SCOD04_010_0330">#REF!</definedName>
    <definedName name="SCOD04_010_0330_1" localSheetId="5">#REF!</definedName>
    <definedName name="SCOD04_010_0330_1">#REF!</definedName>
    <definedName name="SCOD04_010_0371" localSheetId="5">#REF!</definedName>
    <definedName name="SCOD04_010_0371">#REF!</definedName>
    <definedName name="SCOD04_010_0371_1" localSheetId="5">#REF!</definedName>
    <definedName name="SCOD04_010_0371_1">#REF!</definedName>
    <definedName name="SCOD04_010_0375" localSheetId="5">#REF!</definedName>
    <definedName name="SCOD04_010_0375">#REF!</definedName>
    <definedName name="SCOD04_010_0375_1" localSheetId="5">#REF!</definedName>
    <definedName name="SCOD04_010_0375_1">#REF!</definedName>
    <definedName name="SCOD04_010_0395" localSheetId="5">#REF!</definedName>
    <definedName name="SCOD04_010_0395">#REF!</definedName>
    <definedName name="SCOD04_010_0395_1" localSheetId="5">#REF!</definedName>
    <definedName name="SCOD04_010_0395_1">#REF!</definedName>
    <definedName name="SCOD04_010_0420" localSheetId="5">#REF!</definedName>
    <definedName name="SCOD04_010_0420">#REF!</definedName>
    <definedName name="SCOD04_010_0420_1" localSheetId="5">#REF!</definedName>
    <definedName name="SCOD04_010_0420_1">#REF!</definedName>
    <definedName name="SCOD04_010_0430" localSheetId="5">#REF!</definedName>
    <definedName name="SCOD04_010_0430">#REF!</definedName>
    <definedName name="SCOD04_010_0430_1" localSheetId="5">#REF!</definedName>
    <definedName name="SCOD04_010_0430_1">#REF!</definedName>
    <definedName name="SCOD05_010_0020" localSheetId="5">#REF!</definedName>
    <definedName name="SCOD05_010_0020">#REF!</definedName>
    <definedName name="SCOD05_010_0020_1" localSheetId="5">#REF!</definedName>
    <definedName name="SCOD05_010_0020_1">#REF!</definedName>
    <definedName name="SCOD08_010_0010" localSheetId="5">#REF!</definedName>
    <definedName name="SCOD08_010_0010">#REF!</definedName>
    <definedName name="SCOD08_010_0010_1" localSheetId="5">#REF!</definedName>
    <definedName name="SCOD08_010_0010_1">#REF!</definedName>
    <definedName name="SCOD08_010_0040" localSheetId="5">#REF!</definedName>
    <definedName name="SCOD08_010_0040">#REF!</definedName>
    <definedName name="SCOD08_010_0040_1" localSheetId="5">#REF!</definedName>
    <definedName name="SCOD08_010_0040_1">#REF!</definedName>
    <definedName name="SCOD08_010_0060" localSheetId="5">#REF!</definedName>
    <definedName name="SCOD08_010_0060">#REF!</definedName>
    <definedName name="SCOD08_010_0060_1" localSheetId="5">#REF!</definedName>
    <definedName name="SCOD08_010_0060_1">#REF!</definedName>
    <definedName name="SCOD08_010_0130" localSheetId="5">#REF!</definedName>
    <definedName name="SCOD08_010_0130">#REF!</definedName>
    <definedName name="SCOD08_010_0130_1" localSheetId="5">#REF!</definedName>
    <definedName name="SCOD08_010_0130_1">#REF!</definedName>
    <definedName name="SCOD08_010_0135" localSheetId="5">#REF!</definedName>
    <definedName name="SCOD08_010_0135">#REF!</definedName>
    <definedName name="SCOD08_010_0135_1" localSheetId="5">#REF!</definedName>
    <definedName name="SCOD08_010_0135_1">#REF!</definedName>
    <definedName name="SCOD08_010_0270" localSheetId="5">#REF!</definedName>
    <definedName name="SCOD08_010_0270">#REF!</definedName>
    <definedName name="SCOD08_010_0270_1" localSheetId="5">#REF!</definedName>
    <definedName name="SCOD08_010_0270_1">#REF!</definedName>
    <definedName name="SCOD09_010_0060" localSheetId="5">#REF!</definedName>
    <definedName name="SCOD09_010_0060">#REF!</definedName>
    <definedName name="SCOD09_010_0060_1" localSheetId="5">#REF!</definedName>
    <definedName name="SCOD09_010_0060_1">#REF!</definedName>
    <definedName name="SCOD09_010_0240" localSheetId="5">#REF!</definedName>
    <definedName name="SCOD09_010_0240">#REF!</definedName>
    <definedName name="SCOD09_010_0240_1" localSheetId="5">#REF!</definedName>
    <definedName name="SCOD09_010_0240_1">#REF!</definedName>
    <definedName name="SCOD09_010_0430" localSheetId="5">#REF!</definedName>
    <definedName name="SCOD09_010_0430">#REF!</definedName>
    <definedName name="SCOD09_010_0430_1" localSheetId="5">#REF!</definedName>
    <definedName name="SCOD09_010_0430_1">#REF!</definedName>
    <definedName name="SCOD09_010_0470" localSheetId="5">#REF!</definedName>
    <definedName name="SCOD09_010_0470">#REF!</definedName>
    <definedName name="SCOD09_010_0470_1" localSheetId="5">#REF!</definedName>
    <definedName name="SCOD09_010_0470_1">#REF!</definedName>
    <definedName name="SCOD09_010_0700" localSheetId="5">#REF!</definedName>
    <definedName name="SCOD09_010_0700">#REF!</definedName>
    <definedName name="SCOD09_010_0700_1" localSheetId="5">#REF!</definedName>
    <definedName name="SCOD09_010_0700_1">#REF!</definedName>
    <definedName name="SCOD10_010_0140" localSheetId="5">#REF!</definedName>
    <definedName name="SCOD10_010_0140">#REF!</definedName>
    <definedName name="SCOD10_010_0140_1" localSheetId="5">#REF!</definedName>
    <definedName name="SCOD10_010_0140_1">#REF!</definedName>
    <definedName name="SCOD10_010_0180" localSheetId="5">#REF!</definedName>
    <definedName name="SCOD10_010_0180">#REF!</definedName>
    <definedName name="SCOD10_010_0180_1" localSheetId="5">#REF!</definedName>
    <definedName name="SCOD10_010_0180_1">#REF!</definedName>
    <definedName name="SCOD10_010_0270" localSheetId="5">#REF!</definedName>
    <definedName name="SCOD10_010_0270">#REF!</definedName>
    <definedName name="SCOD10_010_0270_1" localSheetId="5">#REF!</definedName>
    <definedName name="SCOD10_010_0270_1">#REF!</definedName>
    <definedName name="SCOD10_010_0280" localSheetId="5">#REF!</definedName>
    <definedName name="SCOD10_010_0280">#REF!</definedName>
    <definedName name="SCOD10_010_0280_1" localSheetId="5">#REF!</definedName>
    <definedName name="SCOD10_010_0280_1">#REF!</definedName>
    <definedName name="SCOD10_010_0298" localSheetId="5">#REF!</definedName>
    <definedName name="SCOD10_010_0298">#REF!</definedName>
    <definedName name="SCOD10_010_0298_1" localSheetId="5">#REF!</definedName>
    <definedName name="SCOD10_010_0298_1">#REF!</definedName>
    <definedName name="SCOD10_010_0307" localSheetId="5">#REF!</definedName>
    <definedName name="SCOD10_010_0307">#REF!</definedName>
    <definedName name="SCOD10_010_0307_1" localSheetId="5">#REF!</definedName>
    <definedName name="SCOD10_010_0307_1">#REF!</definedName>
    <definedName name="SCOD10_010_0308" localSheetId="5">#REF!</definedName>
    <definedName name="SCOD10_010_0308">#REF!</definedName>
    <definedName name="SCOD10_010_0308_1" localSheetId="5">#REF!</definedName>
    <definedName name="SCOD10_010_0308_1">#REF!</definedName>
    <definedName name="SCOD10_010_0310" localSheetId="5">#REF!</definedName>
    <definedName name="SCOD10_010_0310">#REF!</definedName>
    <definedName name="SCOD10_010_0310_1" localSheetId="5">#REF!</definedName>
    <definedName name="SCOD10_010_0310_1">#REF!</definedName>
    <definedName name="SCOD10_010_0330" localSheetId="5">#REF!</definedName>
    <definedName name="SCOD10_010_0330">#REF!</definedName>
    <definedName name="SCOD10_010_0330_1" localSheetId="5">#REF!</definedName>
    <definedName name="SCOD10_010_0330_1">#REF!</definedName>
    <definedName name="SCOD10_010_0333" localSheetId="5">#REF!</definedName>
    <definedName name="SCOD10_010_0333">#REF!</definedName>
    <definedName name="SCOD10_010_0333_1" localSheetId="5">#REF!</definedName>
    <definedName name="SCOD10_010_0333_1">#REF!</definedName>
    <definedName name="SCOD10_010_0380" localSheetId="5">#REF!</definedName>
    <definedName name="SCOD10_010_0380">#REF!</definedName>
    <definedName name="SCOD10_010_0380_1" localSheetId="5">#REF!</definedName>
    <definedName name="SCOD10_010_0380_1">#REF!</definedName>
    <definedName name="SCOD10_010_0400" localSheetId="5">#REF!</definedName>
    <definedName name="SCOD10_010_0400">#REF!</definedName>
    <definedName name="SCOD10_010_0400_1" localSheetId="5">#REF!</definedName>
    <definedName name="SCOD10_010_0400_1">#REF!</definedName>
    <definedName name="SCOD10_010_0431" localSheetId="5">#REF!</definedName>
    <definedName name="SCOD10_010_0431">#REF!</definedName>
    <definedName name="SCOD10_010_0431_1" localSheetId="5">#REF!</definedName>
    <definedName name="SCOD10_010_0431_1">#REF!</definedName>
    <definedName name="SCOD10_010_1110" localSheetId="5">#REF!</definedName>
    <definedName name="SCOD10_010_1110">#REF!</definedName>
    <definedName name="SCOD10_010_1110_1" localSheetId="5">#REF!</definedName>
    <definedName name="SCOD10_010_1110_1">#REF!</definedName>
    <definedName name="SCOD12_010_0010" localSheetId="5">#REF!</definedName>
    <definedName name="SCOD12_010_0010">#REF!</definedName>
    <definedName name="SCOD12_010_0010_1" localSheetId="5">#REF!</definedName>
    <definedName name="SCOD12_010_0010_1">#REF!</definedName>
    <definedName name="SCOD12_010_0060" localSheetId="5">#REF!</definedName>
    <definedName name="SCOD12_010_0060">#REF!</definedName>
    <definedName name="SCOD12_010_0060_1" localSheetId="5">#REF!</definedName>
    <definedName name="SCOD12_010_0060_1">#REF!</definedName>
    <definedName name="SCOD12_010_0210" localSheetId="5">#REF!</definedName>
    <definedName name="SCOD12_010_0210">#REF!</definedName>
    <definedName name="SCOD12_010_0210_1" localSheetId="5">#REF!</definedName>
    <definedName name="SCOD12_010_0210_1">#REF!</definedName>
    <definedName name="SCOD12_010_0360" localSheetId="5">#REF!</definedName>
    <definedName name="SCOD12_010_0360">#REF!</definedName>
    <definedName name="SCOD12_010_0360_1" localSheetId="5">#REF!</definedName>
    <definedName name="SCOD12_010_0360_1">#REF!</definedName>
    <definedName name="SCOD12_010_0550" localSheetId="5">#REF!</definedName>
    <definedName name="SCOD12_010_0550">#REF!</definedName>
    <definedName name="SCOD12_010_0550_1" localSheetId="5">#REF!</definedName>
    <definedName name="SCOD12_010_0550_1">#REF!</definedName>
    <definedName name="SCOD13_010_0030" localSheetId="5">#REF!</definedName>
    <definedName name="SCOD13_010_0030">#REF!</definedName>
    <definedName name="SCOD13_010_0030_1" localSheetId="5">#REF!</definedName>
    <definedName name="SCOD13_010_0030_1">#REF!</definedName>
    <definedName name="SCOD13_010_0090" localSheetId="5">#REF!</definedName>
    <definedName name="SCOD13_010_0090">#REF!</definedName>
    <definedName name="SCOD13_010_0090_1" localSheetId="5">#REF!</definedName>
    <definedName name="SCOD13_010_0090_1">#REF!</definedName>
    <definedName name="SCOD13_010_0100" localSheetId="5">#REF!</definedName>
    <definedName name="SCOD13_010_0100">#REF!</definedName>
    <definedName name="SCOD13_010_0100_1" localSheetId="5">#REF!</definedName>
    <definedName name="SCOD13_010_0100_1">#REF!</definedName>
    <definedName name="SCOD13_010_0110" localSheetId="5">#REF!</definedName>
    <definedName name="SCOD13_010_0110">#REF!</definedName>
    <definedName name="SCOD13_010_0110_1" localSheetId="5">#REF!</definedName>
    <definedName name="SCOD13_010_0110_1">#REF!</definedName>
    <definedName name="SCOD13_010_1200" localSheetId="5">#REF!</definedName>
    <definedName name="SCOD13_010_1200">#REF!</definedName>
    <definedName name="SCOD13_010_1200_1" localSheetId="5">#REF!</definedName>
    <definedName name="SCOD13_010_1200_1">#REF!</definedName>
    <definedName name="SCOD15_010_0010" localSheetId="5">#REF!</definedName>
    <definedName name="SCOD15_010_0010">#REF!</definedName>
    <definedName name="SCOD15_010_0010_1" localSheetId="5">#REF!</definedName>
    <definedName name="SCOD15_010_0010_1">#REF!</definedName>
    <definedName name="SCOD15_010_0055" localSheetId="5">#REF!</definedName>
    <definedName name="SCOD15_010_0055">#REF!</definedName>
    <definedName name="SCOD15_010_0055_1" localSheetId="5">#REF!</definedName>
    <definedName name="SCOD15_010_0055_1">#REF!</definedName>
    <definedName name="SCOD15_010_0140" localSheetId="5">#REF!</definedName>
    <definedName name="SCOD15_010_0140">#REF!</definedName>
    <definedName name="SCOD15_010_0140_1" localSheetId="5">#REF!</definedName>
    <definedName name="SCOD15_010_0140_1">#REF!</definedName>
    <definedName name="SCOD15_010_0181" localSheetId="5">#REF!</definedName>
    <definedName name="SCOD15_010_0181">#REF!</definedName>
    <definedName name="SCOD15_010_0181_1" localSheetId="5">#REF!</definedName>
    <definedName name="SCOD15_010_0181_1">#REF!</definedName>
    <definedName name="SCOD15_010_0270" localSheetId="5">#REF!</definedName>
    <definedName name="SCOD15_010_0270">#REF!</definedName>
    <definedName name="SCOD15_010_0270_1" localSheetId="5">#REF!</definedName>
    <definedName name="SCOD15_010_0270_1">#REF!</definedName>
    <definedName name="SCOD15_010_0280" localSheetId="5">#REF!</definedName>
    <definedName name="SCOD15_010_0280">#REF!</definedName>
    <definedName name="SCOD15_010_0280_1" localSheetId="5">#REF!</definedName>
    <definedName name="SCOD15_010_0280_1">#REF!</definedName>
    <definedName name="SCOD15_010_0290" localSheetId="5">#REF!</definedName>
    <definedName name="SCOD15_010_0290">#REF!</definedName>
    <definedName name="SCOD15_010_0290_1" localSheetId="5">#REF!</definedName>
    <definedName name="SCOD15_010_0290_1">#REF!</definedName>
    <definedName name="SCOD16_010_0010" localSheetId="5">#REF!</definedName>
    <definedName name="SCOD16_010_0010">#REF!</definedName>
    <definedName name="SCOD16_010_0010_1" localSheetId="5">#REF!</definedName>
    <definedName name="SCOD16_010_0010_1">#REF!</definedName>
    <definedName name="SCOD16_010_0060" localSheetId="5">#REF!</definedName>
    <definedName name="SCOD16_010_0060">#REF!</definedName>
    <definedName name="SCOD16_010_0060_1" localSheetId="5">#REF!</definedName>
    <definedName name="SCOD16_010_0060_1">#REF!</definedName>
    <definedName name="SCOD16_010_0110" localSheetId="5">#REF!</definedName>
    <definedName name="SCOD16_010_0110">#REF!</definedName>
    <definedName name="SCOD16_010_0110_1" localSheetId="5">#REF!</definedName>
    <definedName name="SCOD16_010_0110_1">#REF!</definedName>
    <definedName name="SCOD16_010_0120" localSheetId="5">#REF!</definedName>
    <definedName name="SCOD16_010_0120">#REF!</definedName>
    <definedName name="SCOD16_010_0120_1" localSheetId="5">#REF!</definedName>
    <definedName name="SCOD16_010_0120_1">#REF!</definedName>
    <definedName name="SCOD16_010_0170" localSheetId="5">#REF!</definedName>
    <definedName name="SCOD16_010_0170">#REF!</definedName>
    <definedName name="SCOD16_010_0170_1" localSheetId="5">#REF!</definedName>
    <definedName name="SCOD16_010_0170_1">#REF!</definedName>
    <definedName name="SCOD17_010_0080" localSheetId="5">#REF!</definedName>
    <definedName name="SCOD17_010_0080">#REF!</definedName>
    <definedName name="SCOD17_010_0080_1" localSheetId="5">#REF!</definedName>
    <definedName name="SCOD17_010_0080_1">#REF!</definedName>
    <definedName name="SCOD17_010_0100" localSheetId="5">#REF!</definedName>
    <definedName name="SCOD17_010_0100">#REF!</definedName>
    <definedName name="SCOD17_010_0100_1" localSheetId="5">#REF!</definedName>
    <definedName name="SCOD17_010_0100_1">#REF!</definedName>
    <definedName name="SCOD17_010_0150" localSheetId="5">#REF!</definedName>
    <definedName name="SCOD17_010_0150">#REF!</definedName>
    <definedName name="SCOD17_010_0150_1" localSheetId="5">#REF!</definedName>
    <definedName name="SCOD17_010_0150_1">#REF!</definedName>
    <definedName name="SCOD17_010_0290" localSheetId="5">#REF!</definedName>
    <definedName name="SCOD17_010_0290">#REF!</definedName>
    <definedName name="SCOD17_010_0290_1" localSheetId="5">#REF!</definedName>
    <definedName name="SCOD17_010_0290_1">#REF!</definedName>
    <definedName name="SCOD17_010_0390" localSheetId="5">#REF!</definedName>
    <definedName name="SCOD17_010_0390">#REF!</definedName>
    <definedName name="SCOD17_010_0390_1" localSheetId="5">#REF!</definedName>
    <definedName name="SCOD17_010_0390_1">#REF!</definedName>
    <definedName name="SCOD17_010_0436" localSheetId="5">#REF!</definedName>
    <definedName name="SCOD17_010_0436">#REF!</definedName>
    <definedName name="SCOD17_010_0436_1" localSheetId="5">#REF!</definedName>
    <definedName name="SCOD17_010_0436_1">#REF!</definedName>
    <definedName name="SCOD17_010_0437" localSheetId="5">#REF!</definedName>
    <definedName name="SCOD17_010_0437">#REF!</definedName>
    <definedName name="SCOD17_010_0437_1" localSheetId="5">#REF!</definedName>
    <definedName name="SCOD17_010_0437_1">#REF!</definedName>
    <definedName name="SCOD17_010_0602" localSheetId="5">#REF!</definedName>
    <definedName name="SCOD17_010_0602">#REF!</definedName>
    <definedName name="SCOD17_010_0602_1" localSheetId="5">#REF!</definedName>
    <definedName name="SCOD17_010_0602_1">#REF!</definedName>
    <definedName name="SCODCOMPOSIÇÃO01" localSheetId="5">#REF!</definedName>
    <definedName name="SCODCOMPOSIÇÃO01">#REF!</definedName>
    <definedName name="SCODCOMPOSIÇÃO01A" localSheetId="5">#REF!</definedName>
    <definedName name="SCODCOMPOSIÇÃO01A">#REF!</definedName>
    <definedName name="SCODCOMPOSIÇÃO02" localSheetId="5">#REF!</definedName>
    <definedName name="SCODCOMPOSIÇÃO02">#REF!</definedName>
    <definedName name="SCODCOTADO01" localSheetId="5">#REF!</definedName>
    <definedName name="SCODCOTADO01">#REF!</definedName>
    <definedName name="SCODCOTADO01_1" localSheetId="5">#REF!</definedName>
    <definedName name="SCODCOTADO01_1">#REF!</definedName>
    <definedName name="SCODCOTADO02" localSheetId="5">#REF!</definedName>
    <definedName name="SCODCOTADO02">#REF!</definedName>
    <definedName name="SCODCOTADO02_1" localSheetId="5">#REF!</definedName>
    <definedName name="SCODCOTADO02_1">#REF!</definedName>
    <definedName name="SCODCOTADO03" localSheetId="5">#REF!</definedName>
    <definedName name="SCODCOTADO03">#REF!</definedName>
    <definedName name="SCODCOTADO03_1" localSheetId="5">#REF!</definedName>
    <definedName name="SCODCOTADO03_1">#REF!</definedName>
    <definedName name="SCODCOTADO04" localSheetId="5">#REF!</definedName>
    <definedName name="SCODCOTADO04">#REF!</definedName>
    <definedName name="SCODCOTADO04_1" localSheetId="5">#REF!</definedName>
    <definedName name="SCODCOTADO04_1">#REF!</definedName>
    <definedName name="SCODCOTADO05" localSheetId="5">#REF!</definedName>
    <definedName name="SCODCOTADO05">#REF!</definedName>
    <definedName name="SCODCOTADO05_1" localSheetId="5">#REF!</definedName>
    <definedName name="SCODCOTADO05_1">#REF!</definedName>
    <definedName name="SCODCOTADO06" localSheetId="5">#REF!</definedName>
    <definedName name="SCODCOTADO06">#REF!</definedName>
    <definedName name="SCODCOTADO06_1" localSheetId="5">#REF!</definedName>
    <definedName name="SCODCOTADO06_1">#REF!</definedName>
    <definedName name="SCODVERBA01" localSheetId="5">#REF!</definedName>
    <definedName name="SCODVERBA01">#REF!</definedName>
    <definedName name="SCODVERBA01_1" localSheetId="5">#REF!</definedName>
    <definedName name="SCODVERBA01_1">#REF!</definedName>
    <definedName name="SCOMPOS01" localSheetId="5">#REF!</definedName>
    <definedName name="SCOMPOS01">#REF!</definedName>
    <definedName name="SCOMPOS01_1" localSheetId="5">#REF!</definedName>
    <definedName name="SCOMPOS01_1">#REF!</definedName>
    <definedName name="sd">#REF!</definedName>
    <definedName name="SDF">#REF!</definedName>
    <definedName name="SDFDSF">#REF!</definedName>
    <definedName name="Semnome">#REF!</definedName>
    <definedName name="Semnome___0">#REF!</definedName>
    <definedName name="Semnome___0___0">#REF!</definedName>
    <definedName name="Semnome___0___0___0">#REF!</definedName>
    <definedName name="Semnome___0___0___0___0">#REF!</definedName>
    <definedName name="Semnome___0___0___0___0___0">#REF!</definedName>
    <definedName name="Semnome___0___0___0___0___0___0">#REF!</definedName>
    <definedName name="Semnome___0___0___0___0___0___0___0">#REF!</definedName>
    <definedName name="Semnome_1">#REF!</definedName>
    <definedName name="Semnome_1_1">#REF!</definedName>
    <definedName name="SHARED_FORMULA_0">#N/A</definedName>
    <definedName name="SHARED_FORMULA_1">#N/A</definedName>
    <definedName name="SHARED_FORMULA_1_98_1_98_1">NA()</definedName>
    <definedName name="SHARED_FORMULA_10">#N/A</definedName>
    <definedName name="SHARED_FORMULA_10_38_10_38_0">NA()</definedName>
    <definedName name="SHARED_FORMULA_10_524_10_524_0">NA()</definedName>
    <definedName name="SHARED_FORMULA_10_594_10_594_0">NA()</definedName>
    <definedName name="SHARED_FORMULA_10_608_10_608_0">NA()</definedName>
    <definedName name="SHARED_FORMULA_10_633_10_633_0">NA()</definedName>
    <definedName name="SHARED_FORMULA_10_672_10_672_0">NA()</definedName>
    <definedName name="SHARED_FORMULA_10_714_10_714_0">NA()</definedName>
    <definedName name="SHARED_FORMULA_10_8_10_8_0">NA()</definedName>
    <definedName name="SHARED_FORMULA_100">#N/A</definedName>
    <definedName name="SHARED_FORMULA_101">#N/A</definedName>
    <definedName name="SHARED_FORMULA_102">#N/A</definedName>
    <definedName name="SHARED_FORMULA_103">#N/A</definedName>
    <definedName name="SHARED_FORMULA_104">#N/A</definedName>
    <definedName name="SHARED_FORMULA_105">#N/A</definedName>
    <definedName name="SHARED_FORMULA_106">#N/A</definedName>
    <definedName name="SHARED_FORMULA_107">#N/A</definedName>
    <definedName name="SHARED_FORMULA_108">#N/A</definedName>
    <definedName name="SHARED_FORMULA_109">#N/A</definedName>
    <definedName name="SHARED_FORMULA_11">#N/A</definedName>
    <definedName name="SHARED_FORMULA_11_38_11_38_0">NA()</definedName>
    <definedName name="SHARED_FORMULA_11_46_11_46_0">NA()</definedName>
    <definedName name="SHARED_FORMULA_11_517_11_517_0">NA()</definedName>
    <definedName name="SHARED_FORMULA_11_532_11_532_0">NA()</definedName>
    <definedName name="SHARED_FORMULA_11_544_11_544_0">NA()</definedName>
    <definedName name="SHARED_FORMULA_11_553_11_553_0">NA()</definedName>
    <definedName name="SHARED_FORMULA_11_561_11_561_0">NA()</definedName>
    <definedName name="SHARED_FORMULA_11_594_11_594_0">NA()</definedName>
    <definedName name="SHARED_FORMULA_11_608_11_608_0">NA()</definedName>
    <definedName name="SHARED_FORMULA_11_61_11_61_0">NA()</definedName>
    <definedName name="SHARED_FORMULA_11_633_11_633_0">NA()</definedName>
    <definedName name="SHARED_FORMULA_11_658_11_658_0">NA()</definedName>
    <definedName name="SHARED_FORMULA_11_672_11_672_0">NA()</definedName>
    <definedName name="SHARED_FORMULA_11_695_11_695_0">NA()</definedName>
    <definedName name="SHARED_FORMULA_11_8_11_8_0">NA()</definedName>
    <definedName name="SHARED_FORMULA_11_8_11_8_4" localSheetId="0">#REF!*#REF!</definedName>
    <definedName name="SHARED_FORMULA_11_8_11_8_4" localSheetId="1">#REF!*#REF!</definedName>
    <definedName name="SHARED_FORMULA_11_8_11_8_4" localSheetId="6">#REF!*#REF!</definedName>
    <definedName name="SHARED_FORMULA_11_8_11_8_4" localSheetId="3">#REF!*#REF!</definedName>
    <definedName name="SHARED_FORMULA_11_8_11_8_4" localSheetId="7">#REF!*#REF!</definedName>
    <definedName name="SHARED_FORMULA_11_8_11_8_4" localSheetId="5">#REF!*#REF!</definedName>
    <definedName name="SHARED_FORMULA_11_8_11_8_4" localSheetId="8">#REF!*#REF!</definedName>
    <definedName name="SHARED_FORMULA_11_8_11_8_4">#REF!*#REF!</definedName>
    <definedName name="SHARED_FORMULA_11_89_11_89_0">NA()</definedName>
    <definedName name="SHARED_FORMULA_11_9_11_9_3">NA()</definedName>
    <definedName name="SHARED_FORMULA_11_9_11_9_4">NA()</definedName>
    <definedName name="SHARED_FORMULA_110">#N/A</definedName>
    <definedName name="SHARED_FORMULA_111">#N/A</definedName>
    <definedName name="SHARED_FORMULA_112">#N/A</definedName>
    <definedName name="SHARED_FORMULA_113">#N/A</definedName>
    <definedName name="SHARED_FORMULA_114">#N/A</definedName>
    <definedName name="SHARED_FORMULA_115">#N/A</definedName>
    <definedName name="SHARED_FORMULA_116">#N/A</definedName>
    <definedName name="SHARED_FORMULA_117">#N/A</definedName>
    <definedName name="SHARED_FORMULA_118">#N/A</definedName>
    <definedName name="SHARED_FORMULA_119">#N/A</definedName>
    <definedName name="SHARED_FORMULA_12">#N/A</definedName>
    <definedName name="SHARED_FORMULA_12_9_12_9_4">NA()</definedName>
    <definedName name="SHARED_FORMULA_120">#N/A</definedName>
    <definedName name="SHARED_FORMULA_121">#N/A</definedName>
    <definedName name="SHARED_FORMULA_122">#N/A</definedName>
    <definedName name="SHARED_FORMULA_123">#N/A</definedName>
    <definedName name="SHARED_FORMULA_124">#N/A</definedName>
    <definedName name="SHARED_FORMULA_125">#N/A</definedName>
    <definedName name="SHARED_FORMULA_126">#N/A</definedName>
    <definedName name="SHARED_FORMULA_127">#N/A</definedName>
    <definedName name="SHARED_FORMULA_128">#N/A</definedName>
    <definedName name="SHARED_FORMULA_129">#N/A</definedName>
    <definedName name="SHARED_FORMULA_13">#N/A</definedName>
    <definedName name="SHARED_FORMULA_13_17_13_17_116" localSheetId="0">#REF!*#REF!</definedName>
    <definedName name="SHARED_FORMULA_13_17_13_17_116" localSheetId="1">#REF!*#REF!</definedName>
    <definedName name="SHARED_FORMULA_13_17_13_17_116" localSheetId="6">#REF!*#REF!</definedName>
    <definedName name="SHARED_FORMULA_13_17_13_17_116" localSheetId="3">#REF!*#REF!</definedName>
    <definedName name="SHARED_FORMULA_13_17_13_17_116" localSheetId="7">#REF!*#REF!</definedName>
    <definedName name="SHARED_FORMULA_13_17_13_17_116" localSheetId="5">#REF!*#REF!</definedName>
    <definedName name="SHARED_FORMULA_13_17_13_17_116" localSheetId="8">#REF!*#REF!</definedName>
    <definedName name="SHARED_FORMULA_13_17_13_17_116">#REF!*#REF!</definedName>
    <definedName name="SHARED_FORMULA_13_17_13_17_121" localSheetId="0">#REF!*#REF!</definedName>
    <definedName name="SHARED_FORMULA_13_17_13_17_121" localSheetId="1">#REF!*#REF!</definedName>
    <definedName name="SHARED_FORMULA_13_17_13_17_121" localSheetId="6">#REF!*#REF!</definedName>
    <definedName name="SHARED_FORMULA_13_17_13_17_121" localSheetId="5">#REF!*#REF!</definedName>
    <definedName name="SHARED_FORMULA_13_17_13_17_121" localSheetId="8">#REF!*#REF!</definedName>
    <definedName name="SHARED_FORMULA_13_17_13_17_121">#REF!*#REF!</definedName>
    <definedName name="SHARED_FORMULA_13_17_13_17_154" localSheetId="0">#REF!*#REF!</definedName>
    <definedName name="SHARED_FORMULA_13_17_13_17_154" localSheetId="1">#REF!*#REF!</definedName>
    <definedName name="SHARED_FORMULA_13_17_13_17_154" localSheetId="6">#REF!*#REF!</definedName>
    <definedName name="SHARED_FORMULA_13_17_13_17_154" localSheetId="5">#REF!*#REF!</definedName>
    <definedName name="SHARED_FORMULA_13_17_13_17_154">#REF!*#REF!</definedName>
    <definedName name="SHARED_FORMULA_13_17_13_17_159" localSheetId="5">#REF!*#REF!</definedName>
    <definedName name="SHARED_FORMULA_13_17_13_17_159">#REF!*#REF!</definedName>
    <definedName name="SHARED_FORMULA_13_19_13_19_109" localSheetId="5">#REF!*#REF!</definedName>
    <definedName name="SHARED_FORMULA_13_19_13_19_109">#REF!*#REF!</definedName>
    <definedName name="SHARED_FORMULA_13_19_13_19_122" localSheetId="5">#REF!*#REF!</definedName>
    <definedName name="SHARED_FORMULA_13_19_13_19_122">#REF!*#REF!</definedName>
    <definedName name="SHARED_FORMULA_13_19_13_19_160" localSheetId="5">#REF!*#REF!</definedName>
    <definedName name="SHARED_FORMULA_13_19_13_19_160">#REF!*#REF!</definedName>
    <definedName name="SHARED_FORMULA_13_19_13_19_46" localSheetId="5">#REF!*#REF!</definedName>
    <definedName name="SHARED_FORMULA_13_19_13_19_46">#REF!*#REF!</definedName>
    <definedName name="SHARED_FORMULA_13_19_13_19_69" localSheetId="5">#REF!*#REF!</definedName>
    <definedName name="SHARED_FORMULA_13_19_13_19_69">#REF!*#REF!</definedName>
    <definedName name="SHARED_FORMULA_13_19_13_19_79" localSheetId="5">#REF!*#REF!</definedName>
    <definedName name="SHARED_FORMULA_13_19_13_19_79">#REF!*#REF!</definedName>
    <definedName name="SHARED_FORMULA_130">#N/A</definedName>
    <definedName name="SHARED_FORMULA_131">#N/A</definedName>
    <definedName name="SHARED_FORMULA_132">#N/A</definedName>
    <definedName name="SHARED_FORMULA_133">#N/A</definedName>
    <definedName name="SHARED_FORMULA_134">#N/A</definedName>
    <definedName name="SHARED_FORMULA_135">#N/A</definedName>
    <definedName name="SHARED_FORMULA_136">#N/A</definedName>
    <definedName name="SHARED_FORMULA_137">#N/A</definedName>
    <definedName name="SHARED_FORMULA_138">#N/A</definedName>
    <definedName name="SHARED_FORMULA_139">#N/A</definedName>
    <definedName name="SHARED_FORMULA_14">#N/A</definedName>
    <definedName name="SHARED_FORMULA_140">#N/A</definedName>
    <definedName name="SHARED_FORMULA_141">#N/A</definedName>
    <definedName name="SHARED_FORMULA_142">#N/A</definedName>
    <definedName name="SHARED_FORMULA_143">#N/A</definedName>
    <definedName name="SHARED_FORMULA_144">#N/A</definedName>
    <definedName name="SHARED_FORMULA_145">#N/A</definedName>
    <definedName name="SHARED_FORMULA_146">#N/A</definedName>
    <definedName name="SHARED_FORMULA_147">#N/A</definedName>
    <definedName name="SHARED_FORMULA_148">#N/A</definedName>
    <definedName name="SHARED_FORMULA_149">#N/A</definedName>
    <definedName name="SHARED_FORMULA_15">#N/A</definedName>
    <definedName name="SHARED_FORMULA_150">#N/A</definedName>
    <definedName name="SHARED_FORMULA_151">#N/A</definedName>
    <definedName name="SHARED_FORMULA_152">#N/A</definedName>
    <definedName name="SHARED_FORMULA_153">#N/A</definedName>
    <definedName name="SHARED_FORMULA_154">#N/A</definedName>
    <definedName name="SHARED_FORMULA_155">#N/A</definedName>
    <definedName name="SHARED_FORMULA_156">#N/A</definedName>
    <definedName name="SHARED_FORMULA_157">#N/A</definedName>
    <definedName name="SHARED_FORMULA_158">#N/A</definedName>
    <definedName name="SHARED_FORMULA_159">#N/A</definedName>
    <definedName name="SHARED_FORMULA_16">#N/A</definedName>
    <definedName name="SHARED_FORMULA_16_10_16_10_3">NA()</definedName>
    <definedName name="SHARED_FORMULA_16_10_16_10_4">NA()</definedName>
    <definedName name="SHARED_FORMULA_16_39_16_39_3">NA()</definedName>
    <definedName name="SHARED_FORMULA_16_65_16_65_3">NA()</definedName>
    <definedName name="SHARED_FORMULA_16_8_16_8_4" localSheetId="0">#REF!-SUM(#REF!)</definedName>
    <definedName name="SHARED_FORMULA_16_8_16_8_4" localSheetId="1">#REF!-SUM(#REF!)</definedName>
    <definedName name="SHARED_FORMULA_16_8_16_8_4" localSheetId="6">#REF!-SUM(#REF!)</definedName>
    <definedName name="SHARED_FORMULA_16_8_16_8_4" localSheetId="3">#REF!-SUM(#REF!)</definedName>
    <definedName name="SHARED_FORMULA_16_8_16_8_4" localSheetId="7">#REF!-SUM(#REF!)</definedName>
    <definedName name="SHARED_FORMULA_16_8_16_8_4" localSheetId="5">#REF!-SUM(#REF!)</definedName>
    <definedName name="SHARED_FORMULA_16_8_16_8_4" localSheetId="8">#REF!-SUM(#REF!)</definedName>
    <definedName name="SHARED_FORMULA_16_8_16_8_4">#REF!-SUM(#REF!)</definedName>
    <definedName name="SHARED_FORMULA_160">#N/A</definedName>
    <definedName name="SHARED_FORMULA_161">#N/A</definedName>
    <definedName name="SHARED_FORMULA_162">#N/A</definedName>
    <definedName name="SHARED_FORMULA_163">#N/A</definedName>
    <definedName name="SHARED_FORMULA_164">#N/A</definedName>
    <definedName name="SHARED_FORMULA_165">#N/A</definedName>
    <definedName name="SHARED_FORMULA_166">#N/A</definedName>
    <definedName name="SHARED_FORMULA_167">#N/A</definedName>
    <definedName name="SHARED_FORMULA_168">#N/A</definedName>
    <definedName name="SHARED_FORMULA_169">#N/A</definedName>
    <definedName name="SHARED_FORMULA_17">#N/A</definedName>
    <definedName name="SHARED_FORMULA_17_10_17_10_4">NA()</definedName>
    <definedName name="SHARED_FORMULA_17_11_17_11_4" localSheetId="0">#REF!</definedName>
    <definedName name="SHARED_FORMULA_17_11_17_11_4" localSheetId="1">#REF!</definedName>
    <definedName name="SHARED_FORMULA_17_11_17_11_4" localSheetId="6">#REF!</definedName>
    <definedName name="SHARED_FORMULA_17_11_17_11_4" localSheetId="3">#REF!</definedName>
    <definedName name="SHARED_FORMULA_17_11_17_11_4" localSheetId="7">#REF!</definedName>
    <definedName name="SHARED_FORMULA_17_11_17_11_4" localSheetId="5">#REF!</definedName>
    <definedName name="SHARED_FORMULA_17_11_17_11_4" localSheetId="8">#REF!</definedName>
    <definedName name="SHARED_FORMULA_17_11_17_11_4">#REF!</definedName>
    <definedName name="SHARED_FORMULA_17_39_17_39_3">NA()</definedName>
    <definedName name="SHARED_FORMULA_17_65_17_65_3">NA()</definedName>
    <definedName name="SHARED_FORMULA_17_79_17_79_3">NA()</definedName>
    <definedName name="SHARED_FORMULA_17_9_17_9_3">NA()</definedName>
    <definedName name="SHARED_FORMULA_170">#N/A</definedName>
    <definedName name="SHARED_FORMULA_171">#N/A</definedName>
    <definedName name="SHARED_FORMULA_172">#N/A</definedName>
    <definedName name="SHARED_FORMULA_173">#N/A</definedName>
    <definedName name="SHARED_FORMULA_174">#N/A</definedName>
    <definedName name="SHARED_FORMULA_175">#N/A</definedName>
    <definedName name="SHARED_FORMULA_176">#N/A</definedName>
    <definedName name="SHARED_FORMULA_177">#N/A</definedName>
    <definedName name="SHARED_FORMULA_178">#N/A</definedName>
    <definedName name="SHARED_FORMULA_179">#N/A</definedName>
    <definedName name="SHARED_FORMULA_18">#N/A</definedName>
    <definedName name="SHARED_FORMULA_18_27_18_27_6" localSheetId="0">ROUND(#REF!/#REF!,4)*100</definedName>
    <definedName name="SHARED_FORMULA_18_27_18_27_6" localSheetId="1">ROUND(#REF!/#REF!,4)*100</definedName>
    <definedName name="SHARED_FORMULA_18_27_18_27_6" localSheetId="6">ROUND(#REF!/#REF!,4)*100</definedName>
    <definedName name="SHARED_FORMULA_18_27_18_27_6" localSheetId="3">ROUND(#REF!/#REF!,4)*100</definedName>
    <definedName name="SHARED_FORMULA_18_27_18_27_6" localSheetId="7">ROUND(#REF!/#REF!,4)*100</definedName>
    <definedName name="SHARED_FORMULA_18_27_18_27_6" localSheetId="5">ROUND(#REF!/#REF!,4)*100</definedName>
    <definedName name="SHARED_FORMULA_18_27_18_27_6" localSheetId="8">ROUND(#REF!/#REF!,4)*100</definedName>
    <definedName name="SHARED_FORMULA_18_27_18_27_6">ROUND(#REF!/#REF!,4)*100</definedName>
    <definedName name="SHARED_FORMULA_18_39_18_39_3">NA()</definedName>
    <definedName name="SHARED_FORMULA_18_42_18_42_2">NA()</definedName>
    <definedName name="SHARED_FORMULA_180">#N/A</definedName>
    <definedName name="SHARED_FORMULA_181">#N/A</definedName>
    <definedName name="SHARED_FORMULA_182">#N/A</definedName>
    <definedName name="SHARED_FORMULA_183">#N/A</definedName>
    <definedName name="SHARED_FORMULA_184">#N/A</definedName>
    <definedName name="SHARED_FORMULA_185">#N/A</definedName>
    <definedName name="SHARED_FORMULA_186">#N/A</definedName>
    <definedName name="SHARED_FORMULA_187">#N/A</definedName>
    <definedName name="SHARED_FORMULA_188">#N/A</definedName>
    <definedName name="SHARED_FORMULA_189">#N/A</definedName>
    <definedName name="SHARED_FORMULA_19">#N/A</definedName>
    <definedName name="SHARED_FORMULA_19_39_19_39_3">NA()</definedName>
    <definedName name="SHARED_FORMULA_190">#N/A</definedName>
    <definedName name="SHARED_FORMULA_191">#N/A</definedName>
    <definedName name="SHARED_FORMULA_192">#N/A</definedName>
    <definedName name="SHARED_FORMULA_193">#N/A</definedName>
    <definedName name="SHARED_FORMULA_194">#N/A</definedName>
    <definedName name="SHARED_FORMULA_195">#N/A</definedName>
    <definedName name="SHARED_FORMULA_196">#N/A</definedName>
    <definedName name="SHARED_FORMULA_197">#N/A</definedName>
    <definedName name="SHARED_FORMULA_198">#N/A</definedName>
    <definedName name="SHARED_FORMULA_199">#N/A</definedName>
    <definedName name="SHARED_FORMULA_2">#N/A</definedName>
    <definedName name="SHARED_FORMULA_2_2_2_2_7" localSheetId="0">(#REF!/100)+1</definedName>
    <definedName name="SHARED_FORMULA_2_2_2_2_7" localSheetId="1">(#REF!/100)+1</definedName>
    <definedName name="SHARED_FORMULA_2_2_2_2_7" localSheetId="6">(#REF!/100)+1</definedName>
    <definedName name="SHARED_FORMULA_2_2_2_2_7" localSheetId="3">(#REF!/100)+1</definedName>
    <definedName name="SHARED_FORMULA_2_2_2_2_7" localSheetId="7">(#REF!/100)+1</definedName>
    <definedName name="SHARED_FORMULA_2_2_2_2_7" localSheetId="5">(#REF!/100)+1</definedName>
    <definedName name="SHARED_FORMULA_2_2_2_2_7" localSheetId="8">(#REF!/100)+1</definedName>
    <definedName name="SHARED_FORMULA_2_2_2_2_7">(#REF!/100)+1</definedName>
    <definedName name="SHARED_FORMULA_2_850_2_850_1">"#ref!"</definedName>
    <definedName name="SHARED_FORMULA_2_854_2_854_1">NA()</definedName>
    <definedName name="SHARED_FORMULA_2_858_2_858_1">NA()</definedName>
    <definedName name="SHARED_FORMULA_2_861_2_861_1">NA()</definedName>
    <definedName name="SHARED_FORMULA_20">#N/A</definedName>
    <definedName name="SHARED_FORMULA_200">#N/A</definedName>
    <definedName name="SHARED_FORMULA_201">#N/A</definedName>
    <definedName name="SHARED_FORMULA_202">#N/A</definedName>
    <definedName name="SHARED_FORMULA_203">#N/A</definedName>
    <definedName name="SHARED_FORMULA_204">#N/A</definedName>
    <definedName name="SHARED_FORMULA_205">#N/A</definedName>
    <definedName name="SHARED_FORMULA_206">#N/A</definedName>
    <definedName name="SHARED_FORMULA_207">#N/A</definedName>
    <definedName name="SHARED_FORMULA_208">#N/A</definedName>
    <definedName name="SHARED_FORMULA_209">#N/A</definedName>
    <definedName name="SHARED_FORMULA_21">#N/A</definedName>
    <definedName name="SHARED_FORMULA_21_20_21_20_69" localSheetId="0">#REF!*#REF!</definedName>
    <definedName name="SHARED_FORMULA_21_20_21_20_69" localSheetId="1">#REF!*#REF!</definedName>
    <definedName name="SHARED_FORMULA_21_20_21_20_69" localSheetId="6">#REF!*#REF!</definedName>
    <definedName name="SHARED_FORMULA_21_20_21_20_69" localSheetId="3">#REF!*#REF!</definedName>
    <definedName name="SHARED_FORMULA_21_20_21_20_69" localSheetId="7">#REF!*#REF!</definedName>
    <definedName name="SHARED_FORMULA_21_20_21_20_69" localSheetId="5">#REF!*#REF!</definedName>
    <definedName name="SHARED_FORMULA_21_20_21_20_69" localSheetId="8">#REF!*#REF!</definedName>
    <definedName name="SHARED_FORMULA_21_20_21_20_69">#REF!*#REF!</definedName>
    <definedName name="SHARED_FORMULA_21_9_21_9_3">NA()</definedName>
    <definedName name="SHARED_FORMULA_21_9_21_9_4">NA()</definedName>
    <definedName name="SHARED_FORMULA_210">#N/A</definedName>
    <definedName name="SHARED_FORMULA_211">#N/A</definedName>
    <definedName name="SHARED_FORMULA_212">#N/A</definedName>
    <definedName name="SHARED_FORMULA_213">#N/A</definedName>
    <definedName name="SHARED_FORMULA_214">#N/A</definedName>
    <definedName name="SHARED_FORMULA_215">#N/A</definedName>
    <definedName name="SHARED_FORMULA_216">#N/A</definedName>
    <definedName name="SHARED_FORMULA_217">#N/A</definedName>
    <definedName name="SHARED_FORMULA_218">#N/A</definedName>
    <definedName name="SHARED_FORMULA_219">#N/A</definedName>
    <definedName name="SHARED_FORMULA_22">#N/A</definedName>
    <definedName name="SHARED_FORMULA_22_10_22_10_3">NA()</definedName>
    <definedName name="SHARED_FORMULA_22_10_22_10_4">NA()</definedName>
    <definedName name="SHARED_FORMULA_22_39_22_39_3">NA()</definedName>
    <definedName name="SHARED_FORMULA_22_9_22_9_4">NA()</definedName>
    <definedName name="SHARED_FORMULA_220">#N/A</definedName>
    <definedName name="SHARED_FORMULA_221">#N/A</definedName>
    <definedName name="SHARED_FORMULA_222">#N/A</definedName>
    <definedName name="SHARED_FORMULA_223">#N/A</definedName>
    <definedName name="SHARED_FORMULA_224">#N/A</definedName>
    <definedName name="SHARED_FORMULA_225">#N/A</definedName>
    <definedName name="SHARED_FORMULA_226">#N/A</definedName>
    <definedName name="SHARED_FORMULA_227">#N/A</definedName>
    <definedName name="SHARED_FORMULA_228">#N/A</definedName>
    <definedName name="SHARED_FORMULA_229">#N/A</definedName>
    <definedName name="SHARED_FORMULA_23">#N/A</definedName>
    <definedName name="SHARED_FORMULA_23_10_23_10_3">NA()</definedName>
    <definedName name="SHARED_FORMULA_23_10_23_10_4">NA()</definedName>
    <definedName name="SHARED_FORMULA_23_39_23_39_3">NA()</definedName>
    <definedName name="SHARED_FORMULA_23_61_23_61_3">NA()</definedName>
    <definedName name="SHARED_FORMULA_230">#N/A</definedName>
    <definedName name="SHARED_FORMULA_231">#N/A</definedName>
    <definedName name="SHARED_FORMULA_232">#N/A</definedName>
    <definedName name="SHARED_FORMULA_233">#N/A</definedName>
    <definedName name="SHARED_FORMULA_234">#N/A</definedName>
    <definedName name="SHARED_FORMULA_235">#N/A</definedName>
    <definedName name="SHARED_FORMULA_236">#N/A</definedName>
    <definedName name="SHARED_FORMULA_237">#N/A</definedName>
    <definedName name="SHARED_FORMULA_238">#N/A</definedName>
    <definedName name="SHARED_FORMULA_239">#N/A</definedName>
    <definedName name="SHARED_FORMULA_24">#N/A</definedName>
    <definedName name="SHARED_FORMULA_24_10_24_10_3">NA()</definedName>
    <definedName name="SHARED_FORMULA_24_10_24_10_4">NA()</definedName>
    <definedName name="SHARED_FORMULA_24_13_24_13_3">NA()</definedName>
    <definedName name="SHARED_FORMULA_24_31_24_31_3">NA()</definedName>
    <definedName name="SHARED_FORMULA_240">#N/A</definedName>
    <definedName name="SHARED_FORMULA_241">#N/A</definedName>
    <definedName name="SHARED_FORMULA_242">#N/A</definedName>
    <definedName name="SHARED_FORMULA_243">#N/A</definedName>
    <definedName name="SHARED_FORMULA_244">#N/A</definedName>
    <definedName name="SHARED_FORMULA_245">#N/A</definedName>
    <definedName name="SHARED_FORMULA_246">#N/A</definedName>
    <definedName name="SHARED_FORMULA_247">#N/A</definedName>
    <definedName name="SHARED_FORMULA_248">#N/A</definedName>
    <definedName name="SHARED_FORMULA_249">#N/A</definedName>
    <definedName name="SHARED_FORMULA_25">#N/A</definedName>
    <definedName name="SHARED_FORMULA_25_10_25_10_3">NA()</definedName>
    <definedName name="SHARED_FORMULA_25_27_25_27_3">NA()</definedName>
    <definedName name="SHARED_FORMULA_25_31_25_31_3">NA()</definedName>
    <definedName name="SHARED_FORMULA_250">#N/A</definedName>
    <definedName name="SHARED_FORMULA_251">#N/A</definedName>
    <definedName name="SHARED_FORMULA_252">#N/A</definedName>
    <definedName name="SHARED_FORMULA_253">#N/A</definedName>
    <definedName name="SHARED_FORMULA_254">#N/A</definedName>
    <definedName name="SHARED_FORMULA_255">#N/A</definedName>
    <definedName name="SHARED_FORMULA_256">#N/A</definedName>
    <definedName name="SHARED_FORMULA_257">#N/A</definedName>
    <definedName name="SHARED_FORMULA_258">#N/A</definedName>
    <definedName name="SHARED_FORMULA_259">#N/A</definedName>
    <definedName name="SHARED_FORMULA_26">#N/A</definedName>
    <definedName name="SHARED_FORMULA_26_10_26_10_3">NA()</definedName>
    <definedName name="SHARED_FORMULA_26_10_26_10_4">NA()</definedName>
    <definedName name="SHARED_FORMULA_26_39_26_39_3">NA()</definedName>
    <definedName name="SHARED_FORMULA_26_8_26_8_4" localSheetId="0">#REF!</definedName>
    <definedName name="SHARED_FORMULA_26_8_26_8_4" localSheetId="1">#REF!</definedName>
    <definedName name="SHARED_FORMULA_26_8_26_8_4" localSheetId="6">#REF!</definedName>
    <definedName name="SHARED_FORMULA_26_8_26_8_4" localSheetId="3">#REF!</definedName>
    <definedName name="SHARED_FORMULA_26_8_26_8_4" localSheetId="7">#REF!</definedName>
    <definedName name="SHARED_FORMULA_26_8_26_8_4" localSheetId="5">#REF!</definedName>
    <definedName name="SHARED_FORMULA_26_8_26_8_4" localSheetId="8">#REF!</definedName>
    <definedName name="SHARED_FORMULA_26_8_26_8_4">#REF!</definedName>
    <definedName name="SHARED_FORMULA_260">#N/A</definedName>
    <definedName name="SHARED_FORMULA_261">#N/A</definedName>
    <definedName name="SHARED_FORMULA_262">#N/A</definedName>
    <definedName name="SHARED_FORMULA_263">#N/A</definedName>
    <definedName name="SHARED_FORMULA_264">#N/A</definedName>
    <definedName name="SHARED_FORMULA_265">#N/A</definedName>
    <definedName name="SHARED_FORMULA_266">#N/A</definedName>
    <definedName name="SHARED_FORMULA_267">#N/A</definedName>
    <definedName name="SHARED_FORMULA_268">#N/A</definedName>
    <definedName name="SHARED_FORMULA_269">#N/A</definedName>
    <definedName name="SHARED_FORMULA_27">#N/A</definedName>
    <definedName name="SHARED_FORMULA_27_10_27_10_3">NA()</definedName>
    <definedName name="SHARED_FORMULA_27_10_27_10_4">NA()</definedName>
    <definedName name="SHARED_FORMULA_27_39_27_39_3">NA()</definedName>
    <definedName name="SHARED_FORMULA_27_65_27_65_3">NA()</definedName>
    <definedName name="SHARED_FORMULA_27_79_27_79_3">NA()</definedName>
    <definedName name="SHARED_FORMULA_270">#N/A</definedName>
    <definedName name="SHARED_FORMULA_271">#N/A</definedName>
    <definedName name="SHARED_FORMULA_272">#N/A</definedName>
    <definedName name="SHARED_FORMULA_273">#N/A</definedName>
    <definedName name="SHARED_FORMULA_274">#N/A</definedName>
    <definedName name="SHARED_FORMULA_275">#N/A</definedName>
    <definedName name="SHARED_FORMULA_276">#N/A</definedName>
    <definedName name="SHARED_FORMULA_277">#N/A</definedName>
    <definedName name="SHARED_FORMULA_278">#N/A</definedName>
    <definedName name="SHARED_FORMULA_279">#N/A</definedName>
    <definedName name="SHARED_FORMULA_28">#N/A</definedName>
    <definedName name="SHARED_FORMULA_280">#N/A</definedName>
    <definedName name="SHARED_FORMULA_281">#N/A</definedName>
    <definedName name="SHARED_FORMULA_282">#N/A</definedName>
    <definedName name="SHARED_FORMULA_283">#N/A</definedName>
    <definedName name="SHARED_FORMULA_284">#N/A</definedName>
    <definedName name="SHARED_FORMULA_285">#N/A</definedName>
    <definedName name="SHARED_FORMULA_286">#N/A</definedName>
    <definedName name="SHARED_FORMULA_287">#N/A</definedName>
    <definedName name="SHARED_FORMULA_288">#N/A</definedName>
    <definedName name="SHARED_FORMULA_289">#N/A</definedName>
    <definedName name="SHARED_FORMULA_29">#N/A</definedName>
    <definedName name="SHARED_FORMULA_290">#N/A</definedName>
    <definedName name="SHARED_FORMULA_291">#N/A</definedName>
    <definedName name="SHARED_FORMULA_292">#N/A</definedName>
    <definedName name="SHARED_FORMULA_293">#N/A</definedName>
    <definedName name="SHARED_FORMULA_294">#N/A</definedName>
    <definedName name="SHARED_FORMULA_295">#N/A</definedName>
    <definedName name="SHARED_FORMULA_296">#N/A</definedName>
    <definedName name="SHARED_FORMULA_297">#N/A</definedName>
    <definedName name="SHARED_FORMULA_298">#N/A</definedName>
    <definedName name="SHARED_FORMULA_299">#N/A</definedName>
    <definedName name="SHARED_FORMULA_3">#N/A</definedName>
    <definedName name="SHARED_FORMULA_3_1_3_1_5" localSheetId="0">#REF!*#REF!</definedName>
    <definedName name="SHARED_FORMULA_3_1_3_1_5" localSheetId="1">#REF!*#REF!</definedName>
    <definedName name="SHARED_FORMULA_3_1_3_1_5" localSheetId="6">#REF!*#REF!</definedName>
    <definedName name="SHARED_FORMULA_3_1_3_1_5" localSheetId="3">#REF!*#REF!</definedName>
    <definedName name="SHARED_FORMULA_3_1_3_1_5" localSheetId="7">#REF!*#REF!</definedName>
    <definedName name="SHARED_FORMULA_3_1_3_1_5" localSheetId="5">#REF!*#REF!</definedName>
    <definedName name="SHARED_FORMULA_3_1_3_1_5" localSheetId="8">#REF!*#REF!</definedName>
    <definedName name="SHARED_FORMULA_3_1_3_1_5">#REF!*#REF!</definedName>
    <definedName name="SHARED_FORMULA_3_19_3_19_110" localSheetId="0">#REF!*#REF!</definedName>
    <definedName name="SHARED_FORMULA_3_19_3_19_110" localSheetId="1">#REF!*#REF!</definedName>
    <definedName name="SHARED_FORMULA_3_19_3_19_110" localSheetId="6">#REF!*#REF!</definedName>
    <definedName name="SHARED_FORMULA_3_19_3_19_110" localSheetId="5">#REF!*#REF!</definedName>
    <definedName name="SHARED_FORMULA_3_19_3_19_110" localSheetId="8">#REF!*#REF!</definedName>
    <definedName name="SHARED_FORMULA_3_19_3_19_110">#REF!*#REF!</definedName>
    <definedName name="SHARED_FORMULA_3_2_3_2_5">NA()</definedName>
    <definedName name="SHARED_FORMULA_3_20_3_20_159" localSheetId="0">#REF!*#REF!</definedName>
    <definedName name="SHARED_FORMULA_3_20_3_20_159" localSheetId="1">#REF!*#REF!</definedName>
    <definedName name="SHARED_FORMULA_3_20_3_20_159" localSheetId="6">#REF!*#REF!</definedName>
    <definedName name="SHARED_FORMULA_3_20_3_20_159" localSheetId="3">#REF!*#REF!</definedName>
    <definedName name="SHARED_FORMULA_3_20_3_20_159" localSheetId="7">#REF!*#REF!</definedName>
    <definedName name="SHARED_FORMULA_3_20_3_20_159" localSheetId="5">#REF!*#REF!</definedName>
    <definedName name="SHARED_FORMULA_3_20_3_20_159" localSheetId="8">#REF!*#REF!</definedName>
    <definedName name="SHARED_FORMULA_3_20_3_20_159">#REF!*#REF!</definedName>
    <definedName name="SHARED_FORMULA_3_20_3_20_5" localSheetId="0">#REF!*#REF!</definedName>
    <definedName name="SHARED_FORMULA_3_20_3_20_5" localSheetId="1">#REF!*#REF!</definedName>
    <definedName name="SHARED_FORMULA_3_20_3_20_5" localSheetId="6">#REF!*#REF!</definedName>
    <definedName name="SHARED_FORMULA_3_20_3_20_5" localSheetId="5">#REF!*#REF!</definedName>
    <definedName name="SHARED_FORMULA_3_20_3_20_5" localSheetId="8">#REF!*#REF!</definedName>
    <definedName name="SHARED_FORMULA_3_20_3_20_5">#REF!*#REF!</definedName>
    <definedName name="SHARED_FORMULA_3_20_3_20_70" localSheetId="0">#REF!*#REF!</definedName>
    <definedName name="SHARED_FORMULA_3_20_3_20_70" localSheetId="1">#REF!*#REF!</definedName>
    <definedName name="SHARED_FORMULA_3_20_3_20_70" localSheetId="6">#REF!*#REF!</definedName>
    <definedName name="SHARED_FORMULA_3_20_3_20_70" localSheetId="5">#REF!*#REF!</definedName>
    <definedName name="SHARED_FORMULA_3_20_3_20_70">#REF!*#REF!</definedName>
    <definedName name="SHARED_FORMULA_3_20_3_20_80" localSheetId="5">#REF!*#REF!</definedName>
    <definedName name="SHARED_FORMULA_3_20_3_20_80">#REF!*#REF!</definedName>
    <definedName name="SHARED_FORMULA_3_7_3_7_6" localSheetId="5">#REF!/#REF!</definedName>
    <definedName name="SHARED_FORMULA_3_7_3_7_6">#REF!/#REF!</definedName>
    <definedName name="SHARED_FORMULA_3_9_3_9_5" localSheetId="5">#REF!*#REF!</definedName>
    <definedName name="SHARED_FORMULA_3_9_3_9_5">#REF!*#REF!</definedName>
    <definedName name="SHARED_FORMULA_30">#N/A</definedName>
    <definedName name="SHARED_FORMULA_300">#N/A</definedName>
    <definedName name="SHARED_FORMULA_301">#N/A</definedName>
    <definedName name="SHARED_FORMULA_302">#N/A</definedName>
    <definedName name="SHARED_FORMULA_303">#N/A</definedName>
    <definedName name="SHARED_FORMULA_304">#N/A</definedName>
    <definedName name="SHARED_FORMULA_305">#N/A</definedName>
    <definedName name="SHARED_FORMULA_306">#N/A</definedName>
    <definedName name="SHARED_FORMULA_307">#N/A</definedName>
    <definedName name="SHARED_FORMULA_308">#N/A</definedName>
    <definedName name="SHARED_FORMULA_309">#N/A</definedName>
    <definedName name="SHARED_FORMULA_31">#N/A</definedName>
    <definedName name="SHARED_FORMULA_31_39_31_39_3">NA()</definedName>
    <definedName name="SHARED_FORMULA_31_9_31_9_3">NA()</definedName>
    <definedName name="SHARED_FORMULA_31_9_31_9_4">NA()</definedName>
    <definedName name="SHARED_FORMULA_310">#N/A</definedName>
    <definedName name="SHARED_FORMULA_311">#N/A</definedName>
    <definedName name="SHARED_FORMULA_312">#N/A</definedName>
    <definedName name="SHARED_FORMULA_313">#N/A</definedName>
    <definedName name="SHARED_FORMULA_314">#N/A</definedName>
    <definedName name="SHARED_FORMULA_315">#N/A</definedName>
    <definedName name="SHARED_FORMULA_316">#N/A</definedName>
    <definedName name="SHARED_FORMULA_317">#N/A</definedName>
    <definedName name="SHARED_FORMULA_318">#N/A</definedName>
    <definedName name="SHARED_FORMULA_319">#N/A</definedName>
    <definedName name="SHARED_FORMULA_32">#N/A</definedName>
    <definedName name="SHARED_FORMULA_32_10_32_10_3">NA()</definedName>
    <definedName name="SHARED_FORMULA_32_10_32_10_4">NA()</definedName>
    <definedName name="SHARED_FORMULA_32_39_32_39_3">NA()</definedName>
    <definedName name="SHARED_FORMULA_32_70_32_70_3">NA()</definedName>
    <definedName name="SHARED_FORMULA_32_79_32_79_3">NA()</definedName>
    <definedName name="SHARED_FORMULA_32_9_32_9_4">NA()</definedName>
    <definedName name="SHARED_FORMULA_320">#N/A</definedName>
    <definedName name="SHARED_FORMULA_321">#N/A</definedName>
    <definedName name="SHARED_FORMULA_322">#N/A</definedName>
    <definedName name="SHARED_FORMULA_323">#N/A</definedName>
    <definedName name="SHARED_FORMULA_324">#N/A</definedName>
    <definedName name="SHARED_FORMULA_325">#N/A</definedName>
    <definedName name="SHARED_FORMULA_326">#N/A</definedName>
    <definedName name="SHARED_FORMULA_327">#N/A</definedName>
    <definedName name="SHARED_FORMULA_328">#N/A</definedName>
    <definedName name="SHARED_FORMULA_329">#N/A</definedName>
    <definedName name="SHARED_FORMULA_33">#N/A</definedName>
    <definedName name="SHARED_FORMULA_33_10_33_10_4">NA()</definedName>
    <definedName name="SHARED_FORMULA_33_8_33_8_4" localSheetId="0">#REF!</definedName>
    <definedName name="SHARED_FORMULA_33_8_33_8_4" localSheetId="1">#REF!</definedName>
    <definedName name="SHARED_FORMULA_33_8_33_8_4" localSheetId="6">#REF!</definedName>
    <definedName name="SHARED_FORMULA_33_8_33_8_4" localSheetId="3">#REF!</definedName>
    <definedName name="SHARED_FORMULA_33_8_33_8_4" localSheetId="7">#REF!</definedName>
    <definedName name="SHARED_FORMULA_33_8_33_8_4" localSheetId="5">#REF!</definedName>
    <definedName name="SHARED_FORMULA_33_8_33_8_4" localSheetId="8">#REF!</definedName>
    <definedName name="SHARED_FORMULA_33_8_33_8_4">#REF!</definedName>
    <definedName name="SHARED_FORMULA_33_9_33_9_3">NA()</definedName>
    <definedName name="SHARED_FORMULA_33_9_33_9_4">NA()</definedName>
    <definedName name="SHARED_FORMULA_330">#N/A</definedName>
    <definedName name="SHARED_FORMULA_331">#N/A</definedName>
    <definedName name="SHARED_FORMULA_332">#N/A</definedName>
    <definedName name="SHARED_FORMULA_333">#N/A</definedName>
    <definedName name="SHARED_FORMULA_334">#N/A</definedName>
    <definedName name="SHARED_FORMULA_335">#N/A</definedName>
    <definedName name="SHARED_FORMULA_336">#N/A</definedName>
    <definedName name="SHARED_FORMULA_337">#N/A</definedName>
    <definedName name="SHARED_FORMULA_338">#N/A</definedName>
    <definedName name="SHARED_FORMULA_339">#N/A</definedName>
    <definedName name="SHARED_FORMULA_34">#N/A</definedName>
    <definedName name="SHARED_FORMULA_34_9_34_9_3">NA()</definedName>
    <definedName name="SHARED_FORMULA_34_9_34_9_4">NA()</definedName>
    <definedName name="SHARED_FORMULA_340">#N/A</definedName>
    <definedName name="SHARED_FORMULA_341">#N/A</definedName>
    <definedName name="SHARED_FORMULA_342">#N/A</definedName>
    <definedName name="SHARED_FORMULA_343">#N/A</definedName>
    <definedName name="SHARED_FORMULA_344">#N/A</definedName>
    <definedName name="SHARED_FORMULA_345">#N/A</definedName>
    <definedName name="SHARED_FORMULA_346">#N/A</definedName>
    <definedName name="SHARED_FORMULA_347">#N/A</definedName>
    <definedName name="SHARED_FORMULA_348">#N/A</definedName>
    <definedName name="SHARED_FORMULA_349">#N/A</definedName>
    <definedName name="SHARED_FORMULA_35">#N/A</definedName>
    <definedName name="SHARED_FORMULA_35_10_35_10_3">NA()</definedName>
    <definedName name="SHARED_FORMULA_35_10_35_10_4">NA()</definedName>
    <definedName name="SHARED_FORMULA_35_39_35_39_3">NA()</definedName>
    <definedName name="SHARED_FORMULA_35_70_35_70_3">NA()</definedName>
    <definedName name="SHARED_FORMULA_35_79_35_79_3">NA()</definedName>
    <definedName name="SHARED_FORMULA_350">#N/A</definedName>
    <definedName name="SHARED_FORMULA_351">#N/A</definedName>
    <definedName name="SHARED_FORMULA_352">#N/A</definedName>
    <definedName name="SHARED_FORMULA_353">#N/A</definedName>
    <definedName name="SHARED_FORMULA_354">#N/A</definedName>
    <definedName name="SHARED_FORMULA_355">#N/A</definedName>
    <definedName name="SHARED_FORMULA_356">#N/A</definedName>
    <definedName name="SHARED_FORMULA_357">#N/A</definedName>
    <definedName name="SHARED_FORMULA_358">#N/A</definedName>
    <definedName name="SHARED_FORMULA_359">#N/A</definedName>
    <definedName name="SHARED_FORMULA_36">#N/A</definedName>
    <definedName name="SHARED_FORMULA_36_10_36_10_4">NA()</definedName>
    <definedName name="SHARED_FORMULA_360">#N/A</definedName>
    <definedName name="SHARED_FORMULA_361">#N/A</definedName>
    <definedName name="SHARED_FORMULA_362">#N/A</definedName>
    <definedName name="SHARED_FORMULA_363">#N/A</definedName>
    <definedName name="SHARED_FORMULA_364">#N/A</definedName>
    <definedName name="SHARED_FORMULA_365">#N/A</definedName>
    <definedName name="SHARED_FORMULA_366">#N/A</definedName>
    <definedName name="SHARED_FORMULA_367">#N/A</definedName>
    <definedName name="SHARED_FORMULA_368">#N/A</definedName>
    <definedName name="SHARED_FORMULA_369">#N/A</definedName>
    <definedName name="SHARED_FORMULA_37">#N/A</definedName>
    <definedName name="SHARED_FORMULA_370">#N/A</definedName>
    <definedName name="SHARED_FORMULA_371">#N/A</definedName>
    <definedName name="SHARED_FORMULA_372">#N/A</definedName>
    <definedName name="SHARED_FORMULA_373">#N/A</definedName>
    <definedName name="SHARED_FORMULA_374">#N/A</definedName>
    <definedName name="SHARED_FORMULA_375">#N/A</definedName>
    <definedName name="SHARED_FORMULA_376">#N/A</definedName>
    <definedName name="SHARED_FORMULA_377">#N/A</definedName>
    <definedName name="SHARED_FORMULA_378">#N/A</definedName>
    <definedName name="SHARED_FORMULA_379">#N/A</definedName>
    <definedName name="SHARED_FORMULA_38">#N/A</definedName>
    <definedName name="SHARED_FORMULA_380">#N/A</definedName>
    <definedName name="SHARED_FORMULA_381">#N/A</definedName>
    <definedName name="SHARED_FORMULA_382">#N/A</definedName>
    <definedName name="SHARED_FORMULA_383">#N/A</definedName>
    <definedName name="SHARED_FORMULA_384">#N/A</definedName>
    <definedName name="SHARED_FORMULA_385">#N/A</definedName>
    <definedName name="SHARED_FORMULA_386">#N/A</definedName>
    <definedName name="SHARED_FORMULA_387">#N/A</definedName>
    <definedName name="SHARED_FORMULA_388">#N/A</definedName>
    <definedName name="SHARED_FORMULA_389">#N/A</definedName>
    <definedName name="SHARED_FORMULA_39">#N/A</definedName>
    <definedName name="SHARED_FORMULA_390">#N/A</definedName>
    <definedName name="SHARED_FORMULA_391">#N/A</definedName>
    <definedName name="SHARED_FORMULA_392">#N/A</definedName>
    <definedName name="SHARED_FORMULA_393">#N/A</definedName>
    <definedName name="SHARED_FORMULA_394">#N/A</definedName>
    <definedName name="SHARED_FORMULA_395">#N/A</definedName>
    <definedName name="SHARED_FORMULA_396">#N/A</definedName>
    <definedName name="SHARED_FORMULA_397">#N/A</definedName>
    <definedName name="SHARED_FORMULA_398">#N/A</definedName>
    <definedName name="SHARED_FORMULA_399">#N/A</definedName>
    <definedName name="SHARED_FORMULA_4">#N/A</definedName>
    <definedName name="SHARED_FORMULA_40">#N/A</definedName>
    <definedName name="SHARED_FORMULA_400">#N/A</definedName>
    <definedName name="SHARED_FORMULA_401">#N/A</definedName>
    <definedName name="SHARED_FORMULA_402">#N/A</definedName>
    <definedName name="SHARED_FORMULA_403">#N/A</definedName>
    <definedName name="SHARED_FORMULA_404">#N/A</definedName>
    <definedName name="SHARED_FORMULA_405">#N/A</definedName>
    <definedName name="SHARED_FORMULA_406">#N/A</definedName>
    <definedName name="SHARED_FORMULA_407">#N/A</definedName>
    <definedName name="SHARED_FORMULA_408">#N/A</definedName>
    <definedName name="SHARED_FORMULA_409">#N/A</definedName>
    <definedName name="SHARED_FORMULA_41">#N/A</definedName>
    <definedName name="SHARED_FORMULA_410">#N/A</definedName>
    <definedName name="SHARED_FORMULA_411">#N/A</definedName>
    <definedName name="SHARED_FORMULA_412">#N/A</definedName>
    <definedName name="SHARED_FORMULA_413">#N/A</definedName>
    <definedName name="SHARED_FORMULA_414">#N/A</definedName>
    <definedName name="SHARED_FORMULA_415">#N/A</definedName>
    <definedName name="SHARED_FORMULA_416">#N/A</definedName>
    <definedName name="SHARED_FORMULA_417">#N/A</definedName>
    <definedName name="SHARED_FORMULA_418">#N/A</definedName>
    <definedName name="SHARED_FORMULA_419">#N/A</definedName>
    <definedName name="SHARED_FORMULA_42">#N/A</definedName>
    <definedName name="SHARED_FORMULA_420">#N/A</definedName>
    <definedName name="SHARED_FORMULA_421">#N/A</definedName>
    <definedName name="SHARED_FORMULA_422">#N/A</definedName>
    <definedName name="SHARED_FORMULA_423">#N/A</definedName>
    <definedName name="SHARED_FORMULA_424">#N/A</definedName>
    <definedName name="SHARED_FORMULA_425">#N/A</definedName>
    <definedName name="SHARED_FORMULA_426">#N/A</definedName>
    <definedName name="SHARED_FORMULA_427">#N/A</definedName>
    <definedName name="SHARED_FORMULA_428">#N/A</definedName>
    <definedName name="SHARED_FORMULA_429">#N/A</definedName>
    <definedName name="SHARED_FORMULA_43">#N/A</definedName>
    <definedName name="SHARED_FORMULA_430">#N/A</definedName>
    <definedName name="SHARED_FORMULA_431">#N/A</definedName>
    <definedName name="SHARED_FORMULA_432">#N/A</definedName>
    <definedName name="SHARED_FORMULA_433">#N/A</definedName>
    <definedName name="SHARED_FORMULA_434">#N/A</definedName>
    <definedName name="SHARED_FORMULA_435">#N/A</definedName>
    <definedName name="SHARED_FORMULA_436">#N/A</definedName>
    <definedName name="SHARED_FORMULA_437">#N/A</definedName>
    <definedName name="SHARED_FORMULA_438">#N/A</definedName>
    <definedName name="SHARED_FORMULA_439">#N/A</definedName>
    <definedName name="SHARED_FORMULA_44">#N/A</definedName>
    <definedName name="SHARED_FORMULA_440">#N/A</definedName>
    <definedName name="SHARED_FORMULA_441">#N/A</definedName>
    <definedName name="SHARED_FORMULA_442">#N/A</definedName>
    <definedName name="SHARED_FORMULA_443">#N/A</definedName>
    <definedName name="SHARED_FORMULA_444">#N/A</definedName>
    <definedName name="SHARED_FORMULA_445">#N/A</definedName>
    <definedName name="SHARED_FORMULA_446">#N/A</definedName>
    <definedName name="SHARED_FORMULA_447">#N/A</definedName>
    <definedName name="SHARED_FORMULA_448">#N/A</definedName>
    <definedName name="SHARED_FORMULA_449">#N/A</definedName>
    <definedName name="SHARED_FORMULA_45">#N/A</definedName>
    <definedName name="SHARED_FORMULA_450">#N/A</definedName>
    <definedName name="SHARED_FORMULA_451">#N/A</definedName>
    <definedName name="SHARED_FORMULA_452">#N/A</definedName>
    <definedName name="SHARED_FORMULA_453">#N/A</definedName>
    <definedName name="SHARED_FORMULA_454">#N/A</definedName>
    <definedName name="SHARED_FORMULA_455">#N/A</definedName>
    <definedName name="SHARED_FORMULA_456">#N/A</definedName>
    <definedName name="SHARED_FORMULA_457">#N/A</definedName>
    <definedName name="SHARED_FORMULA_458">#N/A</definedName>
    <definedName name="SHARED_FORMULA_459">#N/A</definedName>
    <definedName name="SHARED_FORMULA_46">#N/A</definedName>
    <definedName name="SHARED_FORMULA_460">#N/A</definedName>
    <definedName name="SHARED_FORMULA_461">#N/A</definedName>
    <definedName name="SHARED_FORMULA_462">#N/A</definedName>
    <definedName name="SHARED_FORMULA_463">#N/A</definedName>
    <definedName name="SHARED_FORMULA_464">#N/A</definedName>
    <definedName name="SHARED_FORMULA_465">#N/A</definedName>
    <definedName name="SHARED_FORMULA_466">#N/A</definedName>
    <definedName name="SHARED_FORMULA_467">#N/A</definedName>
    <definedName name="SHARED_FORMULA_468">#N/A</definedName>
    <definedName name="SHARED_FORMULA_469">#N/A</definedName>
    <definedName name="SHARED_FORMULA_47">#N/A</definedName>
    <definedName name="SHARED_FORMULA_470">#N/A</definedName>
    <definedName name="SHARED_FORMULA_471">#N/A</definedName>
    <definedName name="SHARED_FORMULA_472">#N/A</definedName>
    <definedName name="SHARED_FORMULA_473">#N/A</definedName>
    <definedName name="SHARED_FORMULA_474">#N/A</definedName>
    <definedName name="SHARED_FORMULA_475">#N/A</definedName>
    <definedName name="SHARED_FORMULA_476">#N/A</definedName>
    <definedName name="SHARED_FORMULA_477">#N/A</definedName>
    <definedName name="SHARED_FORMULA_478">#N/A</definedName>
    <definedName name="SHARED_FORMULA_479">#N/A</definedName>
    <definedName name="SHARED_FORMULA_48">#N/A</definedName>
    <definedName name="SHARED_FORMULA_480">#N/A</definedName>
    <definedName name="SHARED_FORMULA_481">#N/A</definedName>
    <definedName name="SHARED_FORMULA_482">#N/A</definedName>
    <definedName name="SHARED_FORMULA_483">#N/A</definedName>
    <definedName name="SHARED_FORMULA_484">#N/A</definedName>
    <definedName name="SHARED_FORMULA_485">#N/A</definedName>
    <definedName name="SHARED_FORMULA_486">#N/A</definedName>
    <definedName name="SHARED_FORMULA_487">#N/A</definedName>
    <definedName name="SHARED_FORMULA_488">#N/A</definedName>
    <definedName name="SHARED_FORMULA_489">#N/A</definedName>
    <definedName name="SHARED_FORMULA_49">#N/A</definedName>
    <definedName name="SHARED_FORMULA_490">#N/A</definedName>
    <definedName name="SHARED_FORMULA_491">#N/A</definedName>
    <definedName name="SHARED_FORMULA_492">#N/A</definedName>
    <definedName name="SHARED_FORMULA_493">#N/A</definedName>
    <definedName name="SHARED_FORMULA_494">#N/A</definedName>
    <definedName name="SHARED_FORMULA_495">#N/A</definedName>
    <definedName name="SHARED_FORMULA_496">#N/A</definedName>
    <definedName name="SHARED_FORMULA_497">#N/A</definedName>
    <definedName name="SHARED_FORMULA_498">#N/A</definedName>
    <definedName name="SHARED_FORMULA_499">#N/A</definedName>
    <definedName name="SHARED_FORMULA_5">#N/A</definedName>
    <definedName name="SHARED_FORMULA_5_14_5_14_192">NA()</definedName>
    <definedName name="SHARED_FORMULA_5_16_5_16_187">NA()</definedName>
    <definedName name="SHARED_FORMULA_5_17_5_17_116" localSheetId="0">#REF!*#REF!</definedName>
    <definedName name="SHARED_FORMULA_5_17_5_17_116" localSheetId="1">#REF!*#REF!</definedName>
    <definedName name="SHARED_FORMULA_5_17_5_17_116" localSheetId="6">#REF!*#REF!</definedName>
    <definedName name="SHARED_FORMULA_5_17_5_17_116" localSheetId="3">#REF!*#REF!</definedName>
    <definedName name="SHARED_FORMULA_5_17_5_17_116" localSheetId="7">#REF!*#REF!</definedName>
    <definedName name="SHARED_FORMULA_5_17_5_17_116" localSheetId="5">#REF!*#REF!</definedName>
    <definedName name="SHARED_FORMULA_5_17_5_17_116" localSheetId="8">#REF!*#REF!</definedName>
    <definedName name="SHARED_FORMULA_5_17_5_17_116">#REF!*#REF!</definedName>
    <definedName name="SHARED_FORMULA_5_17_5_17_121" localSheetId="0">#REF!*#REF!</definedName>
    <definedName name="SHARED_FORMULA_5_17_5_17_121" localSheetId="1">#REF!*#REF!</definedName>
    <definedName name="SHARED_FORMULA_5_17_5_17_121" localSheetId="6">#REF!*#REF!</definedName>
    <definedName name="SHARED_FORMULA_5_17_5_17_121" localSheetId="5">#REF!*#REF!</definedName>
    <definedName name="SHARED_FORMULA_5_17_5_17_121" localSheetId="8">#REF!*#REF!</definedName>
    <definedName name="SHARED_FORMULA_5_17_5_17_121">#REF!*#REF!</definedName>
    <definedName name="SHARED_FORMULA_5_17_5_17_154" localSheetId="0">#REF!*#REF!</definedName>
    <definedName name="SHARED_FORMULA_5_17_5_17_154" localSheetId="1">#REF!*#REF!</definedName>
    <definedName name="SHARED_FORMULA_5_17_5_17_154" localSheetId="6">#REF!*#REF!</definedName>
    <definedName name="SHARED_FORMULA_5_17_5_17_154" localSheetId="5">#REF!*#REF!</definedName>
    <definedName name="SHARED_FORMULA_5_17_5_17_154">#REF!*#REF!</definedName>
    <definedName name="SHARED_FORMULA_5_17_5_17_159" localSheetId="5">#REF!*#REF!</definedName>
    <definedName name="SHARED_FORMULA_5_17_5_17_159">#REF!*#REF!</definedName>
    <definedName name="SHARED_FORMULA_5_17_5_17_183">NA()</definedName>
    <definedName name="SHARED_FORMULA_5_17_5_17_231">NA()</definedName>
    <definedName name="SHARED_FORMULA_5_17_5_17_45" localSheetId="0">#REF!*#REF!</definedName>
    <definedName name="SHARED_FORMULA_5_17_5_17_45" localSheetId="1">#REF!*#REF!</definedName>
    <definedName name="SHARED_FORMULA_5_17_5_17_45" localSheetId="6">#REF!*#REF!</definedName>
    <definedName name="SHARED_FORMULA_5_17_5_17_45" localSheetId="3">#REF!*#REF!</definedName>
    <definedName name="SHARED_FORMULA_5_17_5_17_45" localSheetId="7">#REF!*#REF!</definedName>
    <definedName name="SHARED_FORMULA_5_17_5_17_45" localSheetId="5">#REF!*#REF!</definedName>
    <definedName name="SHARED_FORMULA_5_17_5_17_45" localSheetId="8">#REF!*#REF!</definedName>
    <definedName name="SHARED_FORMULA_5_17_5_17_45">#REF!*#REF!</definedName>
    <definedName name="SHARED_FORMULA_5_17_5_17_61" localSheetId="0">#REF!*#REF!</definedName>
    <definedName name="SHARED_FORMULA_5_17_5_17_61" localSheetId="1">#REF!*#REF!</definedName>
    <definedName name="SHARED_FORMULA_5_17_5_17_61" localSheetId="6">#REF!*#REF!</definedName>
    <definedName name="SHARED_FORMULA_5_17_5_17_61" localSheetId="5">#REF!*#REF!</definedName>
    <definedName name="SHARED_FORMULA_5_17_5_17_61" localSheetId="8">#REF!*#REF!</definedName>
    <definedName name="SHARED_FORMULA_5_17_5_17_61">#REF!*#REF!</definedName>
    <definedName name="SHARED_FORMULA_5_18_5_18_120">NA()</definedName>
    <definedName name="SHARED_FORMULA_5_18_5_18_158" localSheetId="0">#REF!*#REF!</definedName>
    <definedName name="SHARED_FORMULA_5_18_5_18_158" localSheetId="1">#REF!*#REF!</definedName>
    <definedName name="SHARED_FORMULA_5_18_5_18_158" localSheetId="6">#REF!*#REF!</definedName>
    <definedName name="SHARED_FORMULA_5_18_5_18_158" localSheetId="3">#REF!*#REF!</definedName>
    <definedName name="SHARED_FORMULA_5_18_5_18_158" localSheetId="7">#REF!*#REF!</definedName>
    <definedName name="SHARED_FORMULA_5_18_5_18_158" localSheetId="5">#REF!*#REF!</definedName>
    <definedName name="SHARED_FORMULA_5_18_5_18_158" localSheetId="8">#REF!*#REF!</definedName>
    <definedName name="SHARED_FORMULA_5_18_5_18_158">#REF!*#REF!</definedName>
    <definedName name="SHARED_FORMULA_5_18_5_18_85" localSheetId="0">#REF!*#REF!</definedName>
    <definedName name="SHARED_FORMULA_5_18_5_18_85" localSheetId="1">#REF!*#REF!</definedName>
    <definedName name="SHARED_FORMULA_5_18_5_18_85" localSheetId="6">#REF!*#REF!</definedName>
    <definedName name="SHARED_FORMULA_5_18_5_18_85" localSheetId="5">#REF!*#REF!</definedName>
    <definedName name="SHARED_FORMULA_5_18_5_18_85" localSheetId="8">#REF!*#REF!</definedName>
    <definedName name="SHARED_FORMULA_5_18_5_18_85">#REF!*#REF!</definedName>
    <definedName name="SHARED_FORMULA_5_18_5_18_97" localSheetId="0">#REF!*#REF!</definedName>
    <definedName name="SHARED_FORMULA_5_18_5_18_97" localSheetId="1">#REF!*#REF!</definedName>
    <definedName name="SHARED_FORMULA_5_18_5_18_97" localSheetId="6">#REF!*#REF!</definedName>
    <definedName name="SHARED_FORMULA_5_18_5_18_97" localSheetId="5">#REF!*#REF!</definedName>
    <definedName name="SHARED_FORMULA_5_18_5_18_97">#REF!*#REF!</definedName>
    <definedName name="SHARED_FORMULA_5_19_5_19_109" localSheetId="5">#REF!*#REF!</definedName>
    <definedName name="SHARED_FORMULA_5_19_5_19_109">#REF!*#REF!</definedName>
    <definedName name="SHARED_FORMULA_5_19_5_19_122" localSheetId="5">#REF!*#REF!</definedName>
    <definedName name="SHARED_FORMULA_5_19_5_19_122">#REF!*#REF!</definedName>
    <definedName name="SHARED_FORMULA_5_19_5_19_160" localSheetId="5">#REF!*#REF!</definedName>
    <definedName name="SHARED_FORMULA_5_19_5_19_160">#REF!*#REF!</definedName>
    <definedName name="SHARED_FORMULA_5_19_5_19_162" localSheetId="5">#REF!*#REF!</definedName>
    <definedName name="SHARED_FORMULA_5_19_5_19_162">#REF!*#REF!</definedName>
    <definedName name="SHARED_FORMULA_5_19_5_19_46" localSheetId="5">#REF!*#REF!</definedName>
    <definedName name="SHARED_FORMULA_5_19_5_19_46">#REF!*#REF!</definedName>
    <definedName name="SHARED_FORMULA_5_19_5_19_79" localSheetId="5">#REF!*#REF!</definedName>
    <definedName name="SHARED_FORMULA_5_19_5_19_79">#REF!*#REF!</definedName>
    <definedName name="SHARED_FORMULA_5_19_5_19_80" localSheetId="5">#REF!*#REF!</definedName>
    <definedName name="SHARED_FORMULA_5_19_5_19_80">#REF!*#REF!</definedName>
    <definedName name="SHARED_FORMULA_5_20_5_20_159" localSheetId="5">#REF!*#REF!</definedName>
    <definedName name="SHARED_FORMULA_5_20_5_20_159">#REF!*#REF!</definedName>
    <definedName name="SHARED_FORMULA_5_20_5_20_25">NA()</definedName>
    <definedName name="SHARED_FORMULA_5_20_5_20_26">NA()</definedName>
    <definedName name="SHARED_FORMULA_5_20_5_20_37" localSheetId="0">#REF!*#REF!</definedName>
    <definedName name="SHARED_FORMULA_5_20_5_20_37" localSheetId="1">#REF!*#REF!</definedName>
    <definedName name="SHARED_FORMULA_5_20_5_20_37" localSheetId="6">#REF!*#REF!</definedName>
    <definedName name="SHARED_FORMULA_5_20_5_20_37" localSheetId="3">#REF!*#REF!</definedName>
    <definedName name="SHARED_FORMULA_5_20_5_20_37" localSheetId="7">#REF!*#REF!</definedName>
    <definedName name="SHARED_FORMULA_5_20_5_20_37" localSheetId="5">#REF!*#REF!</definedName>
    <definedName name="SHARED_FORMULA_5_20_5_20_37" localSheetId="8">#REF!*#REF!</definedName>
    <definedName name="SHARED_FORMULA_5_20_5_20_37">#REF!*#REF!</definedName>
    <definedName name="SHARED_FORMULA_5_20_5_20_52">NA()</definedName>
    <definedName name="SHARED_FORMULA_5_20_5_20_69" localSheetId="0">#REF!*#REF!</definedName>
    <definedName name="SHARED_FORMULA_5_20_5_20_69" localSheetId="1">#REF!*#REF!</definedName>
    <definedName name="SHARED_FORMULA_5_20_5_20_69" localSheetId="6">#REF!*#REF!</definedName>
    <definedName name="SHARED_FORMULA_5_20_5_20_69" localSheetId="3">#REF!*#REF!</definedName>
    <definedName name="SHARED_FORMULA_5_20_5_20_69" localSheetId="7">#REF!*#REF!</definedName>
    <definedName name="SHARED_FORMULA_5_20_5_20_69" localSheetId="5">#REF!*#REF!</definedName>
    <definedName name="SHARED_FORMULA_5_20_5_20_69" localSheetId="8">#REF!*#REF!</definedName>
    <definedName name="SHARED_FORMULA_5_20_5_20_69">#REF!*#REF!</definedName>
    <definedName name="SHARED_FORMULA_5_20_5_20_84">NA()</definedName>
    <definedName name="SHARED_FORMULA_5_73_5_73_0" localSheetId="5">ROUND(#REF!*3,2)</definedName>
    <definedName name="SHARED_FORMULA_5_73_5_73_0">ROUND(#REF!*3,2)</definedName>
    <definedName name="SHARED_FORMULA_50">#N/A</definedName>
    <definedName name="SHARED_FORMULA_500">#N/A</definedName>
    <definedName name="SHARED_FORMULA_501">#N/A</definedName>
    <definedName name="SHARED_FORMULA_502">#N/A</definedName>
    <definedName name="SHARED_FORMULA_503">#N/A</definedName>
    <definedName name="SHARED_FORMULA_504">#N/A</definedName>
    <definedName name="SHARED_FORMULA_505">#N/A</definedName>
    <definedName name="SHARED_FORMULA_506">#N/A</definedName>
    <definedName name="SHARED_FORMULA_507">#N/A</definedName>
    <definedName name="SHARED_FORMULA_508">#N/A</definedName>
    <definedName name="SHARED_FORMULA_509">#N/A</definedName>
    <definedName name="SHARED_FORMULA_51">#N/A</definedName>
    <definedName name="SHARED_FORMULA_510">#N/A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59">#N/A</definedName>
    <definedName name="SHARED_FORMULA_6">#N/A</definedName>
    <definedName name="SHARED_FORMULA_6_11_6_11_0" localSheetId="0">#REF!</definedName>
    <definedName name="SHARED_FORMULA_6_11_6_11_0" localSheetId="1">#REF!</definedName>
    <definedName name="SHARED_FORMULA_6_11_6_11_0" localSheetId="6">#REF!</definedName>
    <definedName name="SHARED_FORMULA_6_11_6_11_0" localSheetId="3">#REF!</definedName>
    <definedName name="SHARED_FORMULA_6_11_6_11_0" localSheetId="7">#REF!</definedName>
    <definedName name="SHARED_FORMULA_6_11_6_11_0" localSheetId="5">#REF!</definedName>
    <definedName name="SHARED_FORMULA_6_11_6_11_0" localSheetId="8">#REF!</definedName>
    <definedName name="SHARED_FORMULA_6_11_6_11_0">#REF!</definedName>
    <definedName name="SHARED_FORMULA_6_120_6_120_1">"#ref!"*"#ref!"</definedName>
    <definedName name="SHARED_FORMULA_6_123_6_123_1">NA()</definedName>
    <definedName name="SHARED_FORMULA_6_143_6_143_0">NA()</definedName>
    <definedName name="SHARED_FORMULA_6_145_6_145_0" localSheetId="0">#REF!</definedName>
    <definedName name="SHARED_FORMULA_6_145_6_145_0" localSheetId="1">#REF!</definedName>
    <definedName name="SHARED_FORMULA_6_145_6_145_0" localSheetId="6">#REF!</definedName>
    <definedName name="SHARED_FORMULA_6_145_6_145_0" localSheetId="3">#REF!</definedName>
    <definedName name="SHARED_FORMULA_6_145_6_145_0" localSheetId="7">#REF!</definedName>
    <definedName name="SHARED_FORMULA_6_145_6_145_0" localSheetId="5">#REF!</definedName>
    <definedName name="SHARED_FORMULA_6_145_6_145_0" localSheetId="8">#REF!</definedName>
    <definedName name="SHARED_FORMULA_6_145_6_145_0">#REF!</definedName>
    <definedName name="SHARED_FORMULA_6_1472_6_1472_1">NA()</definedName>
    <definedName name="SHARED_FORMULA_6_1481_6_1481_1">NA()</definedName>
    <definedName name="SHARED_FORMULA_6_15_6_15_0">NA()</definedName>
    <definedName name="SHARED_FORMULA_6_1512_6_1512_1" localSheetId="0">ROUNDUP(#REF!*#REF!*#REF!,1)</definedName>
    <definedName name="SHARED_FORMULA_6_1512_6_1512_1" localSheetId="1">ROUNDUP(#REF!*#REF!*#REF!,1)</definedName>
    <definedName name="SHARED_FORMULA_6_1512_6_1512_1" localSheetId="6">ROUNDUP(#REF!*#REF!*#REF!,1)</definedName>
    <definedName name="SHARED_FORMULA_6_1512_6_1512_1" localSheetId="3">ROUNDUP(#REF!*#REF!*#REF!,1)</definedName>
    <definedName name="SHARED_FORMULA_6_1512_6_1512_1" localSheetId="7">ROUNDUP(#REF!*#REF!*#REF!,1)</definedName>
    <definedName name="SHARED_FORMULA_6_1512_6_1512_1" localSheetId="5">ROUNDUP(#REF!*#REF!*#REF!,1)</definedName>
    <definedName name="SHARED_FORMULA_6_1512_6_1512_1" localSheetId="8">ROUNDUP(#REF!*#REF!*#REF!,1)</definedName>
    <definedName name="SHARED_FORMULA_6_1512_6_1512_1">ROUNDUP(#REF!*#REF!*#REF!,1)</definedName>
    <definedName name="SHARED_FORMULA_6_1516_6_1516_1">NA()</definedName>
    <definedName name="SHARED_FORMULA_6_157_6_157_0" localSheetId="0">#REF!</definedName>
    <definedName name="SHARED_FORMULA_6_157_6_157_0" localSheetId="1">#REF!</definedName>
    <definedName name="SHARED_FORMULA_6_157_6_157_0" localSheetId="6">#REF!</definedName>
    <definedName name="SHARED_FORMULA_6_157_6_157_0" localSheetId="3">#REF!</definedName>
    <definedName name="SHARED_FORMULA_6_157_6_157_0" localSheetId="7">#REF!</definedName>
    <definedName name="SHARED_FORMULA_6_157_6_157_0" localSheetId="5">#REF!</definedName>
    <definedName name="SHARED_FORMULA_6_157_6_157_0" localSheetId="8">#REF!</definedName>
    <definedName name="SHARED_FORMULA_6_157_6_157_0">#REF!</definedName>
    <definedName name="SHARED_FORMULA_6_166_6_166_0" localSheetId="0">#REF!</definedName>
    <definedName name="SHARED_FORMULA_6_166_6_166_0" localSheetId="1">#REF!</definedName>
    <definedName name="SHARED_FORMULA_6_166_6_166_0" localSheetId="6">#REF!</definedName>
    <definedName name="SHARED_FORMULA_6_166_6_166_0" localSheetId="5">#REF!</definedName>
    <definedName name="SHARED_FORMULA_6_166_6_166_0" localSheetId="8">#REF!</definedName>
    <definedName name="SHARED_FORMULA_6_166_6_166_0">#REF!</definedName>
    <definedName name="SHARED_FORMULA_6_177_6_177_0" localSheetId="0">#REF!</definedName>
    <definedName name="SHARED_FORMULA_6_177_6_177_0" localSheetId="1">#REF!</definedName>
    <definedName name="SHARED_FORMULA_6_177_6_177_0" localSheetId="6">#REF!</definedName>
    <definedName name="SHARED_FORMULA_6_177_6_177_0" localSheetId="5">#REF!</definedName>
    <definedName name="SHARED_FORMULA_6_177_6_177_0">#REF!</definedName>
    <definedName name="SHARED_FORMULA_6_190_6_190_0" localSheetId="5">#REF!</definedName>
    <definedName name="SHARED_FORMULA_6_190_6_190_0">#REF!</definedName>
    <definedName name="SHARED_FORMULA_6_207_6_207_0">NA()</definedName>
    <definedName name="SHARED_FORMULA_6_215_6_215_0" localSheetId="0">#REF!</definedName>
    <definedName name="SHARED_FORMULA_6_215_6_215_0" localSheetId="1">#REF!</definedName>
    <definedName name="SHARED_FORMULA_6_215_6_215_0" localSheetId="6">#REF!</definedName>
    <definedName name="SHARED_FORMULA_6_215_6_215_0" localSheetId="3">#REF!</definedName>
    <definedName name="SHARED_FORMULA_6_215_6_215_0" localSheetId="7">#REF!</definedName>
    <definedName name="SHARED_FORMULA_6_215_6_215_0" localSheetId="5">#REF!</definedName>
    <definedName name="SHARED_FORMULA_6_215_6_215_0" localSheetId="8">#REF!</definedName>
    <definedName name="SHARED_FORMULA_6_215_6_215_0">#REF!</definedName>
    <definedName name="SHARED_FORMULA_6_22_6_22_0" localSheetId="0">#REF!</definedName>
    <definedName name="SHARED_FORMULA_6_22_6_22_0" localSheetId="1">#REF!</definedName>
    <definedName name="SHARED_FORMULA_6_22_6_22_0" localSheetId="6">#REF!</definedName>
    <definedName name="SHARED_FORMULA_6_22_6_22_0" localSheetId="5">#REF!</definedName>
    <definedName name="SHARED_FORMULA_6_22_6_22_0" localSheetId="8">#REF!</definedName>
    <definedName name="SHARED_FORMULA_6_22_6_22_0">#REF!</definedName>
    <definedName name="SHARED_FORMULA_6_233_6_233_0" localSheetId="0">#REF!</definedName>
    <definedName name="SHARED_FORMULA_6_233_6_233_0" localSheetId="1">#REF!</definedName>
    <definedName name="SHARED_FORMULA_6_233_6_233_0" localSheetId="6">#REF!</definedName>
    <definedName name="SHARED_FORMULA_6_233_6_233_0" localSheetId="5">#REF!</definedName>
    <definedName name="SHARED_FORMULA_6_233_6_233_0">#REF!</definedName>
    <definedName name="SHARED_FORMULA_6_245_6_245_0" localSheetId="5">#REF!</definedName>
    <definedName name="SHARED_FORMULA_6_245_6_245_0">#REF!</definedName>
    <definedName name="SHARED_FORMULA_6_2507_6_2507_1">NA()</definedName>
    <definedName name="SHARED_FORMULA_6_2521_6_2521_1">NA()</definedName>
    <definedName name="SHARED_FORMULA_6_255_6_255_1">NA()</definedName>
    <definedName name="SHARED_FORMULA_6_2603_6_2603_1">NA()</definedName>
    <definedName name="SHARED_FORMULA_6_267_6_267_0" localSheetId="0">#REF!</definedName>
    <definedName name="SHARED_FORMULA_6_267_6_267_0" localSheetId="1">#REF!</definedName>
    <definedName name="SHARED_FORMULA_6_267_6_267_0" localSheetId="6">#REF!</definedName>
    <definedName name="SHARED_FORMULA_6_267_6_267_0" localSheetId="3">#REF!</definedName>
    <definedName name="SHARED_FORMULA_6_267_6_267_0" localSheetId="7">#REF!</definedName>
    <definedName name="SHARED_FORMULA_6_267_6_267_0" localSheetId="5">#REF!</definedName>
    <definedName name="SHARED_FORMULA_6_267_6_267_0" localSheetId="8">#REF!</definedName>
    <definedName name="SHARED_FORMULA_6_267_6_267_0">#REF!</definedName>
    <definedName name="SHARED_FORMULA_6_2686_6_2686_1">NA()</definedName>
    <definedName name="SHARED_FORMULA_6_2692_6_2692_1">NA()</definedName>
    <definedName name="SHARED_FORMULA_6_271_6_271_0">NA()</definedName>
    <definedName name="SHARED_FORMULA_6_276_6_276_0" localSheetId="0">#REF!</definedName>
    <definedName name="SHARED_FORMULA_6_276_6_276_0" localSheetId="1">#REF!</definedName>
    <definedName name="SHARED_FORMULA_6_276_6_276_0" localSheetId="6">#REF!</definedName>
    <definedName name="SHARED_FORMULA_6_276_6_276_0" localSheetId="3">#REF!</definedName>
    <definedName name="SHARED_FORMULA_6_276_6_276_0" localSheetId="7">#REF!</definedName>
    <definedName name="SHARED_FORMULA_6_276_6_276_0" localSheetId="5">#REF!</definedName>
    <definedName name="SHARED_FORMULA_6_276_6_276_0" localSheetId="8">#REF!</definedName>
    <definedName name="SHARED_FORMULA_6_276_6_276_0">#REF!</definedName>
    <definedName name="SHARED_FORMULA_6_2779_6_2779_1">NA()</definedName>
    <definedName name="SHARED_FORMULA_6_281_6_281_1">NA()</definedName>
    <definedName name="SHARED_FORMULA_6_2816_6_2816_1">NA()</definedName>
    <definedName name="SHARED_FORMULA_6_2819_6_2819_1">NA()</definedName>
    <definedName name="SHARED_FORMULA_6_2876_6_2876_1" localSheetId="0">#REF!*#REF!*#REF!</definedName>
    <definedName name="SHARED_FORMULA_6_2876_6_2876_1" localSheetId="1">#REF!*#REF!*#REF!</definedName>
    <definedName name="SHARED_FORMULA_6_2876_6_2876_1" localSheetId="6">#REF!*#REF!*#REF!</definedName>
    <definedName name="SHARED_FORMULA_6_2876_6_2876_1" localSheetId="3">#REF!*#REF!*#REF!</definedName>
    <definedName name="SHARED_FORMULA_6_2876_6_2876_1" localSheetId="7">#REF!*#REF!*#REF!</definedName>
    <definedName name="SHARED_FORMULA_6_2876_6_2876_1" localSheetId="5">#REF!*#REF!*#REF!</definedName>
    <definedName name="SHARED_FORMULA_6_2876_6_2876_1" localSheetId="8">#REF!*#REF!*#REF!</definedName>
    <definedName name="SHARED_FORMULA_6_2876_6_2876_1">#REF!*#REF!*#REF!</definedName>
    <definedName name="SHARED_FORMULA_6_2880_6_2880_1">NA()</definedName>
    <definedName name="SHARED_FORMULA_6_291_6_291_0" localSheetId="0">#REF!</definedName>
    <definedName name="SHARED_FORMULA_6_291_6_291_0" localSheetId="1">#REF!</definedName>
    <definedName name="SHARED_FORMULA_6_291_6_291_0" localSheetId="6">#REF!</definedName>
    <definedName name="SHARED_FORMULA_6_291_6_291_0" localSheetId="3">#REF!</definedName>
    <definedName name="SHARED_FORMULA_6_291_6_291_0" localSheetId="7">#REF!</definedName>
    <definedName name="SHARED_FORMULA_6_291_6_291_0" localSheetId="5">#REF!</definedName>
    <definedName name="SHARED_FORMULA_6_291_6_291_0" localSheetId="8">#REF!</definedName>
    <definedName name="SHARED_FORMULA_6_291_6_291_0">#REF!</definedName>
    <definedName name="SHARED_FORMULA_6_2962_6_2962_1" localSheetId="0">#REF!*#REF!</definedName>
    <definedName name="SHARED_FORMULA_6_2962_6_2962_1" localSheetId="1">#REF!*#REF!</definedName>
    <definedName name="SHARED_FORMULA_6_2962_6_2962_1" localSheetId="6">#REF!*#REF!</definedName>
    <definedName name="SHARED_FORMULA_6_2962_6_2962_1" localSheetId="5">#REF!*#REF!</definedName>
    <definedName name="SHARED_FORMULA_6_2962_6_2962_1" localSheetId="8">#REF!*#REF!</definedName>
    <definedName name="SHARED_FORMULA_6_2962_6_2962_1">#REF!*#REF!</definedName>
    <definedName name="SHARED_FORMULA_6_2966_6_2966_1">NA()</definedName>
    <definedName name="SHARED_FORMULA_6_2970_6_2970_1" localSheetId="0">#REF!*#REF!</definedName>
    <definedName name="SHARED_FORMULA_6_2970_6_2970_1" localSheetId="1">#REF!*#REF!</definedName>
    <definedName name="SHARED_FORMULA_6_2970_6_2970_1" localSheetId="6">#REF!*#REF!</definedName>
    <definedName name="SHARED_FORMULA_6_2970_6_2970_1" localSheetId="3">#REF!*#REF!</definedName>
    <definedName name="SHARED_FORMULA_6_2970_6_2970_1" localSheetId="7">#REF!*#REF!</definedName>
    <definedName name="SHARED_FORMULA_6_2970_6_2970_1" localSheetId="5">#REF!*#REF!</definedName>
    <definedName name="SHARED_FORMULA_6_2970_6_2970_1" localSheetId="8">#REF!*#REF!</definedName>
    <definedName name="SHARED_FORMULA_6_2970_6_2970_1">#REF!*#REF!</definedName>
    <definedName name="SHARED_FORMULA_6_2974_6_2974_1">NA()</definedName>
    <definedName name="SHARED_FORMULA_6_3020_6_3020_1" localSheetId="0">ROUNDUP(#REF!*#REF!,1)</definedName>
    <definedName name="SHARED_FORMULA_6_3020_6_3020_1" localSheetId="1">ROUNDUP(#REF!*#REF!,1)</definedName>
    <definedName name="SHARED_FORMULA_6_3020_6_3020_1" localSheetId="6">ROUNDUP(#REF!*#REF!,1)</definedName>
    <definedName name="SHARED_FORMULA_6_3020_6_3020_1" localSheetId="3">ROUNDUP(#REF!*#REF!,1)</definedName>
    <definedName name="SHARED_FORMULA_6_3020_6_3020_1" localSheetId="7">ROUNDUP(#REF!*#REF!,1)</definedName>
    <definedName name="SHARED_FORMULA_6_3020_6_3020_1" localSheetId="5">ROUNDUP(#REF!*#REF!,1)</definedName>
    <definedName name="SHARED_FORMULA_6_3020_6_3020_1" localSheetId="8">ROUNDUP(#REF!*#REF!,1)</definedName>
    <definedName name="SHARED_FORMULA_6_3020_6_3020_1">ROUNDUP(#REF!*#REF!,1)</definedName>
    <definedName name="SHARED_FORMULA_6_3024_6_3024_1">NA()</definedName>
    <definedName name="SHARED_FORMULA_6_3050_6_3050_1">NA()</definedName>
    <definedName name="SHARED_FORMULA_6_3054_6_3054_1">NA()</definedName>
    <definedName name="SHARED_FORMULA_6_3059_6_3059_1">NA()</definedName>
    <definedName name="SHARED_FORMULA_6_3063_6_3063_1">NA()</definedName>
    <definedName name="SHARED_FORMULA_6_3069_6_3069_1">NA()</definedName>
    <definedName name="SHARED_FORMULA_6_3073_6_3073_1">NA()</definedName>
    <definedName name="SHARED_FORMULA_6_312_6_312_0" localSheetId="0">#REF!</definedName>
    <definedName name="SHARED_FORMULA_6_312_6_312_0" localSheetId="1">#REF!</definedName>
    <definedName name="SHARED_FORMULA_6_312_6_312_0" localSheetId="6">#REF!</definedName>
    <definedName name="SHARED_FORMULA_6_312_6_312_0" localSheetId="3">#REF!</definedName>
    <definedName name="SHARED_FORMULA_6_312_6_312_0" localSheetId="7">#REF!</definedName>
    <definedName name="SHARED_FORMULA_6_312_6_312_0" localSheetId="5">#REF!</definedName>
    <definedName name="SHARED_FORMULA_6_312_6_312_0" localSheetId="8">#REF!</definedName>
    <definedName name="SHARED_FORMULA_6_312_6_312_0">#REF!</definedName>
    <definedName name="SHARED_FORMULA_6_3196_6_3196_1">NA()</definedName>
    <definedName name="SHARED_FORMULA_6_32_6_32_0" localSheetId="0">#REF!</definedName>
    <definedName name="SHARED_FORMULA_6_32_6_32_0" localSheetId="1">#REF!</definedName>
    <definedName name="SHARED_FORMULA_6_32_6_32_0" localSheetId="6">#REF!</definedName>
    <definedName name="SHARED_FORMULA_6_32_6_32_0" localSheetId="3">#REF!</definedName>
    <definedName name="SHARED_FORMULA_6_32_6_32_0" localSheetId="7">#REF!</definedName>
    <definedName name="SHARED_FORMULA_6_32_6_32_0" localSheetId="5">#REF!</definedName>
    <definedName name="SHARED_FORMULA_6_32_6_32_0" localSheetId="8">#REF!</definedName>
    <definedName name="SHARED_FORMULA_6_32_6_32_0">#REF!</definedName>
    <definedName name="SHARED_FORMULA_6_3231_6_3231_1" localSheetId="0">ROUNDUP(#REF!*#REF!*#REF!,1)</definedName>
    <definedName name="SHARED_FORMULA_6_3231_6_3231_1" localSheetId="1">ROUNDUP(#REF!*#REF!*#REF!,1)</definedName>
    <definedName name="SHARED_FORMULA_6_3231_6_3231_1" localSheetId="6">ROUNDUP(#REF!*#REF!*#REF!,1)</definedName>
    <definedName name="SHARED_FORMULA_6_3231_6_3231_1" localSheetId="3">ROUNDUP(#REF!*#REF!*#REF!,1)</definedName>
    <definedName name="SHARED_FORMULA_6_3231_6_3231_1" localSheetId="7">ROUNDUP(#REF!*#REF!*#REF!,1)</definedName>
    <definedName name="SHARED_FORMULA_6_3231_6_3231_1" localSheetId="5">ROUNDUP(#REF!*#REF!*#REF!,1)</definedName>
    <definedName name="SHARED_FORMULA_6_3231_6_3231_1" localSheetId="8">ROUNDUP(#REF!*#REF!*#REF!,1)</definedName>
    <definedName name="SHARED_FORMULA_6_3231_6_3231_1">ROUNDUP(#REF!*#REF!*#REF!,1)</definedName>
    <definedName name="SHARED_FORMULA_6_3235_6_3235_1">NA()</definedName>
    <definedName name="SHARED_FORMULA_6_3240_6_3240_1" localSheetId="0">ROUNDUP(#REF!*#REF!*#REF!,1)</definedName>
    <definedName name="SHARED_FORMULA_6_3240_6_3240_1" localSheetId="1">ROUNDUP(#REF!*#REF!*#REF!,1)</definedName>
    <definedName name="SHARED_FORMULA_6_3240_6_3240_1" localSheetId="6">ROUNDUP(#REF!*#REF!*#REF!,1)</definedName>
    <definedName name="SHARED_FORMULA_6_3240_6_3240_1" localSheetId="3">ROUNDUP(#REF!*#REF!*#REF!,1)</definedName>
    <definedName name="SHARED_FORMULA_6_3240_6_3240_1" localSheetId="7">ROUNDUP(#REF!*#REF!*#REF!,1)</definedName>
    <definedName name="SHARED_FORMULA_6_3240_6_3240_1" localSheetId="5">ROUNDUP(#REF!*#REF!*#REF!,1)</definedName>
    <definedName name="SHARED_FORMULA_6_3240_6_3240_1" localSheetId="8">ROUNDUP(#REF!*#REF!*#REF!,1)</definedName>
    <definedName name="SHARED_FORMULA_6_3240_6_3240_1">ROUNDUP(#REF!*#REF!*#REF!,1)</definedName>
    <definedName name="SHARED_FORMULA_6_3244_6_3244_1">NA()</definedName>
    <definedName name="SHARED_FORMULA_6_3250_6_3250_1" localSheetId="0">ROUNDUP(#REF!*#REF!*#REF!,1)</definedName>
    <definedName name="SHARED_FORMULA_6_3250_6_3250_1" localSheetId="1">ROUNDUP(#REF!*#REF!*#REF!,1)</definedName>
    <definedName name="SHARED_FORMULA_6_3250_6_3250_1" localSheetId="6">ROUNDUP(#REF!*#REF!*#REF!,1)</definedName>
    <definedName name="SHARED_FORMULA_6_3250_6_3250_1" localSheetId="5">ROUNDUP(#REF!*#REF!*#REF!,1)</definedName>
    <definedName name="SHARED_FORMULA_6_3250_6_3250_1" localSheetId="8">ROUNDUP(#REF!*#REF!*#REF!,1)</definedName>
    <definedName name="SHARED_FORMULA_6_3250_6_3250_1">ROUNDUP(#REF!*#REF!*#REF!,1)</definedName>
    <definedName name="SHARED_FORMULA_6_3254_6_3254_1">NA()</definedName>
    <definedName name="SHARED_FORMULA_6_335_6_335_0">NA()</definedName>
    <definedName name="SHARED_FORMULA_6_345_6_345_0" localSheetId="0">#REF!</definedName>
    <definedName name="SHARED_FORMULA_6_345_6_345_0" localSheetId="1">#REF!</definedName>
    <definedName name="SHARED_FORMULA_6_345_6_345_0" localSheetId="6">#REF!</definedName>
    <definedName name="SHARED_FORMULA_6_345_6_345_0" localSheetId="3">#REF!</definedName>
    <definedName name="SHARED_FORMULA_6_345_6_345_0" localSheetId="7">#REF!</definedName>
    <definedName name="SHARED_FORMULA_6_345_6_345_0" localSheetId="5">#REF!</definedName>
    <definedName name="SHARED_FORMULA_6_345_6_345_0" localSheetId="8">#REF!</definedName>
    <definedName name="SHARED_FORMULA_6_345_6_345_0">#REF!</definedName>
    <definedName name="SHARED_FORMULA_6_35_6_35_2">NA()</definedName>
    <definedName name="SHARED_FORMULA_6_369_6_369_1">NA()</definedName>
    <definedName name="SHARED_FORMULA_6_37_6_37_2">NA()</definedName>
    <definedName name="SHARED_FORMULA_6_38_6_38_0">NA()</definedName>
    <definedName name="SHARED_FORMULA_6_384_6_384_0" localSheetId="0">#REF!</definedName>
    <definedName name="SHARED_FORMULA_6_384_6_384_0" localSheetId="1">#REF!</definedName>
    <definedName name="SHARED_FORMULA_6_384_6_384_0" localSheetId="6">#REF!</definedName>
    <definedName name="SHARED_FORMULA_6_384_6_384_0" localSheetId="3">#REF!</definedName>
    <definedName name="SHARED_FORMULA_6_384_6_384_0" localSheetId="7">#REF!</definedName>
    <definedName name="SHARED_FORMULA_6_384_6_384_0" localSheetId="5">#REF!</definedName>
    <definedName name="SHARED_FORMULA_6_384_6_384_0" localSheetId="8">#REF!</definedName>
    <definedName name="SHARED_FORMULA_6_384_6_384_0">#REF!</definedName>
    <definedName name="SHARED_FORMULA_6_388_6_388_1">NA()</definedName>
    <definedName name="SHARED_FORMULA_6_398_6_398_0" localSheetId="0">#REF!</definedName>
    <definedName name="SHARED_FORMULA_6_398_6_398_0" localSheetId="1">#REF!</definedName>
    <definedName name="SHARED_FORMULA_6_398_6_398_0" localSheetId="6">#REF!</definedName>
    <definedName name="SHARED_FORMULA_6_398_6_398_0" localSheetId="3">#REF!</definedName>
    <definedName name="SHARED_FORMULA_6_398_6_398_0" localSheetId="7">#REF!</definedName>
    <definedName name="SHARED_FORMULA_6_398_6_398_0" localSheetId="5">#REF!</definedName>
    <definedName name="SHARED_FORMULA_6_398_6_398_0" localSheetId="8">#REF!</definedName>
    <definedName name="SHARED_FORMULA_6_398_6_398_0">#REF!</definedName>
    <definedName name="SHARED_FORMULA_6_399_6_399_0">NA()</definedName>
    <definedName name="SHARED_FORMULA_6_399_6_399_1">NA()</definedName>
    <definedName name="SHARED_FORMULA_6_40_6_40_0" localSheetId="0">#REF!</definedName>
    <definedName name="SHARED_FORMULA_6_40_6_40_0" localSheetId="1">#REF!</definedName>
    <definedName name="SHARED_FORMULA_6_40_6_40_0" localSheetId="6">#REF!</definedName>
    <definedName name="SHARED_FORMULA_6_40_6_40_0" localSheetId="3">#REF!</definedName>
    <definedName name="SHARED_FORMULA_6_40_6_40_0" localSheetId="7">#REF!</definedName>
    <definedName name="SHARED_FORMULA_6_40_6_40_0" localSheetId="5">#REF!</definedName>
    <definedName name="SHARED_FORMULA_6_40_6_40_0" localSheetId="8">#REF!</definedName>
    <definedName name="SHARED_FORMULA_6_40_6_40_0">#REF!</definedName>
    <definedName name="SHARED_FORMULA_6_404_6_404_1">NA()</definedName>
    <definedName name="SHARED_FORMULA_6_406_6_406_0">"#ref!"</definedName>
    <definedName name="SHARED_FORMULA_6_415_6_415_0" localSheetId="0">#REF!</definedName>
    <definedName name="SHARED_FORMULA_6_415_6_415_0" localSheetId="1">#REF!</definedName>
    <definedName name="SHARED_FORMULA_6_415_6_415_0" localSheetId="6">#REF!</definedName>
    <definedName name="SHARED_FORMULA_6_415_6_415_0" localSheetId="3">#REF!</definedName>
    <definedName name="SHARED_FORMULA_6_415_6_415_0" localSheetId="7">#REF!</definedName>
    <definedName name="SHARED_FORMULA_6_415_6_415_0" localSheetId="5">#REF!</definedName>
    <definedName name="SHARED_FORMULA_6_415_6_415_0" localSheetId="8">#REF!</definedName>
    <definedName name="SHARED_FORMULA_6_415_6_415_0">#REF!</definedName>
    <definedName name="SHARED_FORMULA_6_422_6_422_1">ROUNDUP("#ref!"*"#ref!"*"#ref!",1)</definedName>
    <definedName name="SHARED_FORMULA_6_425_6_425_1">NA()</definedName>
    <definedName name="SHARED_FORMULA_6_426_6_426_0" localSheetId="0">#REF!</definedName>
    <definedName name="SHARED_FORMULA_6_426_6_426_0" localSheetId="1">#REF!</definedName>
    <definedName name="SHARED_FORMULA_6_426_6_426_0" localSheetId="6">#REF!</definedName>
    <definedName name="SHARED_FORMULA_6_426_6_426_0" localSheetId="3">#REF!</definedName>
    <definedName name="SHARED_FORMULA_6_426_6_426_0" localSheetId="7">#REF!</definedName>
    <definedName name="SHARED_FORMULA_6_426_6_426_0" localSheetId="5">#REF!</definedName>
    <definedName name="SHARED_FORMULA_6_426_6_426_0" localSheetId="8">#REF!</definedName>
    <definedName name="SHARED_FORMULA_6_426_6_426_0">#REF!</definedName>
    <definedName name="SHARED_FORMULA_6_426_6_426_1">NA()</definedName>
    <definedName name="SHARED_FORMULA_6_433_6_433_1">NA()</definedName>
    <definedName name="SHARED_FORMULA_6_442_6_442_0" localSheetId="0">#REF!</definedName>
    <definedName name="SHARED_FORMULA_6_442_6_442_0" localSheetId="1">#REF!</definedName>
    <definedName name="SHARED_FORMULA_6_442_6_442_0" localSheetId="6">#REF!</definedName>
    <definedName name="SHARED_FORMULA_6_442_6_442_0" localSheetId="3">#REF!</definedName>
    <definedName name="SHARED_FORMULA_6_442_6_442_0" localSheetId="7">#REF!</definedName>
    <definedName name="SHARED_FORMULA_6_442_6_442_0" localSheetId="5">#REF!</definedName>
    <definedName name="SHARED_FORMULA_6_442_6_442_0" localSheetId="8">#REF!</definedName>
    <definedName name="SHARED_FORMULA_6_442_6_442_0">#REF!</definedName>
    <definedName name="SHARED_FORMULA_6_452_6_452_0" localSheetId="0">#REF!</definedName>
    <definedName name="SHARED_FORMULA_6_452_6_452_0" localSheetId="1">#REF!</definedName>
    <definedName name="SHARED_FORMULA_6_452_6_452_0" localSheetId="6">#REF!</definedName>
    <definedName name="SHARED_FORMULA_6_452_6_452_0" localSheetId="5">#REF!</definedName>
    <definedName name="SHARED_FORMULA_6_452_6_452_0" localSheetId="8">#REF!</definedName>
    <definedName name="SHARED_FORMULA_6_452_6_452_0">#REF!</definedName>
    <definedName name="SHARED_FORMULA_6_46_6_46_0">NA()</definedName>
    <definedName name="SHARED_FORMULA_6_463_6_463_0">NA()</definedName>
    <definedName name="SHARED_FORMULA_6_470_6_470_0" localSheetId="0">#REF!</definedName>
    <definedName name="SHARED_FORMULA_6_470_6_470_0" localSheetId="1">#REF!</definedName>
    <definedName name="SHARED_FORMULA_6_470_6_470_0" localSheetId="6">#REF!</definedName>
    <definedName name="SHARED_FORMULA_6_470_6_470_0" localSheetId="3">#REF!</definedName>
    <definedName name="SHARED_FORMULA_6_470_6_470_0" localSheetId="7">#REF!</definedName>
    <definedName name="SHARED_FORMULA_6_470_6_470_0" localSheetId="5">#REF!</definedName>
    <definedName name="SHARED_FORMULA_6_470_6_470_0" localSheetId="8">#REF!</definedName>
    <definedName name="SHARED_FORMULA_6_470_6_470_0">#REF!</definedName>
    <definedName name="SHARED_FORMULA_6_478_6_478_0" localSheetId="0">#REF!</definedName>
    <definedName name="SHARED_FORMULA_6_478_6_478_0" localSheetId="1">#REF!</definedName>
    <definedName name="SHARED_FORMULA_6_478_6_478_0" localSheetId="6">#REF!</definedName>
    <definedName name="SHARED_FORMULA_6_478_6_478_0" localSheetId="5">#REF!</definedName>
    <definedName name="SHARED_FORMULA_6_478_6_478_0" localSheetId="8">#REF!</definedName>
    <definedName name="SHARED_FORMULA_6_478_6_478_0">#REF!</definedName>
    <definedName name="SHARED_FORMULA_6_48_6_48_0" localSheetId="0">#REF!</definedName>
    <definedName name="SHARED_FORMULA_6_48_6_48_0" localSheetId="1">#REF!</definedName>
    <definedName name="SHARED_FORMULA_6_48_6_48_0" localSheetId="6">#REF!</definedName>
    <definedName name="SHARED_FORMULA_6_48_6_48_0" localSheetId="5">#REF!</definedName>
    <definedName name="SHARED_FORMULA_6_48_6_48_0">#REF!</definedName>
    <definedName name="SHARED_FORMULA_6_489_6_489_0">"#ref!"</definedName>
    <definedName name="SHARED_FORMULA_6_505_6_505_0">"#ref!"</definedName>
    <definedName name="SHARED_FORMULA_6_511_6_511_0" localSheetId="0">#REF!</definedName>
    <definedName name="SHARED_FORMULA_6_511_6_511_0" localSheetId="1">#REF!</definedName>
    <definedName name="SHARED_FORMULA_6_511_6_511_0" localSheetId="6">#REF!</definedName>
    <definedName name="SHARED_FORMULA_6_511_6_511_0" localSheetId="3">#REF!</definedName>
    <definedName name="SHARED_FORMULA_6_511_6_511_0" localSheetId="7">#REF!</definedName>
    <definedName name="SHARED_FORMULA_6_511_6_511_0" localSheetId="5">#REF!</definedName>
    <definedName name="SHARED_FORMULA_6_511_6_511_0" localSheetId="8">#REF!</definedName>
    <definedName name="SHARED_FORMULA_6_511_6_511_0">#REF!</definedName>
    <definedName name="SHARED_FORMULA_6_517_6_517_0">NA()</definedName>
    <definedName name="SHARED_FORMULA_6_527_6_527_0">NA()</definedName>
    <definedName name="SHARED_FORMULA_6_530_6_530_0" localSheetId="0">#REF!</definedName>
    <definedName name="SHARED_FORMULA_6_530_6_530_0" localSheetId="1">#REF!</definedName>
    <definedName name="SHARED_FORMULA_6_530_6_530_0" localSheetId="6">#REF!</definedName>
    <definedName name="SHARED_FORMULA_6_530_6_530_0" localSheetId="3">#REF!</definedName>
    <definedName name="SHARED_FORMULA_6_530_6_530_0" localSheetId="7">#REF!</definedName>
    <definedName name="SHARED_FORMULA_6_530_6_530_0" localSheetId="5">#REF!</definedName>
    <definedName name="SHARED_FORMULA_6_530_6_530_0" localSheetId="8">#REF!</definedName>
    <definedName name="SHARED_FORMULA_6_530_6_530_0">#REF!</definedName>
    <definedName name="SHARED_FORMULA_6_532_6_532_0">NA()</definedName>
    <definedName name="SHARED_FORMULA_6_544_6_544_0">NA()</definedName>
    <definedName name="SHARED_FORMULA_6_553_6_553_0">NA()</definedName>
    <definedName name="SHARED_FORMULA_6_561_6_561_0">NA()</definedName>
    <definedName name="SHARED_FORMULA_6_569_6_569_1">NA()</definedName>
    <definedName name="SHARED_FORMULA_6_572_6_572_0" localSheetId="0">#REF!</definedName>
    <definedName name="SHARED_FORMULA_6_572_6_572_0" localSheetId="1">#REF!</definedName>
    <definedName name="SHARED_FORMULA_6_572_6_572_0" localSheetId="6">#REF!</definedName>
    <definedName name="SHARED_FORMULA_6_572_6_572_0" localSheetId="3">#REF!</definedName>
    <definedName name="SHARED_FORMULA_6_572_6_572_0" localSheetId="7">#REF!</definedName>
    <definedName name="SHARED_FORMULA_6_572_6_572_0" localSheetId="5">#REF!</definedName>
    <definedName name="SHARED_FORMULA_6_572_6_572_0" localSheetId="8">#REF!</definedName>
    <definedName name="SHARED_FORMULA_6_572_6_572_0">#REF!</definedName>
    <definedName name="SHARED_FORMULA_6_575_6_575_1">NA()</definedName>
    <definedName name="SHARED_FORMULA_6_580_6_580_1">NA()</definedName>
    <definedName name="SHARED_FORMULA_6_594_6_594_0">NA()</definedName>
    <definedName name="SHARED_FORMULA_6_600_6_600_0" localSheetId="0">#REF!</definedName>
    <definedName name="SHARED_FORMULA_6_600_6_600_0" localSheetId="1">#REF!</definedName>
    <definedName name="SHARED_FORMULA_6_600_6_600_0" localSheetId="6">#REF!</definedName>
    <definedName name="SHARED_FORMULA_6_600_6_600_0" localSheetId="3">#REF!</definedName>
    <definedName name="SHARED_FORMULA_6_600_6_600_0" localSheetId="7">#REF!</definedName>
    <definedName name="SHARED_FORMULA_6_600_6_600_0" localSheetId="5">#REF!</definedName>
    <definedName name="SHARED_FORMULA_6_600_6_600_0" localSheetId="8">#REF!</definedName>
    <definedName name="SHARED_FORMULA_6_600_6_600_0">#REF!</definedName>
    <definedName name="SHARED_FORMULA_6_608_6_608_0">NA()</definedName>
    <definedName name="SHARED_FORMULA_6_61_6_61_0">NA()</definedName>
    <definedName name="SHARED_FORMULA_6_613_6_613_0" localSheetId="0">#REF!</definedName>
    <definedName name="SHARED_FORMULA_6_613_6_613_0" localSheetId="1">#REF!</definedName>
    <definedName name="SHARED_FORMULA_6_613_6_613_0" localSheetId="6">#REF!</definedName>
    <definedName name="SHARED_FORMULA_6_613_6_613_0" localSheetId="3">#REF!</definedName>
    <definedName name="SHARED_FORMULA_6_613_6_613_0" localSheetId="7">#REF!</definedName>
    <definedName name="SHARED_FORMULA_6_613_6_613_0" localSheetId="5">#REF!</definedName>
    <definedName name="SHARED_FORMULA_6_613_6_613_0" localSheetId="8">#REF!</definedName>
    <definedName name="SHARED_FORMULA_6_613_6_613_0">#REF!</definedName>
    <definedName name="SHARED_FORMULA_6_63_6_63_0" localSheetId="0">#REF!</definedName>
    <definedName name="SHARED_FORMULA_6_63_6_63_0" localSheetId="1">#REF!</definedName>
    <definedName name="SHARED_FORMULA_6_63_6_63_0" localSheetId="6">#REF!</definedName>
    <definedName name="SHARED_FORMULA_6_63_6_63_0" localSheetId="5">#REF!</definedName>
    <definedName name="SHARED_FORMULA_6_63_6_63_0" localSheetId="8">#REF!</definedName>
    <definedName name="SHARED_FORMULA_6_63_6_63_0">#REF!</definedName>
    <definedName name="SHARED_FORMULA_6_633_6_633_0">NA()</definedName>
    <definedName name="SHARED_FORMULA_6_638_6_638_0" localSheetId="0">#REF!</definedName>
    <definedName name="SHARED_FORMULA_6_638_6_638_0" localSheetId="1">#REF!</definedName>
    <definedName name="SHARED_FORMULA_6_638_6_638_0" localSheetId="6">#REF!</definedName>
    <definedName name="SHARED_FORMULA_6_638_6_638_0" localSheetId="3">#REF!</definedName>
    <definedName name="SHARED_FORMULA_6_638_6_638_0" localSheetId="7">#REF!</definedName>
    <definedName name="SHARED_FORMULA_6_638_6_638_0" localSheetId="5">#REF!</definedName>
    <definedName name="SHARED_FORMULA_6_638_6_638_0" localSheetId="8">#REF!</definedName>
    <definedName name="SHARED_FORMULA_6_638_6_638_0">#REF!</definedName>
    <definedName name="SHARED_FORMULA_6_64_6_64_0" localSheetId="0">#REF!</definedName>
    <definedName name="SHARED_FORMULA_6_64_6_64_0" localSheetId="1">#REF!</definedName>
    <definedName name="SHARED_FORMULA_6_64_6_64_0" localSheetId="6">#REF!</definedName>
    <definedName name="SHARED_FORMULA_6_64_6_64_0" localSheetId="5">#REF!</definedName>
    <definedName name="SHARED_FORMULA_6_64_6_64_0" localSheetId="8">#REF!</definedName>
    <definedName name="SHARED_FORMULA_6_64_6_64_0">#REF!</definedName>
    <definedName name="SHARED_FORMULA_6_655_6_655_0">NA()</definedName>
    <definedName name="SHARED_FORMULA_6_658_6_658_0">NA()</definedName>
    <definedName name="SHARED_FORMULA_6_662_6_662_0" localSheetId="0">#REF!</definedName>
    <definedName name="SHARED_FORMULA_6_662_6_662_0" localSheetId="1">#REF!</definedName>
    <definedName name="SHARED_FORMULA_6_662_6_662_0" localSheetId="6">#REF!</definedName>
    <definedName name="SHARED_FORMULA_6_662_6_662_0" localSheetId="3">#REF!</definedName>
    <definedName name="SHARED_FORMULA_6_662_6_662_0" localSheetId="7">#REF!</definedName>
    <definedName name="SHARED_FORMULA_6_662_6_662_0" localSheetId="5">#REF!</definedName>
    <definedName name="SHARED_FORMULA_6_662_6_662_0" localSheetId="8">#REF!</definedName>
    <definedName name="SHARED_FORMULA_6_662_6_662_0">#REF!</definedName>
    <definedName name="SHARED_FORMULA_6_672_6_672_0">NA()</definedName>
    <definedName name="SHARED_FORMULA_6_677_6_677_0" localSheetId="0">#REF!</definedName>
    <definedName name="SHARED_FORMULA_6_677_6_677_0" localSheetId="1">#REF!</definedName>
    <definedName name="SHARED_FORMULA_6_677_6_677_0" localSheetId="6">#REF!</definedName>
    <definedName name="SHARED_FORMULA_6_677_6_677_0" localSheetId="3">#REF!</definedName>
    <definedName name="SHARED_FORMULA_6_677_6_677_0" localSheetId="7">#REF!</definedName>
    <definedName name="SHARED_FORMULA_6_677_6_677_0" localSheetId="5">#REF!</definedName>
    <definedName name="SHARED_FORMULA_6_677_6_677_0" localSheetId="8">#REF!</definedName>
    <definedName name="SHARED_FORMULA_6_677_6_677_0">#REF!</definedName>
    <definedName name="SHARED_FORMULA_6_693_6_693_0" localSheetId="0">#REF!</definedName>
    <definedName name="SHARED_FORMULA_6_693_6_693_0" localSheetId="1">#REF!</definedName>
    <definedName name="SHARED_FORMULA_6_693_6_693_0" localSheetId="6">#REF!</definedName>
    <definedName name="SHARED_FORMULA_6_693_6_693_0" localSheetId="5">#REF!</definedName>
    <definedName name="SHARED_FORMULA_6_693_6_693_0" localSheetId="8">#REF!</definedName>
    <definedName name="SHARED_FORMULA_6_693_6_693_0">#REF!</definedName>
    <definedName name="SHARED_FORMULA_6_695_6_695_0">NA()</definedName>
    <definedName name="SHARED_FORMULA_6_719_6_719_0">NA()</definedName>
    <definedName name="SHARED_FORMULA_6_79_6_79_0">NA()</definedName>
    <definedName name="SHARED_FORMULA_6_881_6_881_1" localSheetId="0">ROUNDUP(#REF!*#REF!*#REF!,1)</definedName>
    <definedName name="SHARED_FORMULA_6_881_6_881_1" localSheetId="1">ROUNDUP(#REF!*#REF!*#REF!,1)</definedName>
    <definedName name="SHARED_FORMULA_6_881_6_881_1" localSheetId="6">ROUNDUP(#REF!*#REF!*#REF!,1)</definedName>
    <definedName name="SHARED_FORMULA_6_881_6_881_1" localSheetId="3">ROUNDUP(#REF!*#REF!*#REF!,1)</definedName>
    <definedName name="SHARED_FORMULA_6_881_6_881_1" localSheetId="7">ROUNDUP(#REF!*#REF!*#REF!,1)</definedName>
    <definedName name="SHARED_FORMULA_6_881_6_881_1" localSheetId="5">ROUNDUP(#REF!*#REF!*#REF!,1)</definedName>
    <definedName name="SHARED_FORMULA_6_881_6_881_1" localSheetId="8">ROUNDUP(#REF!*#REF!*#REF!,1)</definedName>
    <definedName name="SHARED_FORMULA_6_881_6_881_1">ROUNDUP(#REF!*#REF!*#REF!,1)</definedName>
    <definedName name="SHARED_FORMULA_6_885_6_885_1">NA()</definedName>
    <definedName name="SHARED_FORMULA_6_889_6_889_1">NA()</definedName>
    <definedName name="SHARED_FORMULA_6_89_6_89_0">NA()</definedName>
    <definedName name="SHARED_FORMULA_6_91_6_91_0" localSheetId="0">#REF!</definedName>
    <definedName name="SHARED_FORMULA_6_91_6_91_0" localSheetId="1">#REF!</definedName>
    <definedName name="SHARED_FORMULA_6_91_6_91_0" localSheetId="6">#REF!</definedName>
    <definedName name="SHARED_FORMULA_6_91_6_91_0" localSheetId="3">#REF!</definedName>
    <definedName name="SHARED_FORMULA_6_91_6_91_0" localSheetId="7">#REF!</definedName>
    <definedName name="SHARED_FORMULA_6_91_6_91_0" localSheetId="5">#REF!</definedName>
    <definedName name="SHARED_FORMULA_6_91_6_91_0" localSheetId="8">#REF!</definedName>
    <definedName name="SHARED_FORMULA_6_91_6_91_0">#REF!</definedName>
    <definedName name="SHARED_FORMULA_6_96_6_96_0" localSheetId="0">#REF!</definedName>
    <definedName name="SHARED_FORMULA_6_96_6_96_0" localSheetId="1">#REF!</definedName>
    <definedName name="SHARED_FORMULA_6_96_6_96_0" localSheetId="6">#REF!</definedName>
    <definedName name="SHARED_FORMULA_6_96_6_96_0" localSheetId="5">#REF!</definedName>
    <definedName name="SHARED_FORMULA_6_96_6_96_0" localSheetId="8">#REF!</definedName>
    <definedName name="SHARED_FORMULA_6_96_6_96_0">#REF!</definedName>
    <definedName name="SHARED_FORMULA_60">#N/A</definedName>
    <definedName name="SHARED_FORMULA_61">#N/A</definedName>
    <definedName name="SHARED_FORMULA_62">#N/A</definedName>
    <definedName name="SHARED_FORMULA_63">#N/A</definedName>
    <definedName name="SHARED_FORMULA_64">#N/A</definedName>
    <definedName name="SHARED_FORMULA_65">#N/A</definedName>
    <definedName name="SHARED_FORMULA_66">#N/A</definedName>
    <definedName name="SHARED_FORMULA_67">#N/A</definedName>
    <definedName name="SHARED_FORMULA_68">#N/A</definedName>
    <definedName name="SHARED_FORMULA_69">#N/A</definedName>
    <definedName name="SHARED_FORMULA_7">#N/A</definedName>
    <definedName name="SHARED_FORMULA_7_10_7_10_0" localSheetId="0">IF(#REF!=0,"",+TRUNC(#REF!*#REF!,2))</definedName>
    <definedName name="SHARED_FORMULA_7_10_7_10_0" localSheetId="1">IF(#REF!=0,"",+TRUNC(#REF!*#REF!,2))</definedName>
    <definedName name="SHARED_FORMULA_7_10_7_10_0" localSheetId="6">IF(#REF!=0,"",+TRUNC(#REF!*#REF!,2))</definedName>
    <definedName name="SHARED_FORMULA_7_10_7_10_0" localSheetId="3">IF(#REF!=0,"",+TRUNC(#REF!*#REF!,2))</definedName>
    <definedName name="SHARED_FORMULA_7_10_7_10_0" localSheetId="7">IF(#REF!=0,"",+TRUNC(#REF!*#REF!,2))</definedName>
    <definedName name="SHARED_FORMULA_7_10_7_10_0" localSheetId="5">IF(#REF!=0,"",+TRUNC(#REF!*#REF!,2))</definedName>
    <definedName name="SHARED_FORMULA_7_10_7_10_0" localSheetId="8">IF(#REF!=0,"",+TRUNC(#REF!*#REF!,2))</definedName>
    <definedName name="SHARED_FORMULA_7_10_7_10_0">IF(#REF!=0,"",+TRUNC(#REF!*#REF!,2))</definedName>
    <definedName name="SHARED_FORMULA_7_108_7_108_0" localSheetId="0">ROUND(#REF!*#REF!,2)</definedName>
    <definedName name="SHARED_FORMULA_7_108_7_108_0" localSheetId="1">ROUND(#REF!*#REF!,2)</definedName>
    <definedName name="SHARED_FORMULA_7_108_7_108_0" localSheetId="6">ROUND(#REF!*#REF!,2)</definedName>
    <definedName name="SHARED_FORMULA_7_108_7_108_0" localSheetId="3">ROUND(#REF!*#REF!,2)</definedName>
    <definedName name="SHARED_FORMULA_7_108_7_108_0" localSheetId="7">ROUND(#REF!*#REF!,2)</definedName>
    <definedName name="SHARED_FORMULA_7_108_7_108_0" localSheetId="5">ROUND(#REF!*#REF!,2)</definedName>
    <definedName name="SHARED_FORMULA_7_108_7_108_0" localSheetId="8">ROUND(#REF!*#REF!,2)</definedName>
    <definedName name="SHARED_FORMULA_7_108_7_108_0">ROUND(#REF!*#REF!,2)</definedName>
    <definedName name="SHARED_FORMULA_7_110_7_110_0">NA()</definedName>
    <definedName name="SHARED_FORMULA_7_115_7_115_0" localSheetId="0">IF(#REF!=0,"",+TRUNC(#REF!*#REF!,2))</definedName>
    <definedName name="SHARED_FORMULA_7_115_7_115_0" localSheetId="1">IF(#REF!=0,"",+TRUNC(#REF!*#REF!,2))</definedName>
    <definedName name="SHARED_FORMULA_7_115_7_115_0" localSheetId="6">IF(#REF!=0,"",+TRUNC(#REF!*#REF!,2))</definedName>
    <definedName name="SHARED_FORMULA_7_115_7_115_0" localSheetId="3">IF(#REF!=0,"",+TRUNC(#REF!*#REF!,2))</definedName>
    <definedName name="SHARED_FORMULA_7_115_7_115_0" localSheetId="7">IF(#REF!=0,"",+TRUNC(#REF!*#REF!,2))</definedName>
    <definedName name="SHARED_FORMULA_7_115_7_115_0" localSheetId="5">IF(#REF!=0,"",+TRUNC(#REF!*#REF!,2))</definedName>
    <definedName name="SHARED_FORMULA_7_115_7_115_0" localSheetId="8">IF(#REF!=0,"",+TRUNC(#REF!*#REF!,2))</definedName>
    <definedName name="SHARED_FORMULA_7_115_7_115_0">IF(#REF!=0,"",+TRUNC(#REF!*#REF!,2))</definedName>
    <definedName name="SHARED_FORMULA_7_120_7_120_1">"#ref!"*"#ref!"</definedName>
    <definedName name="SHARED_FORMULA_7_123_7_123_1">NA()</definedName>
    <definedName name="SHARED_FORMULA_7_124_7_124_0">NA()</definedName>
    <definedName name="SHARED_FORMULA_7_136_7_136_0">NA()</definedName>
    <definedName name="SHARED_FORMULA_7_137_7_137_0">NA()</definedName>
    <definedName name="SHARED_FORMULA_7_165_7_165_0" localSheetId="0">IF(#REF!=0,"",+TRUNC(#REF!*#REF!,2))</definedName>
    <definedName name="SHARED_FORMULA_7_165_7_165_0" localSheetId="1">IF(#REF!=0,"",+TRUNC(#REF!*#REF!,2))</definedName>
    <definedName name="SHARED_FORMULA_7_165_7_165_0" localSheetId="6">IF(#REF!=0,"",+TRUNC(#REF!*#REF!,2))</definedName>
    <definedName name="SHARED_FORMULA_7_165_7_165_0" localSheetId="3">IF(#REF!=0,"",+TRUNC(#REF!*#REF!,2))</definedName>
    <definedName name="SHARED_FORMULA_7_165_7_165_0" localSheetId="7">IF(#REF!=0,"",+TRUNC(#REF!*#REF!,2))</definedName>
    <definedName name="SHARED_FORMULA_7_165_7_165_0" localSheetId="5">IF(#REF!=0,"",+TRUNC(#REF!*#REF!,2))</definedName>
    <definedName name="SHARED_FORMULA_7_165_7_165_0" localSheetId="8">IF(#REF!=0,"",+TRUNC(#REF!*#REF!,2))</definedName>
    <definedName name="SHARED_FORMULA_7_165_7_165_0">IF(#REF!=0,"",+TRUNC(#REF!*#REF!,2))</definedName>
    <definedName name="SHARED_FORMULA_7_172_7_172_0">IF("#ref!"=0,"",+TRUNC("#ref!"*"#ref!",2))</definedName>
    <definedName name="SHARED_FORMULA_7_179_7_179_0" localSheetId="0">IF(#REF!=0,"",+TRUNC(#REF!*#REF!,2))</definedName>
    <definedName name="SHARED_FORMULA_7_179_7_179_0" localSheetId="1">IF(#REF!=0,"",+TRUNC(#REF!*#REF!,2))</definedName>
    <definedName name="SHARED_FORMULA_7_179_7_179_0" localSheetId="6">IF(#REF!=0,"",+TRUNC(#REF!*#REF!,2))</definedName>
    <definedName name="SHARED_FORMULA_7_179_7_179_0" localSheetId="3">IF(#REF!=0,"",+TRUNC(#REF!*#REF!,2))</definedName>
    <definedName name="SHARED_FORMULA_7_179_7_179_0" localSheetId="7">IF(#REF!=0,"",+TRUNC(#REF!*#REF!,2))</definedName>
    <definedName name="SHARED_FORMULA_7_179_7_179_0" localSheetId="5">IF(#REF!=0,"",+TRUNC(#REF!*#REF!,2))</definedName>
    <definedName name="SHARED_FORMULA_7_179_7_179_0" localSheetId="8">IF(#REF!=0,"",+TRUNC(#REF!*#REF!,2))</definedName>
    <definedName name="SHARED_FORMULA_7_179_7_179_0">IF(#REF!=0,"",+TRUNC(#REF!*#REF!,2))</definedName>
    <definedName name="SHARED_FORMULA_7_183_7_183_0">NA()</definedName>
    <definedName name="SHARED_FORMULA_7_187_7_187_0" localSheetId="0">IF(#REF!=0,"",+TRUNC(#REF!*#REF!,2))</definedName>
    <definedName name="SHARED_FORMULA_7_187_7_187_0" localSheetId="1">IF(#REF!=0,"",+TRUNC(#REF!*#REF!,2))</definedName>
    <definedName name="SHARED_FORMULA_7_187_7_187_0" localSheetId="6">IF(#REF!=0,"",+TRUNC(#REF!*#REF!,2))</definedName>
    <definedName name="SHARED_FORMULA_7_187_7_187_0" localSheetId="3">IF(#REF!=0,"",+TRUNC(#REF!*#REF!,2))</definedName>
    <definedName name="SHARED_FORMULA_7_187_7_187_0" localSheetId="7">IF(#REF!=0,"",+TRUNC(#REF!*#REF!,2))</definedName>
    <definedName name="SHARED_FORMULA_7_187_7_187_0" localSheetId="5">IF(#REF!=0,"",+TRUNC(#REF!*#REF!,2))</definedName>
    <definedName name="SHARED_FORMULA_7_187_7_187_0" localSheetId="8">IF(#REF!=0,"",+TRUNC(#REF!*#REF!,2))</definedName>
    <definedName name="SHARED_FORMULA_7_187_7_187_0">IF(#REF!=0,"",+TRUNC(#REF!*#REF!,2))</definedName>
    <definedName name="SHARED_FORMULA_7_201_7_201_0">NA()</definedName>
    <definedName name="SHARED_FORMULA_7_206_7_206_0" localSheetId="0">IF(#REF!=0,"",+TRUNC(#REF!*#REF!,2))</definedName>
    <definedName name="SHARED_FORMULA_7_206_7_206_0" localSheetId="1">IF(#REF!=0,"",+TRUNC(#REF!*#REF!,2))</definedName>
    <definedName name="SHARED_FORMULA_7_206_7_206_0" localSheetId="6">IF(#REF!=0,"",+TRUNC(#REF!*#REF!,2))</definedName>
    <definedName name="SHARED_FORMULA_7_206_7_206_0" localSheetId="5">IF(#REF!=0,"",+TRUNC(#REF!*#REF!,2))</definedName>
    <definedName name="SHARED_FORMULA_7_206_7_206_0" localSheetId="8">IF(#REF!=0,"",+TRUNC(#REF!*#REF!,2))</definedName>
    <definedName name="SHARED_FORMULA_7_206_7_206_0">IF(#REF!=0,"",+TRUNC(#REF!*#REF!,2))</definedName>
    <definedName name="SHARED_FORMULA_7_21_7_21_0" localSheetId="0">ROUND(#REF!*#REF!,2)</definedName>
    <definedName name="SHARED_FORMULA_7_21_7_21_0" localSheetId="1">ROUND(#REF!*#REF!,2)</definedName>
    <definedName name="SHARED_FORMULA_7_21_7_21_0" localSheetId="6">ROUND(#REF!*#REF!,2)</definedName>
    <definedName name="SHARED_FORMULA_7_21_7_21_0" localSheetId="3">ROUND(#REF!*#REF!,2)</definedName>
    <definedName name="SHARED_FORMULA_7_21_7_21_0" localSheetId="7">ROUND(#REF!*#REF!,2)</definedName>
    <definedName name="SHARED_FORMULA_7_21_7_21_0" localSheetId="5">ROUND(#REF!*#REF!,2)</definedName>
    <definedName name="SHARED_FORMULA_7_21_7_21_0" localSheetId="8">ROUND(#REF!*#REF!,2)</definedName>
    <definedName name="SHARED_FORMULA_7_21_7_21_0">ROUND(#REF!*#REF!,2)</definedName>
    <definedName name="SHARED_FORMULA_7_213_7_213_0" localSheetId="5">IF(#REF!=0,"",+TRUNC(#REF!*#REF!,2))</definedName>
    <definedName name="SHARED_FORMULA_7_213_7_213_0">IF(#REF!=0,"",+TRUNC(#REF!*#REF!,2))</definedName>
    <definedName name="SHARED_FORMULA_7_220_7_220_0">NA()</definedName>
    <definedName name="SHARED_FORMULA_7_221_7_221_0" localSheetId="5">IF(#REF!=0,"",+TRUNC(#REF!*#REF!,2))</definedName>
    <definedName name="SHARED_FORMULA_7_221_7_221_0">IF(#REF!=0,"",+TRUNC(#REF!*#REF!,2))</definedName>
    <definedName name="SHARED_FORMULA_7_233_7_233_0" localSheetId="5">IF(#REF!=0,"",+TRUNC(#REF!*#REF!,2))</definedName>
    <definedName name="SHARED_FORMULA_7_233_7_233_0">IF(#REF!=0,"",+TRUNC(#REF!*#REF!,2))</definedName>
    <definedName name="SHARED_FORMULA_7_239_7_239_0" localSheetId="5">IF(#REF!=0,"",+TRUNC(#REF!*#REF!,2))</definedName>
    <definedName name="SHARED_FORMULA_7_239_7_239_0">IF(#REF!=0,"",+TRUNC(#REF!*#REF!,2))</definedName>
    <definedName name="SHARED_FORMULA_7_243_7_243_0">NA()</definedName>
    <definedName name="SHARED_FORMULA_7_245_7_245_0" localSheetId="5">IF(#REF!=0,"",+TRUNC(#REF!*#REF!,2))</definedName>
    <definedName name="SHARED_FORMULA_7_245_7_245_0">IF(#REF!=0,"",+TRUNC(#REF!*#REF!,2))</definedName>
    <definedName name="SHARED_FORMULA_7_250_7_250_0">NA()</definedName>
    <definedName name="SHARED_FORMULA_7_255_7_255_1">NA()</definedName>
    <definedName name="SHARED_FORMULA_7_265_7_265_0">NA()</definedName>
    <definedName name="SHARED_FORMULA_7_267_7_267_0" localSheetId="5">IF(#REF!=0,"",+TRUNC(#REF!*#REF!,2))</definedName>
    <definedName name="SHARED_FORMULA_7_267_7_267_0">IF(#REF!=0,"",+TRUNC(#REF!*#REF!,2))</definedName>
    <definedName name="SHARED_FORMULA_7_276_7_276_0" localSheetId="5">IF(#REF!=0,"",+TRUNC(#REF!*#REF!,2))</definedName>
    <definedName name="SHARED_FORMULA_7_276_7_276_0">IF(#REF!=0,"",+TRUNC(#REF!*#REF!,2))</definedName>
    <definedName name="SHARED_FORMULA_7_2779_7_2779_1">NA()</definedName>
    <definedName name="SHARED_FORMULA_70">#N/A</definedName>
    <definedName name="SHARED_FORMULA_71">#N/A</definedName>
    <definedName name="SHARED_FORMULA_72">#N/A</definedName>
    <definedName name="SHARED_FORMULA_73">#N/A</definedName>
    <definedName name="SHARED_FORMULA_74">#N/A</definedName>
    <definedName name="SHARED_FORMULA_75">#N/A</definedName>
    <definedName name="SHARED_FORMULA_76">#N/A</definedName>
    <definedName name="SHARED_FORMULA_77">#N/A</definedName>
    <definedName name="SHARED_FORMULA_78">#N/A</definedName>
    <definedName name="SHARED_FORMULA_79">#N/A</definedName>
    <definedName name="SHARED_FORMULA_8">#N/A</definedName>
    <definedName name="SHARED_FORMULA_80">#N/A</definedName>
    <definedName name="SHARED_FORMULA_81">#N/A</definedName>
    <definedName name="SHARED_FORMULA_82">#N/A</definedName>
    <definedName name="SHARED_FORMULA_83">#N/A</definedName>
    <definedName name="SHARED_FORMULA_84">#N/A</definedName>
    <definedName name="SHARED_FORMULA_85">#N/A</definedName>
    <definedName name="SHARED_FORMULA_86">#N/A</definedName>
    <definedName name="SHARED_FORMULA_87">#N/A</definedName>
    <definedName name="SHARED_FORMULA_88">#N/A</definedName>
    <definedName name="SHARED_FORMULA_89">#N/A</definedName>
    <definedName name="SHARED_FORMULA_9">#N/A</definedName>
    <definedName name="SHARED_FORMULA_90">#N/A</definedName>
    <definedName name="SHARED_FORMULA_91">#N/A</definedName>
    <definedName name="SHARED_FORMULA_92">#N/A</definedName>
    <definedName name="SHARED_FORMULA_93">#N/A</definedName>
    <definedName name="SHARED_FORMULA_94">#N/A</definedName>
    <definedName name="SHARED_FORMULA_95">#N/A</definedName>
    <definedName name="SHARED_FORMULA_96">#N/A</definedName>
    <definedName name="SHARED_FORMULA_97">#N/A</definedName>
    <definedName name="SHARED_FORMULA_98">#N/A</definedName>
    <definedName name="SHARED_FORMULA_99">#N/A</definedName>
    <definedName name="spda_COMP">#REF!</definedName>
    <definedName name="ss" localSheetId="0" hidden="1">{#N/A,#N/A,FALSE,"Cronograma";#N/A,#N/A,FALSE,"Cronogr. 2"}</definedName>
    <definedName name="ss" localSheetId="1" hidden="1">{#N/A,#N/A,FALSE,"Cronograma";#N/A,#N/A,FALSE,"Cronogr. 2"}</definedName>
    <definedName name="ss" localSheetId="6" hidden="1">{#N/A,#N/A,FALSE,"Cronograma";#N/A,#N/A,FALSE,"Cronogr. 2"}</definedName>
    <definedName name="ss" localSheetId="3" hidden="1">{#N/A,#N/A,FALSE,"Cronograma";#N/A,#N/A,FALSE,"Cronogr. 2"}</definedName>
    <definedName name="ss" localSheetId="7" hidden="1">{#N/A,#N/A,FALSE,"Cronograma";#N/A,#N/A,FALSE,"Cronogr. 2"}</definedName>
    <definedName name="ss" localSheetId="5" hidden="1">{#N/A,#N/A,FALSE,"Cronograma";#N/A,#N/A,FALSE,"Cronogr. 2"}</definedName>
    <definedName name="SS" localSheetId="8">#REF!</definedName>
    <definedName name="ss" hidden="1">{#N/A,#N/A,FALSE,"Cronograma";#N/A,#N/A,FALSE,"Cronogr. 2"}</definedName>
    <definedName name="SSS">#REF!</definedName>
    <definedName name="SSSSS" localSheetId="6">#REF!</definedName>
    <definedName name="SSSSS" localSheetId="7">#REF!</definedName>
    <definedName name="SSSSS" localSheetId="8">#REF!</definedName>
    <definedName name="SSSSS">#REF!</definedName>
    <definedName name="SSSSSSS" localSheetId="6">#REF!</definedName>
    <definedName name="SSSSSSS" localSheetId="7">#REF!</definedName>
    <definedName name="SSSSSSS">#REF!</definedName>
    <definedName name="START">#REF!</definedName>
    <definedName name="STATUS">#REF!</definedName>
    <definedName name="Summary">#REF!</definedName>
    <definedName name="TECH">#REF!</definedName>
    <definedName name="teste">#REF!</definedName>
    <definedName name="teste1">#REF!</definedName>
    <definedName name="teste2">'[3]CAPA -1'!#REF!</definedName>
    <definedName name="teste3" localSheetId="6">#REF!</definedName>
    <definedName name="teste3" localSheetId="3">#REF!</definedName>
    <definedName name="teste3" localSheetId="7">#REF!</definedName>
    <definedName name="teste3" localSheetId="5">#REF!</definedName>
    <definedName name="teste3" localSheetId="8">#REF!</definedName>
    <definedName name="teste3">#REF!</definedName>
    <definedName name="TESTE4" localSheetId="6">#REF!</definedName>
    <definedName name="TESTE4" localSheetId="3">#REF!</definedName>
    <definedName name="TESTE4" localSheetId="7">#REF!</definedName>
    <definedName name="TESTE4" localSheetId="5">#REF!</definedName>
    <definedName name="TESTE4" localSheetId="8">#REF!</definedName>
    <definedName name="TESTE4">#REF!</definedName>
    <definedName name="TESTE5" localSheetId="6">#REF!</definedName>
    <definedName name="TESTE5" localSheetId="3">#REF!</definedName>
    <definedName name="TESTE5" localSheetId="7">#REF!</definedName>
    <definedName name="TESTE5" localSheetId="5">#REF!</definedName>
    <definedName name="TESTE5" localSheetId="8">#REF!</definedName>
    <definedName name="TESTE5">#REF!</definedName>
    <definedName name="_xlnm.Print_Titles" localSheetId="3">CRONOGRAMA!$1:$4</definedName>
    <definedName name="_xlnm.Print_Titles" localSheetId="7">'CURVA ABC'!$1:$4</definedName>
    <definedName name="_xlnm.Print_Titles" localSheetId="5">'MEMORIA DE CÁLCULO'!$1:$2</definedName>
    <definedName name="_xlnm.Print_Titles" localSheetId="4">ORÇAMENTO!$1:$4</definedName>
    <definedName name="_xlnm.Print_Titles" localSheetId="8">'TABELA RESUMO DE COTAÇÕES'!$1:$6</definedName>
    <definedName name="wrn.Cronograma." localSheetId="0" hidden="1">{#N/A,#N/A,FALSE,"Cronograma";#N/A,#N/A,FALSE,"Cronogr. 2"}</definedName>
    <definedName name="wrn.Cronograma." localSheetId="1" hidden="1">{#N/A,#N/A,FALSE,"Cronograma";#N/A,#N/A,FALSE,"Cronogr. 2"}</definedName>
    <definedName name="wrn.Cronograma." localSheetId="6" hidden="1">{#N/A,#N/A,FALSE,"Cronograma";#N/A,#N/A,FALSE,"Cronogr. 2"}</definedName>
    <definedName name="wrn.Cronograma." localSheetId="3" hidden="1">{#N/A,#N/A,FALSE,"Cronograma";#N/A,#N/A,FALSE,"Cronogr. 2"}</definedName>
    <definedName name="wrn.Cronograma." localSheetId="7" hidden="1">{#N/A,#N/A,FALSE,"Cronograma";#N/A,#N/A,FALSE,"Cronogr. 2"}</definedName>
    <definedName name="wrn.Cronograma." localSheetId="5" hidden="1">{#N/A,#N/A,FALSE,"Cronograma";#N/A,#N/A,FALSE,"Cronogr. 2"}</definedName>
    <definedName name="wrn.Cronograma." localSheetId="8" hidden="1">{#N/A,#N/A,FALSE,"Cronograma";#N/A,#N/A,FALSE,"Cronogr. 2"}</definedName>
    <definedName name="wrn.Cronograma." hidden="1">{#N/A,#N/A,FALSE,"Cronograma";#N/A,#N/A,FALSE,"Cronogr. 2"}</definedName>
    <definedName name="wrn.GERAL." localSheetId="0" hidden="1">{#N/A,#N/A,FALSE,"ET-CAPA";#N/A,#N/A,FALSE,"ET-PAG1";#N/A,#N/A,FALSE,"ET-PAG2";#N/A,#N/A,FALSE,"ET-PAG3";#N/A,#N/A,FALSE,"ET-PAG4";#N/A,#N/A,FALSE,"ET-PAG5"}</definedName>
    <definedName name="wrn.GERAL." localSheetId="1" hidden="1">{#N/A,#N/A,FALSE,"ET-CAPA";#N/A,#N/A,FALSE,"ET-PAG1";#N/A,#N/A,FALSE,"ET-PAG2";#N/A,#N/A,FALSE,"ET-PAG3";#N/A,#N/A,FALSE,"ET-PAG4";#N/A,#N/A,FALSE,"ET-PAG5"}</definedName>
    <definedName name="wrn.GERAL." localSheetId="6" hidden="1">{#N/A,#N/A,FALSE,"ET-CAPA";#N/A,#N/A,FALSE,"ET-PAG1";#N/A,#N/A,FALSE,"ET-PAG2";#N/A,#N/A,FALSE,"ET-PAG3";#N/A,#N/A,FALSE,"ET-PAG4";#N/A,#N/A,FALSE,"ET-PAG5"}</definedName>
    <definedName name="wrn.GERAL." localSheetId="3" hidden="1">{#N/A,#N/A,FALSE,"ET-CAPA";#N/A,#N/A,FALSE,"ET-PAG1";#N/A,#N/A,FALSE,"ET-PAG2";#N/A,#N/A,FALSE,"ET-PAG3";#N/A,#N/A,FALSE,"ET-PAG4";#N/A,#N/A,FALSE,"ET-PAG5"}</definedName>
    <definedName name="wrn.GERAL." localSheetId="7" hidden="1">{#N/A,#N/A,FALSE,"ET-CAPA";#N/A,#N/A,FALSE,"ET-PAG1";#N/A,#N/A,FALSE,"ET-PAG2";#N/A,#N/A,FALSE,"ET-PAG3";#N/A,#N/A,FALSE,"ET-PAG4";#N/A,#N/A,FALSE,"ET-PAG5"}</definedName>
    <definedName name="wrn.GERAL." localSheetId="5" hidden="1">{#N/A,#N/A,FALSE,"ET-CAPA";#N/A,#N/A,FALSE,"ET-PAG1";#N/A,#N/A,FALSE,"ET-PAG2";#N/A,#N/A,FALSE,"ET-PAG3";#N/A,#N/A,FALSE,"ET-PAG4";#N/A,#N/A,FALSE,"ET-PAG5"}</definedName>
    <definedName name="wrn.GERAL." localSheetId="8" hidden="1">{#N/A,#N/A,FALSE,"ET-CAPA";#N/A,#N/A,FALSE,"ET-PAG1";#N/A,#N/A,FALSE,"ET-PAG2";#N/A,#N/A,FALSE,"ET-PAG3";#N/A,#N/A,FALSE,"ET-PAG4";#N/A,#N/A,FALSE,"ET-PAG5"}</definedName>
    <definedName name="wrn.GERAL." hidden="1">{#N/A,#N/A,FALSE,"ET-CAPA";#N/A,#N/A,FALSE,"ET-PAG1";#N/A,#N/A,FALSE,"ET-PAG2";#N/A,#N/A,FALSE,"ET-PAG3";#N/A,#N/A,FALSE,"ET-PAG4";#N/A,#N/A,FALSE,"ET-PAG5"}</definedName>
    <definedName name="wrn.GERAL._1" localSheetId="6" hidden="1">{#N/A,#N/A,FALSE,"ET-CAPA";#N/A,#N/A,FALSE,"ET-PAG1";#N/A,#N/A,FALSE,"ET-PAG2";#N/A,#N/A,FALSE,"ET-PAG3";#N/A,#N/A,FALSE,"ET-PAG4";#N/A,#N/A,FALSE,"ET-PAG5"}</definedName>
    <definedName name="wrn.GERAL._1" localSheetId="3" hidden="1">{#N/A,#N/A,FALSE,"ET-CAPA";#N/A,#N/A,FALSE,"ET-PAG1";#N/A,#N/A,FALSE,"ET-PAG2";#N/A,#N/A,FALSE,"ET-PAG3";#N/A,#N/A,FALSE,"ET-PAG4";#N/A,#N/A,FALSE,"ET-PAG5"}</definedName>
    <definedName name="wrn.GERAL._1" localSheetId="7" hidden="1">{#N/A,#N/A,FALSE,"ET-CAPA";#N/A,#N/A,FALSE,"ET-PAG1";#N/A,#N/A,FALSE,"ET-PAG2";#N/A,#N/A,FALSE,"ET-PAG3";#N/A,#N/A,FALSE,"ET-PAG4";#N/A,#N/A,FALSE,"ET-PAG5"}</definedName>
    <definedName name="wrn.GERAL._1" localSheetId="5" hidden="1">{#N/A,#N/A,FALSE,"ET-CAPA";#N/A,#N/A,FALSE,"ET-PAG1";#N/A,#N/A,FALSE,"ET-PAG2";#N/A,#N/A,FALSE,"ET-PAG3";#N/A,#N/A,FALSE,"ET-PAG4";#N/A,#N/A,FALSE,"ET-PAG5"}</definedName>
    <definedName name="wrn.GERAL._1" localSheetId="8" hidden="1">{#N/A,#N/A,FALSE,"ET-CAPA";#N/A,#N/A,FALSE,"ET-PAG1";#N/A,#N/A,FALSE,"ET-PAG2";#N/A,#N/A,FALSE,"ET-PAG3";#N/A,#N/A,FALSE,"ET-PAG4";#N/A,#N/A,FALSE,"ET-PAG5"}</definedName>
    <definedName name="wrn.GERAL._1" hidden="1">{#N/A,#N/A,FALSE,"ET-CAPA";#N/A,#N/A,FALSE,"ET-PAG1";#N/A,#N/A,FALSE,"ET-PAG2";#N/A,#N/A,FALSE,"ET-PAG3";#N/A,#N/A,FALSE,"ET-PAG4";#N/A,#N/A,FALSE,"ET-PAG5"}</definedName>
    <definedName name="wrn.GERAL._1_1" localSheetId="6" hidden="1">{#N/A,#N/A,FALSE,"ET-CAPA";#N/A,#N/A,FALSE,"ET-PAG1";#N/A,#N/A,FALSE,"ET-PAG2";#N/A,#N/A,FALSE,"ET-PAG3";#N/A,#N/A,FALSE,"ET-PAG4";#N/A,#N/A,FALSE,"ET-PAG5"}</definedName>
    <definedName name="wrn.GERAL._1_1" localSheetId="3" hidden="1">{#N/A,#N/A,FALSE,"ET-CAPA";#N/A,#N/A,FALSE,"ET-PAG1";#N/A,#N/A,FALSE,"ET-PAG2";#N/A,#N/A,FALSE,"ET-PAG3";#N/A,#N/A,FALSE,"ET-PAG4";#N/A,#N/A,FALSE,"ET-PAG5"}</definedName>
    <definedName name="wrn.GERAL._1_1" localSheetId="7" hidden="1">{#N/A,#N/A,FALSE,"ET-CAPA";#N/A,#N/A,FALSE,"ET-PAG1";#N/A,#N/A,FALSE,"ET-PAG2";#N/A,#N/A,FALSE,"ET-PAG3";#N/A,#N/A,FALSE,"ET-PAG4";#N/A,#N/A,FALSE,"ET-PAG5"}</definedName>
    <definedName name="wrn.GERAL._1_1" localSheetId="5" hidden="1">{#N/A,#N/A,FALSE,"ET-CAPA";#N/A,#N/A,FALSE,"ET-PAG1";#N/A,#N/A,FALSE,"ET-PAG2";#N/A,#N/A,FALSE,"ET-PAG3";#N/A,#N/A,FALSE,"ET-PAG4";#N/A,#N/A,FALSE,"ET-PAG5"}</definedName>
    <definedName name="wrn.GERAL._1_1" localSheetId="8" hidden="1">{#N/A,#N/A,FALSE,"ET-CAPA";#N/A,#N/A,FALSE,"ET-PAG1";#N/A,#N/A,FALSE,"ET-PAG2";#N/A,#N/A,FALSE,"ET-PAG3";#N/A,#N/A,FALSE,"ET-PAG4";#N/A,#N/A,FALSE,"ET-PAG5"}</definedName>
    <definedName name="wrn.GERAL._1_1" hidden="1">{#N/A,#N/A,FALSE,"ET-CAPA";#N/A,#N/A,FALSE,"ET-PAG1";#N/A,#N/A,FALSE,"ET-PAG2";#N/A,#N/A,FALSE,"ET-PAG3";#N/A,#N/A,FALSE,"ET-PAG4";#N/A,#N/A,FALSE,"ET-PAG5"}</definedName>
    <definedName name="wrn.GERAL._1_2" localSheetId="6" hidden="1">{#N/A,#N/A,FALSE,"ET-CAPA";#N/A,#N/A,FALSE,"ET-PAG1";#N/A,#N/A,FALSE,"ET-PAG2";#N/A,#N/A,FALSE,"ET-PAG3";#N/A,#N/A,FALSE,"ET-PAG4";#N/A,#N/A,FALSE,"ET-PAG5"}</definedName>
    <definedName name="wrn.GERAL._1_2" localSheetId="3" hidden="1">{#N/A,#N/A,FALSE,"ET-CAPA";#N/A,#N/A,FALSE,"ET-PAG1";#N/A,#N/A,FALSE,"ET-PAG2";#N/A,#N/A,FALSE,"ET-PAG3";#N/A,#N/A,FALSE,"ET-PAG4";#N/A,#N/A,FALSE,"ET-PAG5"}</definedName>
    <definedName name="wrn.GERAL._1_2" localSheetId="7" hidden="1">{#N/A,#N/A,FALSE,"ET-CAPA";#N/A,#N/A,FALSE,"ET-PAG1";#N/A,#N/A,FALSE,"ET-PAG2";#N/A,#N/A,FALSE,"ET-PAG3";#N/A,#N/A,FALSE,"ET-PAG4";#N/A,#N/A,FALSE,"ET-PAG5"}</definedName>
    <definedName name="wrn.GERAL._1_2" localSheetId="5" hidden="1">{#N/A,#N/A,FALSE,"ET-CAPA";#N/A,#N/A,FALSE,"ET-PAG1";#N/A,#N/A,FALSE,"ET-PAG2";#N/A,#N/A,FALSE,"ET-PAG3";#N/A,#N/A,FALSE,"ET-PAG4";#N/A,#N/A,FALSE,"ET-PAG5"}</definedName>
    <definedName name="wrn.GERAL._1_2" localSheetId="8" hidden="1">{#N/A,#N/A,FALSE,"ET-CAPA";#N/A,#N/A,FALSE,"ET-PAG1";#N/A,#N/A,FALSE,"ET-PAG2";#N/A,#N/A,FALSE,"ET-PAG3";#N/A,#N/A,FALSE,"ET-PAG4";#N/A,#N/A,FALSE,"ET-PAG5"}</definedName>
    <definedName name="wrn.GERAL._1_2" hidden="1">{#N/A,#N/A,FALSE,"ET-CAPA";#N/A,#N/A,FALSE,"ET-PAG1";#N/A,#N/A,FALSE,"ET-PAG2";#N/A,#N/A,FALSE,"ET-PAG3";#N/A,#N/A,FALSE,"ET-PAG4";#N/A,#N/A,FALSE,"ET-PAG5"}</definedName>
    <definedName name="wrn.GERAL._2" localSheetId="6" hidden="1">{#N/A,#N/A,FALSE,"ET-CAPA";#N/A,#N/A,FALSE,"ET-PAG1";#N/A,#N/A,FALSE,"ET-PAG2";#N/A,#N/A,FALSE,"ET-PAG3";#N/A,#N/A,FALSE,"ET-PAG4";#N/A,#N/A,FALSE,"ET-PAG5"}</definedName>
    <definedName name="wrn.GERAL._2" localSheetId="3" hidden="1">{#N/A,#N/A,FALSE,"ET-CAPA";#N/A,#N/A,FALSE,"ET-PAG1";#N/A,#N/A,FALSE,"ET-PAG2";#N/A,#N/A,FALSE,"ET-PAG3";#N/A,#N/A,FALSE,"ET-PAG4";#N/A,#N/A,FALSE,"ET-PAG5"}</definedName>
    <definedName name="wrn.GERAL._2" localSheetId="7" hidden="1">{#N/A,#N/A,FALSE,"ET-CAPA";#N/A,#N/A,FALSE,"ET-PAG1";#N/A,#N/A,FALSE,"ET-PAG2";#N/A,#N/A,FALSE,"ET-PAG3";#N/A,#N/A,FALSE,"ET-PAG4";#N/A,#N/A,FALSE,"ET-PAG5"}</definedName>
    <definedName name="wrn.GERAL._2" localSheetId="5" hidden="1">{#N/A,#N/A,FALSE,"ET-CAPA";#N/A,#N/A,FALSE,"ET-PAG1";#N/A,#N/A,FALSE,"ET-PAG2";#N/A,#N/A,FALSE,"ET-PAG3";#N/A,#N/A,FALSE,"ET-PAG4";#N/A,#N/A,FALSE,"ET-PAG5"}</definedName>
    <definedName name="wrn.GERAL._2" localSheetId="8" hidden="1">{#N/A,#N/A,FALSE,"ET-CAPA";#N/A,#N/A,FALSE,"ET-PAG1";#N/A,#N/A,FALSE,"ET-PAG2";#N/A,#N/A,FALSE,"ET-PAG3";#N/A,#N/A,FALSE,"ET-PAG4";#N/A,#N/A,FALSE,"ET-PAG5"}</definedName>
    <definedName name="wrn.GERAL._2" hidden="1">{#N/A,#N/A,FALSE,"ET-CAPA";#N/A,#N/A,FALSE,"ET-PAG1";#N/A,#N/A,FALSE,"ET-PAG2";#N/A,#N/A,FALSE,"ET-PAG3";#N/A,#N/A,FALSE,"ET-PAG4";#N/A,#N/A,FALSE,"ET-PAG5"}</definedName>
    <definedName name="wrn.GERAL._3" localSheetId="6" hidden="1">{#N/A,#N/A,FALSE,"ET-CAPA";#N/A,#N/A,FALSE,"ET-PAG1";#N/A,#N/A,FALSE,"ET-PAG2";#N/A,#N/A,FALSE,"ET-PAG3";#N/A,#N/A,FALSE,"ET-PAG4";#N/A,#N/A,FALSE,"ET-PAG5"}</definedName>
    <definedName name="wrn.GERAL._3" localSheetId="3" hidden="1">{#N/A,#N/A,FALSE,"ET-CAPA";#N/A,#N/A,FALSE,"ET-PAG1";#N/A,#N/A,FALSE,"ET-PAG2";#N/A,#N/A,FALSE,"ET-PAG3";#N/A,#N/A,FALSE,"ET-PAG4";#N/A,#N/A,FALSE,"ET-PAG5"}</definedName>
    <definedName name="wrn.GERAL._3" localSheetId="7" hidden="1">{#N/A,#N/A,FALSE,"ET-CAPA";#N/A,#N/A,FALSE,"ET-PAG1";#N/A,#N/A,FALSE,"ET-PAG2";#N/A,#N/A,FALSE,"ET-PAG3";#N/A,#N/A,FALSE,"ET-PAG4";#N/A,#N/A,FALSE,"ET-PAG5"}</definedName>
    <definedName name="wrn.GERAL._3" localSheetId="5" hidden="1">{#N/A,#N/A,FALSE,"ET-CAPA";#N/A,#N/A,FALSE,"ET-PAG1";#N/A,#N/A,FALSE,"ET-PAG2";#N/A,#N/A,FALSE,"ET-PAG3";#N/A,#N/A,FALSE,"ET-PAG4";#N/A,#N/A,FALSE,"ET-PAG5"}</definedName>
    <definedName name="wrn.GERAL._3" localSheetId="8" hidden="1">{#N/A,#N/A,FALSE,"ET-CAPA";#N/A,#N/A,FALSE,"ET-PAG1";#N/A,#N/A,FALSE,"ET-PAG2";#N/A,#N/A,FALSE,"ET-PAG3";#N/A,#N/A,FALSE,"ET-PAG4";#N/A,#N/A,FALSE,"ET-PAG5"}</definedName>
    <definedName name="wrn.GERAL._3" hidden="1">{#N/A,#N/A,FALSE,"ET-CAPA";#N/A,#N/A,FALSE,"ET-PAG1";#N/A,#N/A,FALSE,"ET-PAG2";#N/A,#N/A,FALSE,"ET-PAG3";#N/A,#N/A,FALSE,"ET-PAG4";#N/A,#N/A,FALSE,"ET-PAG5"}</definedName>
    <definedName name="wrn.GERAL2" localSheetId="6" hidden="1">{#N/A,#N/A,FALSE,"ET-CAPA";#N/A,#N/A,FALSE,"ET-PAG1";#N/A,#N/A,FALSE,"ET-PAG2";#N/A,#N/A,FALSE,"ET-PAG3";#N/A,#N/A,FALSE,"ET-PAG4";#N/A,#N/A,FALSE,"ET-PAG5"}</definedName>
    <definedName name="wrn.GERAL2" localSheetId="3" hidden="1">{#N/A,#N/A,FALSE,"ET-CAPA";#N/A,#N/A,FALSE,"ET-PAG1";#N/A,#N/A,FALSE,"ET-PAG2";#N/A,#N/A,FALSE,"ET-PAG3";#N/A,#N/A,FALSE,"ET-PAG4";#N/A,#N/A,FALSE,"ET-PAG5"}</definedName>
    <definedName name="wrn.GERAL2" localSheetId="7" hidden="1">{#N/A,#N/A,FALSE,"ET-CAPA";#N/A,#N/A,FALSE,"ET-PAG1";#N/A,#N/A,FALSE,"ET-PAG2";#N/A,#N/A,FALSE,"ET-PAG3";#N/A,#N/A,FALSE,"ET-PAG4";#N/A,#N/A,FALSE,"ET-PAG5"}</definedName>
    <definedName name="wrn.GERAL2" localSheetId="5" hidden="1">{#N/A,#N/A,FALSE,"ET-CAPA";#N/A,#N/A,FALSE,"ET-PAG1";#N/A,#N/A,FALSE,"ET-PAG2";#N/A,#N/A,FALSE,"ET-PAG3";#N/A,#N/A,FALSE,"ET-PAG4";#N/A,#N/A,FALSE,"ET-PAG5"}</definedName>
    <definedName name="wrn.GERAL2" localSheetId="8" hidden="1">{#N/A,#N/A,FALSE,"ET-CAPA";#N/A,#N/A,FALSE,"ET-PAG1";#N/A,#N/A,FALSE,"ET-PAG2";#N/A,#N/A,FALSE,"ET-PAG3";#N/A,#N/A,FALSE,"ET-PAG4";#N/A,#N/A,FALSE,"ET-PAG5"}</definedName>
    <definedName name="wrn.GERAL2" hidden="1">{#N/A,#N/A,FALSE,"ET-CAPA";#N/A,#N/A,FALSE,"ET-PAG1";#N/A,#N/A,FALSE,"ET-PAG2";#N/A,#N/A,FALSE,"ET-PAG3";#N/A,#N/A,FALSE,"ET-PAG4";#N/A,#N/A,FALSE,"ET-PAG5"}</definedName>
    <definedName name="wrn.GERAL2_1" localSheetId="6" hidden="1">{#N/A,#N/A,FALSE,"ET-CAPA";#N/A,#N/A,FALSE,"ET-PAG1";#N/A,#N/A,FALSE,"ET-PAG2";#N/A,#N/A,FALSE,"ET-PAG3";#N/A,#N/A,FALSE,"ET-PAG4";#N/A,#N/A,FALSE,"ET-PAG5"}</definedName>
    <definedName name="wrn.GERAL2_1" localSheetId="3" hidden="1">{#N/A,#N/A,FALSE,"ET-CAPA";#N/A,#N/A,FALSE,"ET-PAG1";#N/A,#N/A,FALSE,"ET-PAG2";#N/A,#N/A,FALSE,"ET-PAG3";#N/A,#N/A,FALSE,"ET-PAG4";#N/A,#N/A,FALSE,"ET-PAG5"}</definedName>
    <definedName name="wrn.GERAL2_1" localSheetId="7" hidden="1">{#N/A,#N/A,FALSE,"ET-CAPA";#N/A,#N/A,FALSE,"ET-PAG1";#N/A,#N/A,FALSE,"ET-PAG2";#N/A,#N/A,FALSE,"ET-PAG3";#N/A,#N/A,FALSE,"ET-PAG4";#N/A,#N/A,FALSE,"ET-PAG5"}</definedName>
    <definedName name="wrn.GERAL2_1" localSheetId="5" hidden="1">{#N/A,#N/A,FALSE,"ET-CAPA";#N/A,#N/A,FALSE,"ET-PAG1";#N/A,#N/A,FALSE,"ET-PAG2";#N/A,#N/A,FALSE,"ET-PAG3";#N/A,#N/A,FALSE,"ET-PAG4";#N/A,#N/A,FALSE,"ET-PAG5"}</definedName>
    <definedName name="wrn.GERAL2_1" localSheetId="8" hidden="1">{#N/A,#N/A,FALSE,"ET-CAPA";#N/A,#N/A,FALSE,"ET-PAG1";#N/A,#N/A,FALSE,"ET-PAG2";#N/A,#N/A,FALSE,"ET-PAG3";#N/A,#N/A,FALSE,"ET-PAG4";#N/A,#N/A,FALSE,"ET-PAG5"}</definedName>
    <definedName name="wrn.GERAL2_1" hidden="1">{#N/A,#N/A,FALSE,"ET-CAPA";#N/A,#N/A,FALSE,"ET-PAG1";#N/A,#N/A,FALSE,"ET-PAG2";#N/A,#N/A,FALSE,"ET-PAG3";#N/A,#N/A,FALSE,"ET-PAG4";#N/A,#N/A,FALSE,"ET-PAG5"}</definedName>
    <definedName name="wrn.GERAL2_1_1" localSheetId="6" hidden="1">{#N/A,#N/A,FALSE,"ET-CAPA";#N/A,#N/A,FALSE,"ET-PAG1";#N/A,#N/A,FALSE,"ET-PAG2";#N/A,#N/A,FALSE,"ET-PAG3";#N/A,#N/A,FALSE,"ET-PAG4";#N/A,#N/A,FALSE,"ET-PAG5"}</definedName>
    <definedName name="wrn.GERAL2_1_1" localSheetId="3" hidden="1">{#N/A,#N/A,FALSE,"ET-CAPA";#N/A,#N/A,FALSE,"ET-PAG1";#N/A,#N/A,FALSE,"ET-PAG2";#N/A,#N/A,FALSE,"ET-PAG3";#N/A,#N/A,FALSE,"ET-PAG4";#N/A,#N/A,FALSE,"ET-PAG5"}</definedName>
    <definedName name="wrn.GERAL2_1_1" localSheetId="7" hidden="1">{#N/A,#N/A,FALSE,"ET-CAPA";#N/A,#N/A,FALSE,"ET-PAG1";#N/A,#N/A,FALSE,"ET-PAG2";#N/A,#N/A,FALSE,"ET-PAG3";#N/A,#N/A,FALSE,"ET-PAG4";#N/A,#N/A,FALSE,"ET-PAG5"}</definedName>
    <definedName name="wrn.GERAL2_1_1" localSheetId="5" hidden="1">{#N/A,#N/A,FALSE,"ET-CAPA";#N/A,#N/A,FALSE,"ET-PAG1";#N/A,#N/A,FALSE,"ET-PAG2";#N/A,#N/A,FALSE,"ET-PAG3";#N/A,#N/A,FALSE,"ET-PAG4";#N/A,#N/A,FALSE,"ET-PAG5"}</definedName>
    <definedName name="wrn.GERAL2_1_1" localSheetId="8" hidden="1">{#N/A,#N/A,FALSE,"ET-CAPA";#N/A,#N/A,FALSE,"ET-PAG1";#N/A,#N/A,FALSE,"ET-PAG2";#N/A,#N/A,FALSE,"ET-PAG3";#N/A,#N/A,FALSE,"ET-PAG4";#N/A,#N/A,FALSE,"ET-PAG5"}</definedName>
    <definedName name="wrn.GERAL2_1_1" hidden="1">{#N/A,#N/A,FALSE,"ET-CAPA";#N/A,#N/A,FALSE,"ET-PAG1";#N/A,#N/A,FALSE,"ET-PAG2";#N/A,#N/A,FALSE,"ET-PAG3";#N/A,#N/A,FALSE,"ET-PAG4";#N/A,#N/A,FALSE,"ET-PAG5"}</definedName>
    <definedName name="wrn.GERAL2_1_2" localSheetId="6" hidden="1">{#N/A,#N/A,FALSE,"ET-CAPA";#N/A,#N/A,FALSE,"ET-PAG1";#N/A,#N/A,FALSE,"ET-PAG2";#N/A,#N/A,FALSE,"ET-PAG3";#N/A,#N/A,FALSE,"ET-PAG4";#N/A,#N/A,FALSE,"ET-PAG5"}</definedName>
    <definedName name="wrn.GERAL2_1_2" localSheetId="3" hidden="1">{#N/A,#N/A,FALSE,"ET-CAPA";#N/A,#N/A,FALSE,"ET-PAG1";#N/A,#N/A,FALSE,"ET-PAG2";#N/A,#N/A,FALSE,"ET-PAG3";#N/A,#N/A,FALSE,"ET-PAG4";#N/A,#N/A,FALSE,"ET-PAG5"}</definedName>
    <definedName name="wrn.GERAL2_1_2" localSheetId="7" hidden="1">{#N/A,#N/A,FALSE,"ET-CAPA";#N/A,#N/A,FALSE,"ET-PAG1";#N/A,#N/A,FALSE,"ET-PAG2";#N/A,#N/A,FALSE,"ET-PAG3";#N/A,#N/A,FALSE,"ET-PAG4";#N/A,#N/A,FALSE,"ET-PAG5"}</definedName>
    <definedName name="wrn.GERAL2_1_2" localSheetId="5" hidden="1">{#N/A,#N/A,FALSE,"ET-CAPA";#N/A,#N/A,FALSE,"ET-PAG1";#N/A,#N/A,FALSE,"ET-PAG2";#N/A,#N/A,FALSE,"ET-PAG3";#N/A,#N/A,FALSE,"ET-PAG4";#N/A,#N/A,FALSE,"ET-PAG5"}</definedName>
    <definedName name="wrn.GERAL2_1_2" localSheetId="8" hidden="1">{#N/A,#N/A,FALSE,"ET-CAPA";#N/A,#N/A,FALSE,"ET-PAG1";#N/A,#N/A,FALSE,"ET-PAG2";#N/A,#N/A,FALSE,"ET-PAG3";#N/A,#N/A,FALSE,"ET-PAG4";#N/A,#N/A,FALSE,"ET-PAG5"}</definedName>
    <definedName name="wrn.GERAL2_1_2" hidden="1">{#N/A,#N/A,FALSE,"ET-CAPA";#N/A,#N/A,FALSE,"ET-PAG1";#N/A,#N/A,FALSE,"ET-PAG2";#N/A,#N/A,FALSE,"ET-PAG3";#N/A,#N/A,FALSE,"ET-PAG4";#N/A,#N/A,FALSE,"ET-PAG5"}</definedName>
    <definedName name="wrn.GERAL2_2" localSheetId="6" hidden="1">{#N/A,#N/A,FALSE,"ET-CAPA";#N/A,#N/A,FALSE,"ET-PAG1";#N/A,#N/A,FALSE,"ET-PAG2";#N/A,#N/A,FALSE,"ET-PAG3";#N/A,#N/A,FALSE,"ET-PAG4";#N/A,#N/A,FALSE,"ET-PAG5"}</definedName>
    <definedName name="wrn.GERAL2_2" localSheetId="3" hidden="1">{#N/A,#N/A,FALSE,"ET-CAPA";#N/A,#N/A,FALSE,"ET-PAG1";#N/A,#N/A,FALSE,"ET-PAG2";#N/A,#N/A,FALSE,"ET-PAG3";#N/A,#N/A,FALSE,"ET-PAG4";#N/A,#N/A,FALSE,"ET-PAG5"}</definedName>
    <definedName name="wrn.GERAL2_2" localSheetId="7" hidden="1">{#N/A,#N/A,FALSE,"ET-CAPA";#N/A,#N/A,FALSE,"ET-PAG1";#N/A,#N/A,FALSE,"ET-PAG2";#N/A,#N/A,FALSE,"ET-PAG3";#N/A,#N/A,FALSE,"ET-PAG4";#N/A,#N/A,FALSE,"ET-PAG5"}</definedName>
    <definedName name="wrn.GERAL2_2" localSheetId="5" hidden="1">{#N/A,#N/A,FALSE,"ET-CAPA";#N/A,#N/A,FALSE,"ET-PAG1";#N/A,#N/A,FALSE,"ET-PAG2";#N/A,#N/A,FALSE,"ET-PAG3";#N/A,#N/A,FALSE,"ET-PAG4";#N/A,#N/A,FALSE,"ET-PAG5"}</definedName>
    <definedName name="wrn.GERAL2_2" localSheetId="8" hidden="1">{#N/A,#N/A,FALSE,"ET-CAPA";#N/A,#N/A,FALSE,"ET-PAG1";#N/A,#N/A,FALSE,"ET-PAG2";#N/A,#N/A,FALSE,"ET-PAG3";#N/A,#N/A,FALSE,"ET-PAG4";#N/A,#N/A,FALSE,"ET-PAG5"}</definedName>
    <definedName name="wrn.GERAL2_2" hidden="1">{#N/A,#N/A,FALSE,"ET-CAPA";#N/A,#N/A,FALSE,"ET-PAG1";#N/A,#N/A,FALSE,"ET-PAG2";#N/A,#N/A,FALSE,"ET-PAG3";#N/A,#N/A,FALSE,"ET-PAG4";#N/A,#N/A,FALSE,"ET-PAG5"}</definedName>
    <definedName name="wrn.GERAL2_3" localSheetId="6" hidden="1">{#N/A,#N/A,FALSE,"ET-CAPA";#N/A,#N/A,FALSE,"ET-PAG1";#N/A,#N/A,FALSE,"ET-PAG2";#N/A,#N/A,FALSE,"ET-PAG3";#N/A,#N/A,FALSE,"ET-PAG4";#N/A,#N/A,FALSE,"ET-PAG5"}</definedName>
    <definedName name="wrn.GERAL2_3" localSheetId="3" hidden="1">{#N/A,#N/A,FALSE,"ET-CAPA";#N/A,#N/A,FALSE,"ET-PAG1";#N/A,#N/A,FALSE,"ET-PAG2";#N/A,#N/A,FALSE,"ET-PAG3";#N/A,#N/A,FALSE,"ET-PAG4";#N/A,#N/A,FALSE,"ET-PAG5"}</definedName>
    <definedName name="wrn.GERAL2_3" localSheetId="7" hidden="1">{#N/A,#N/A,FALSE,"ET-CAPA";#N/A,#N/A,FALSE,"ET-PAG1";#N/A,#N/A,FALSE,"ET-PAG2";#N/A,#N/A,FALSE,"ET-PAG3";#N/A,#N/A,FALSE,"ET-PAG4";#N/A,#N/A,FALSE,"ET-PAG5"}</definedName>
    <definedName name="wrn.GERAL2_3" localSheetId="5" hidden="1">{#N/A,#N/A,FALSE,"ET-CAPA";#N/A,#N/A,FALSE,"ET-PAG1";#N/A,#N/A,FALSE,"ET-PAG2";#N/A,#N/A,FALSE,"ET-PAG3";#N/A,#N/A,FALSE,"ET-PAG4";#N/A,#N/A,FALSE,"ET-PAG5"}</definedName>
    <definedName name="wrn.GERAL2_3" localSheetId="8" hidden="1">{#N/A,#N/A,FALSE,"ET-CAPA";#N/A,#N/A,FALSE,"ET-PAG1";#N/A,#N/A,FALSE,"ET-PAG2";#N/A,#N/A,FALSE,"ET-PAG3";#N/A,#N/A,FALSE,"ET-PAG4";#N/A,#N/A,FALSE,"ET-PAG5"}</definedName>
    <definedName name="wrn.GERAL2_3" hidden="1">{#N/A,#N/A,FALSE,"ET-CAPA";#N/A,#N/A,FALSE,"ET-PAG1";#N/A,#N/A,FALSE,"ET-PAG2";#N/A,#N/A,FALSE,"ET-PAG3";#N/A,#N/A,FALSE,"ET-PAG4";#N/A,#N/A,FALSE,"ET-PAG5"}</definedName>
    <definedName name="wrn.PENDENCIAS." localSheetId="0" hidden="1">{#N/A,#N/A,FALSE,"GERAL";#N/A,#N/A,FALSE,"012-96";#N/A,#N/A,FALSE,"018-96";#N/A,#N/A,FALSE,"027-96";#N/A,#N/A,FALSE,"059-96";#N/A,#N/A,FALSE,"076-96";#N/A,#N/A,FALSE,"019-97";#N/A,#N/A,FALSE,"021-97";#N/A,#N/A,FALSE,"022-97";#N/A,#N/A,FALSE,"028-97"}</definedName>
    <definedName name="wrn.PENDENCIAS." localSheetId="1" hidden="1">{#N/A,#N/A,FALSE,"GERAL";#N/A,#N/A,FALSE,"012-96";#N/A,#N/A,FALSE,"018-96";#N/A,#N/A,FALSE,"027-96";#N/A,#N/A,FALSE,"059-96";#N/A,#N/A,FALSE,"076-96";#N/A,#N/A,FALSE,"019-97";#N/A,#N/A,FALSE,"021-97";#N/A,#N/A,FALSE,"022-97";#N/A,#N/A,FALSE,"028-97"}</definedName>
    <definedName name="wrn.PENDENCIAS." localSheetId="6" hidden="1">{#N/A,#N/A,FALSE,"GERAL";#N/A,#N/A,FALSE,"012-96";#N/A,#N/A,FALSE,"018-96";#N/A,#N/A,FALSE,"027-96";#N/A,#N/A,FALSE,"059-96";#N/A,#N/A,FALSE,"076-96";#N/A,#N/A,FALSE,"019-97";#N/A,#N/A,FALSE,"021-97";#N/A,#N/A,FALSE,"022-97";#N/A,#N/A,FALSE,"028-97"}</definedName>
    <definedName name="wrn.PENDENCIAS." localSheetId="3" hidden="1">{#N/A,#N/A,FALSE,"GERAL";#N/A,#N/A,FALSE,"012-96";#N/A,#N/A,FALSE,"018-96";#N/A,#N/A,FALSE,"027-96";#N/A,#N/A,FALSE,"059-96";#N/A,#N/A,FALSE,"076-96";#N/A,#N/A,FALSE,"019-97";#N/A,#N/A,FALSE,"021-97";#N/A,#N/A,FALSE,"022-97";#N/A,#N/A,FALSE,"028-97"}</definedName>
    <definedName name="wrn.PENDENCIAS." localSheetId="7" hidden="1">{#N/A,#N/A,FALSE,"GERAL";#N/A,#N/A,FALSE,"012-96";#N/A,#N/A,FALSE,"018-96";#N/A,#N/A,FALSE,"027-96";#N/A,#N/A,FALSE,"059-96";#N/A,#N/A,FALSE,"076-96";#N/A,#N/A,FALSE,"019-97";#N/A,#N/A,FALSE,"021-97";#N/A,#N/A,FALSE,"022-97";#N/A,#N/A,FALSE,"028-97"}</definedName>
    <definedName name="wrn.PENDENCIAS." localSheetId="5" hidden="1">{#N/A,#N/A,FALSE,"GERAL";#N/A,#N/A,FALSE,"012-96";#N/A,#N/A,FALSE,"018-96";#N/A,#N/A,FALSE,"027-96";#N/A,#N/A,FALSE,"059-96";#N/A,#N/A,FALSE,"076-96";#N/A,#N/A,FALSE,"019-97";#N/A,#N/A,FALSE,"021-97";#N/A,#N/A,FALSE,"022-97";#N/A,#N/A,FALSE,"028-97"}</definedName>
    <definedName name="wrn.PENDENCIAS." localSheetId="8" hidden="1">{#N/A,#N/A,FALSE,"GERAL";#N/A,#N/A,FALSE,"012-96";#N/A,#N/A,FALSE,"018-96";#N/A,#N/A,FALSE,"027-96";#N/A,#N/A,FALSE,"059-96";#N/A,#N/A,FALSE,"076-96";#N/A,#N/A,FALSE,"019-97";#N/A,#N/A,FALSE,"021-97";#N/A,#N/A,FALSE,"022-97";#N/A,#N/A,FALSE,"028-97"}</definedName>
    <definedName name="wrn.PENDENCIAS." hidden="1">{#N/A,#N/A,FALSE,"GERAL";#N/A,#N/A,FALSE,"012-96";#N/A,#N/A,FALSE,"018-96";#N/A,#N/A,FALSE,"027-96";#N/A,#N/A,FALSE,"059-96";#N/A,#N/A,FALSE,"076-96";#N/A,#N/A,FALSE,"019-97";#N/A,#N/A,FALSE,"021-97";#N/A,#N/A,FALSE,"022-97";#N/A,#N/A,FALSE,"028-97"}</definedName>
    <definedName name="X">#REF!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7" i="37" l="1"/>
  <c r="D8" i="37" s="1"/>
  <c r="D9" i="37" s="1"/>
  <c r="D10" i="37" s="1"/>
  <c r="D11" i="37" s="1"/>
  <c r="D12" i="37" s="1"/>
  <c r="D13" i="37" s="1"/>
  <c r="D14" i="37" s="1"/>
  <c r="D15" i="37" s="1"/>
  <c r="D16" i="37" s="1"/>
  <c r="D17" i="37" s="1"/>
  <c r="D18" i="37" s="1"/>
  <c r="D19" i="37" s="1"/>
  <c r="D20" i="37" s="1"/>
  <c r="D21" i="37" s="1"/>
  <c r="D22" i="37" s="1"/>
  <c r="D23" i="37" s="1"/>
  <c r="D24" i="37" s="1"/>
  <c r="D25" i="37" s="1"/>
  <c r="D26" i="37" s="1"/>
  <c r="D27" i="37" s="1"/>
  <c r="D28" i="37" s="1"/>
  <c r="D29" i="37" s="1"/>
  <c r="D30" i="37" s="1"/>
  <c r="D31" i="37" s="1"/>
  <c r="D32" i="37" s="1"/>
  <c r="D33" i="37" s="1"/>
  <c r="D34" i="37" s="1"/>
  <c r="D35" i="37" s="1"/>
  <c r="D36" i="37" s="1"/>
  <c r="D37" i="37" s="1"/>
  <c r="D38" i="37" s="1"/>
  <c r="D39" i="37" s="1"/>
  <c r="D40" i="37" s="1"/>
  <c r="D41" i="37" s="1"/>
  <c r="D42" i="37" s="1"/>
  <c r="D43" i="37" s="1"/>
  <c r="D44" i="37" s="1"/>
  <c r="D45" i="37" s="1"/>
  <c r="D46" i="37" s="1"/>
  <c r="D47" i="37" s="1"/>
  <c r="D48" i="37" s="1"/>
  <c r="D49" i="37" s="1"/>
  <c r="D50" i="37" s="1"/>
  <c r="D51" i="37" s="1"/>
  <c r="D52" i="37" s="1"/>
  <c r="D53" i="37" s="1"/>
  <c r="D54" i="37" s="1"/>
  <c r="D55" i="37" s="1"/>
  <c r="D56" i="37" s="1"/>
  <c r="D57" i="37" s="1"/>
  <c r="D58" i="37" s="1"/>
  <c r="D59" i="37" s="1"/>
  <c r="D60" i="37" s="1"/>
  <c r="D61" i="37" s="1"/>
  <c r="D62" i="37" s="1"/>
  <c r="D63" i="37" s="1"/>
  <c r="D64" i="37" s="1"/>
  <c r="D65" i="37" s="1"/>
  <c r="D66" i="37" s="1"/>
  <c r="D67" i="37" s="1"/>
  <c r="D68" i="37" s="1"/>
  <c r="D69" i="37" s="1"/>
  <c r="D70" i="37" s="1"/>
  <c r="D71" i="37" s="1"/>
  <c r="D72" i="37" s="1"/>
  <c r="D73" i="37" s="1"/>
  <c r="D74" i="37" s="1"/>
  <c r="D75" i="37" s="1"/>
  <c r="D76" i="37" s="1"/>
  <c r="D77" i="37" s="1"/>
  <c r="D78" i="37" s="1"/>
  <c r="D79" i="37" s="1"/>
  <c r="D80" i="37" s="1"/>
  <c r="D81" i="37" s="1"/>
  <c r="D82" i="37" s="1"/>
  <c r="D83" i="37" s="1"/>
  <c r="D84" i="37" s="1"/>
  <c r="D85" i="37" s="1"/>
  <c r="D86" i="37" s="1"/>
  <c r="D87" i="37" s="1"/>
  <c r="D88" i="37" s="1"/>
  <c r="D89" i="37" s="1"/>
  <c r="D90" i="37" s="1"/>
  <c r="D91" i="37" s="1"/>
  <c r="D92" i="37" s="1"/>
  <c r="D93" i="37" s="1"/>
  <c r="D94" i="37" s="1"/>
  <c r="D95" i="37" s="1"/>
  <c r="D96" i="37" s="1"/>
  <c r="D97" i="37" s="1"/>
  <c r="D98" i="37" s="1"/>
  <c r="D99" i="37" s="1"/>
  <c r="D100" i="37" s="1"/>
  <c r="D101" i="37" s="1"/>
  <c r="D102" i="37" s="1"/>
  <c r="D103" i="37" s="1"/>
  <c r="D104" i="37" s="1"/>
  <c r="D105" i="37" s="1"/>
  <c r="D106" i="37" s="1"/>
  <c r="D107" i="37" s="1"/>
  <c r="D108" i="37" s="1"/>
  <c r="D109" i="37" s="1"/>
  <c r="D110" i="37" s="1"/>
  <c r="D111" i="37" s="1"/>
  <c r="D112" i="37" s="1"/>
  <c r="D113" i="37" s="1"/>
  <c r="D114" i="37" s="1"/>
  <c r="D115" i="37" s="1"/>
  <c r="D116" i="37" s="1"/>
  <c r="D117" i="37" s="1"/>
  <c r="D118" i="37" s="1"/>
  <c r="D119" i="37" s="1"/>
  <c r="D120" i="37" s="1"/>
  <c r="D121" i="37" s="1"/>
  <c r="D122" i="37" s="1"/>
  <c r="D123" i="37" s="1"/>
  <c r="D124" i="37" s="1"/>
  <c r="D125" i="37" s="1"/>
  <c r="D126" i="37" s="1"/>
  <c r="D127" i="37" s="1"/>
  <c r="D128" i="37" s="1"/>
  <c r="D129" i="37" s="1"/>
  <c r="D130" i="37" s="1"/>
  <c r="D131" i="37" s="1"/>
  <c r="D132" i="37" s="1"/>
  <c r="D133" i="37" s="1"/>
  <c r="D134" i="37" s="1"/>
  <c r="D135" i="37" s="1"/>
  <c r="D136" i="37" s="1"/>
  <c r="D137" i="37" s="1"/>
  <c r="D138" i="37" s="1"/>
  <c r="D139" i="37" s="1"/>
  <c r="D140" i="37" s="1"/>
  <c r="D141" i="37" s="1"/>
  <c r="D142" i="37" s="1"/>
  <c r="D143" i="37" s="1"/>
  <c r="D144" i="37" s="1"/>
  <c r="D145" i="37" s="1"/>
  <c r="D146" i="37" s="1"/>
  <c r="D147" i="37" s="1"/>
  <c r="D148" i="37" s="1"/>
  <c r="D149" i="37" s="1"/>
  <c r="D150" i="37" s="1"/>
  <c r="D151" i="37" s="1"/>
  <c r="D152" i="37" s="1"/>
  <c r="D153" i="37" s="1"/>
  <c r="D154" i="37" s="1"/>
  <c r="D155" i="37" s="1"/>
  <c r="D156" i="37" s="1"/>
  <c r="D157" i="37" s="1"/>
  <c r="D158" i="37" s="1"/>
  <c r="D159" i="37" s="1"/>
  <c r="D160" i="37" s="1"/>
  <c r="D161" i="37" s="1"/>
  <c r="D162" i="37" s="1"/>
  <c r="D163" i="37" s="1"/>
  <c r="D164" i="37" s="1"/>
  <c r="D165" i="37" s="1"/>
  <c r="D166" i="37" s="1"/>
  <c r="D167" i="37" s="1"/>
  <c r="D168" i="37" s="1"/>
  <c r="D169" i="37" s="1"/>
  <c r="D170" i="37" s="1"/>
  <c r="D171" i="37" s="1"/>
  <c r="D172" i="37" s="1"/>
  <c r="D173" i="37" s="1"/>
  <c r="D174" i="37" s="1"/>
  <c r="D175" i="37" s="1"/>
  <c r="D176" i="37" s="1"/>
  <c r="D177" i="37" s="1"/>
  <c r="D178" i="37" s="1"/>
  <c r="D179" i="37" s="1"/>
  <c r="D180" i="37" s="1"/>
  <c r="D181" i="37" s="1"/>
  <c r="D182" i="37" s="1"/>
  <c r="D183" i="37" s="1"/>
  <c r="D184" i="37" s="1"/>
  <c r="D185" i="37" s="1"/>
  <c r="D186" i="37" s="1"/>
  <c r="D187" i="37" s="1"/>
  <c r="D188" i="37" s="1"/>
  <c r="D189" i="37" s="1"/>
  <c r="D190" i="37" s="1"/>
  <c r="D191" i="37" s="1"/>
  <c r="D192" i="37" s="1"/>
  <c r="D193" i="37" s="1"/>
  <c r="D194" i="37" s="1"/>
  <c r="D195" i="37" s="1"/>
  <c r="D196" i="37" s="1"/>
  <c r="D197" i="37" s="1"/>
  <c r="D198" i="37" s="1"/>
  <c r="D199" i="37" s="1"/>
  <c r="D200" i="37" s="1"/>
  <c r="D201" i="37" s="1"/>
  <c r="D202" i="37" s="1"/>
  <c r="D203" i="37" s="1"/>
  <c r="D204" i="37" s="1"/>
  <c r="D205" i="37" s="1"/>
  <c r="D206" i="37" s="1"/>
  <c r="D207" i="37" s="1"/>
  <c r="D208" i="37" s="1"/>
  <c r="D209" i="37" s="1"/>
  <c r="D210" i="37" s="1"/>
  <c r="D211" i="37" s="1"/>
  <c r="D212" i="37" s="1"/>
  <c r="D213" i="37" s="1"/>
  <c r="D214" i="37" s="1"/>
  <c r="D215" i="37" s="1"/>
  <c r="D216" i="37" s="1"/>
  <c r="D217" i="37" s="1"/>
  <c r="D218" i="37" s="1"/>
  <c r="D219" i="37" s="1"/>
  <c r="D220" i="37" s="1"/>
  <c r="D221" i="37" s="1"/>
  <c r="D222" i="37" s="1"/>
  <c r="C6" i="37"/>
  <c r="C7" i="37"/>
  <c r="C8" i="37"/>
  <c r="C9" i="37"/>
  <c r="C10" i="37"/>
  <c r="C11" i="37"/>
  <c r="C12" i="37"/>
  <c r="C13" i="37"/>
  <c r="C14" i="37"/>
  <c r="C15" i="37"/>
  <c r="C16" i="37"/>
  <c r="C17" i="37"/>
  <c r="C18" i="37"/>
  <c r="C19" i="37"/>
  <c r="C20" i="37"/>
  <c r="C21" i="37"/>
  <c r="C22" i="37"/>
  <c r="C23" i="37"/>
  <c r="C24" i="37"/>
  <c r="C25" i="37"/>
  <c r="C26" i="37"/>
  <c r="C27" i="37"/>
  <c r="C28" i="37"/>
  <c r="C29" i="37"/>
  <c r="C30" i="37"/>
  <c r="C31" i="37"/>
  <c r="C32" i="37"/>
  <c r="C33" i="37"/>
  <c r="C34" i="37"/>
  <c r="C35" i="37"/>
  <c r="C36" i="37"/>
  <c r="C37" i="37"/>
  <c r="C38" i="37"/>
  <c r="C39" i="37"/>
  <c r="C40" i="37"/>
  <c r="C41" i="37"/>
  <c r="C42" i="37"/>
  <c r="C43" i="37"/>
  <c r="C44" i="37"/>
  <c r="C45" i="37"/>
  <c r="C46" i="37"/>
  <c r="C47" i="37"/>
  <c r="C48" i="37"/>
  <c r="C49" i="37"/>
  <c r="C50" i="37"/>
  <c r="C51" i="37"/>
  <c r="C52" i="37"/>
  <c r="C53" i="37"/>
  <c r="C54" i="37"/>
  <c r="C55" i="37"/>
  <c r="C56" i="37"/>
  <c r="C57" i="37"/>
  <c r="C58" i="37"/>
  <c r="C59" i="37"/>
  <c r="C60" i="37"/>
  <c r="C61" i="37"/>
  <c r="C62" i="37"/>
  <c r="C63" i="37"/>
  <c r="C64" i="37"/>
  <c r="C65" i="37"/>
  <c r="C66" i="37"/>
  <c r="C67" i="37"/>
  <c r="C68" i="37"/>
  <c r="C69" i="37"/>
  <c r="C70" i="37"/>
  <c r="C71" i="37"/>
  <c r="C72" i="37"/>
  <c r="C73" i="37"/>
  <c r="C74" i="37"/>
  <c r="C75" i="37"/>
  <c r="C76" i="37"/>
  <c r="C77" i="37"/>
  <c r="C78" i="37"/>
  <c r="C79" i="37"/>
  <c r="C80" i="37"/>
  <c r="C81" i="37"/>
  <c r="C82" i="37"/>
  <c r="C83" i="37"/>
  <c r="C84" i="37"/>
  <c r="C85" i="37"/>
  <c r="C86" i="37"/>
  <c r="C87" i="37"/>
  <c r="C88" i="37"/>
  <c r="C89" i="37"/>
  <c r="C90" i="37"/>
  <c r="C91" i="37"/>
  <c r="C92" i="37"/>
  <c r="C93" i="37"/>
  <c r="C94" i="37"/>
  <c r="C95" i="37"/>
  <c r="C96" i="37"/>
  <c r="C97" i="37"/>
  <c r="C98" i="37"/>
  <c r="C99" i="37"/>
  <c r="C100" i="37"/>
  <c r="C101" i="37"/>
  <c r="C102" i="37"/>
  <c r="C103" i="37"/>
  <c r="C104" i="37"/>
  <c r="C105" i="37"/>
  <c r="C106" i="37"/>
  <c r="C107" i="37"/>
  <c r="C108" i="37"/>
  <c r="C109" i="37"/>
  <c r="C110" i="37"/>
  <c r="C111" i="37"/>
  <c r="C112" i="37"/>
  <c r="C113" i="37"/>
  <c r="C114" i="37"/>
  <c r="C115" i="37"/>
  <c r="C116" i="37"/>
  <c r="C117" i="37"/>
  <c r="C118" i="37"/>
  <c r="C119" i="37"/>
  <c r="C120" i="37"/>
  <c r="C121" i="37"/>
  <c r="C122" i="37"/>
  <c r="C123" i="37"/>
  <c r="C124" i="37"/>
  <c r="C125" i="37"/>
  <c r="C126" i="37"/>
  <c r="C127" i="37"/>
  <c r="C128" i="37"/>
  <c r="C129" i="37"/>
  <c r="C130" i="37"/>
  <c r="C131" i="37"/>
  <c r="C132" i="37"/>
  <c r="C133" i="37"/>
  <c r="C134" i="37"/>
  <c r="C135" i="37"/>
  <c r="C136" i="37"/>
  <c r="C137" i="37"/>
  <c r="C138" i="37"/>
  <c r="C139" i="37"/>
  <c r="C140" i="37"/>
  <c r="C141" i="37"/>
  <c r="C142" i="37"/>
  <c r="C143" i="37"/>
  <c r="C144" i="37"/>
  <c r="C145" i="37"/>
  <c r="C146" i="37"/>
  <c r="C147" i="37"/>
  <c r="C148" i="37"/>
  <c r="C149" i="37"/>
  <c r="C150" i="37"/>
  <c r="C151" i="37"/>
  <c r="C152" i="37"/>
  <c r="C153" i="37"/>
  <c r="C154" i="37"/>
  <c r="C155" i="37"/>
  <c r="C156" i="37"/>
  <c r="C157" i="37"/>
  <c r="C158" i="37"/>
  <c r="C159" i="37"/>
  <c r="C160" i="37"/>
  <c r="C161" i="37"/>
  <c r="C162" i="37"/>
  <c r="C163" i="37"/>
  <c r="C164" i="37"/>
  <c r="C165" i="37"/>
  <c r="C166" i="37"/>
  <c r="C167" i="37"/>
  <c r="C168" i="37"/>
  <c r="C169" i="37"/>
  <c r="C170" i="37"/>
  <c r="C171" i="37"/>
  <c r="C172" i="37"/>
  <c r="C173" i="37"/>
  <c r="C174" i="37"/>
  <c r="C175" i="37"/>
  <c r="C176" i="37"/>
  <c r="C177" i="37"/>
  <c r="C178" i="37"/>
  <c r="C179" i="37"/>
  <c r="C180" i="37"/>
  <c r="C181" i="37"/>
  <c r="C182" i="37"/>
  <c r="C183" i="37"/>
  <c r="C184" i="37"/>
  <c r="C185" i="37"/>
  <c r="C186" i="37"/>
  <c r="C187" i="37"/>
  <c r="C188" i="37"/>
  <c r="C189" i="37"/>
  <c r="C190" i="37"/>
  <c r="C191" i="37"/>
  <c r="C192" i="37"/>
  <c r="C193" i="37"/>
  <c r="C194" i="37"/>
  <c r="C195" i="37"/>
  <c r="C196" i="37"/>
  <c r="C197" i="37"/>
  <c r="C198" i="37"/>
  <c r="C199" i="37"/>
  <c r="C200" i="37"/>
  <c r="C201" i="37"/>
  <c r="C202" i="37"/>
  <c r="C203" i="37"/>
  <c r="C204" i="37"/>
  <c r="C205" i="37"/>
  <c r="C206" i="37"/>
  <c r="C207" i="37"/>
  <c r="C208" i="37"/>
  <c r="C209" i="37"/>
  <c r="C210" i="37"/>
  <c r="C211" i="37"/>
  <c r="C212" i="37"/>
  <c r="C213" i="37"/>
  <c r="C214" i="37"/>
  <c r="C215" i="37"/>
  <c r="C216" i="37"/>
  <c r="C217" i="37"/>
  <c r="C218" i="37"/>
  <c r="C219" i="37"/>
  <c r="C220" i="37"/>
  <c r="C221" i="37"/>
  <c r="C222" i="37"/>
  <c r="C26" i="39"/>
  <c r="G156" i="13"/>
  <c r="L15" i="38"/>
  <c r="E266" i="35" s="1"/>
  <c r="F266" i="35" s="1"/>
  <c r="L17" i="38"/>
  <c r="L16" i="38"/>
  <c r="E250" i="35" s="1"/>
  <c r="F250" i="35" s="1"/>
  <c r="F268" i="35"/>
  <c r="F267" i="35"/>
  <c r="F260" i="35"/>
  <c r="F259" i="35"/>
  <c r="F258" i="35"/>
  <c r="F261" i="35" s="1"/>
  <c r="F252" i="35"/>
  <c r="F251" i="35"/>
  <c r="F244" i="35"/>
  <c r="F243" i="35"/>
  <c r="F242" i="35"/>
  <c r="F269" i="35" l="1"/>
  <c r="G111" i="13" s="1"/>
  <c r="F253" i="35"/>
  <c r="F245" i="35"/>
  <c r="G122" i="13" s="1"/>
  <c r="L14" i="38"/>
  <c r="E236" i="35" s="1"/>
  <c r="F236" i="35" s="1"/>
  <c r="F237" i="35" s="1"/>
  <c r="G182" i="13" s="1"/>
  <c r="A59" i="37"/>
  <c r="A169" i="37"/>
  <c r="A129" i="37"/>
  <c r="A140" i="37"/>
  <c r="A112" i="37"/>
  <c r="A207" i="37"/>
  <c r="A40" i="37"/>
  <c r="A87" i="37"/>
  <c r="A39" i="37"/>
  <c r="A72" i="37"/>
  <c r="A46" i="37"/>
  <c r="A24" i="37"/>
  <c r="A6" i="37"/>
  <c r="A15" i="37"/>
  <c r="A26" i="37"/>
  <c r="A28" i="37"/>
  <c r="A14" i="37"/>
  <c r="A5" i="37"/>
  <c r="A9" i="37"/>
  <c r="A11" i="37"/>
  <c r="A102" i="37"/>
  <c r="A10" i="37"/>
  <c r="A7" i="37"/>
  <c r="A8" i="37"/>
  <c r="A12" i="37"/>
  <c r="A44" i="37"/>
  <c r="A114" i="37"/>
  <c r="A125" i="37"/>
  <c r="A197" i="37"/>
  <c r="A122" i="37"/>
  <c r="A170" i="37"/>
  <c r="A51" i="37"/>
  <c r="A56" i="37"/>
  <c r="A118" i="37"/>
  <c r="A171" i="37"/>
  <c r="A163" i="37"/>
  <c r="A86" i="37"/>
  <c r="A138" i="37"/>
  <c r="A55" i="37"/>
  <c r="A25" i="37"/>
  <c r="A141" i="37"/>
  <c r="A53" i="37"/>
  <c r="A99" i="37"/>
  <c r="A88" i="37"/>
  <c r="A187" i="37"/>
  <c r="A74" i="37"/>
  <c r="A126" i="37"/>
  <c r="A30" i="37"/>
  <c r="A32" i="37"/>
  <c r="A70" i="37"/>
  <c r="A16" i="37"/>
  <c r="A106" i="37"/>
  <c r="A50" i="37"/>
  <c r="A31" i="37"/>
  <c r="A33" i="37"/>
  <c r="A45" i="37"/>
  <c r="A13" i="37"/>
  <c r="A41" i="37"/>
  <c r="A91" i="37"/>
  <c r="A27" i="37"/>
  <c r="A66" i="37"/>
  <c r="A17" i="37"/>
  <c r="A82" i="37"/>
  <c r="A147" i="37"/>
  <c r="A35" i="37"/>
  <c r="A190" i="37"/>
  <c r="A167" i="37"/>
  <c r="A143" i="37"/>
  <c r="A153" i="37"/>
  <c r="A71" i="37"/>
  <c r="A119" i="37"/>
  <c r="A212" i="37"/>
  <c r="A98" i="37"/>
  <c r="A176" i="37"/>
  <c r="A43" i="37"/>
  <c r="A115" i="37"/>
  <c r="A162" i="37"/>
  <c r="A61" i="37"/>
  <c r="A128" i="37"/>
  <c r="A139" i="37"/>
  <c r="A123" i="37"/>
  <c r="A158" i="37"/>
  <c r="A84" i="37"/>
  <c r="A156" i="37"/>
  <c r="A97" i="37"/>
  <c r="A191" i="37"/>
  <c r="A49" i="37"/>
  <c r="A42" i="37"/>
  <c r="A113" i="37"/>
  <c r="A188" i="37"/>
  <c r="A180" i="37"/>
  <c r="A73" i="37"/>
  <c r="A149" i="37"/>
  <c r="A199" i="37"/>
  <c r="A205" i="37"/>
  <c r="A218" i="37"/>
  <c r="A216" i="37"/>
  <c r="A219" i="37"/>
  <c r="A214" i="37"/>
  <c r="A206" i="37"/>
  <c r="A215" i="37"/>
  <c r="A151" i="37"/>
  <c r="A131" i="37"/>
  <c r="A124" i="37"/>
  <c r="A159" i="37"/>
  <c r="A184" i="37"/>
  <c r="A65" i="37"/>
  <c r="A192" i="37"/>
  <c r="A217" i="37"/>
  <c r="A47" i="37"/>
  <c r="A144" i="37"/>
  <c r="A222" i="37"/>
  <c r="A77" i="37"/>
  <c r="A37" i="37"/>
  <c r="A79" i="37"/>
  <c r="A135" i="37"/>
  <c r="A196" i="37"/>
  <c r="A116" i="37"/>
  <c r="A103" i="37"/>
  <c r="A96" i="37"/>
  <c r="A69" i="37"/>
  <c r="A48" i="37"/>
  <c r="A94" i="37"/>
  <c r="A166" i="37"/>
  <c r="A148" i="37"/>
  <c r="A64" i="37"/>
  <c r="A134" i="37"/>
  <c r="A29" i="37"/>
  <c r="A132" i="37"/>
  <c r="A185" i="37"/>
  <c r="A110" i="37"/>
  <c r="A90" i="37"/>
  <c r="A92" i="37"/>
  <c r="A195" i="37"/>
  <c r="A130" i="37"/>
  <c r="A177" i="37"/>
  <c r="A52" i="37"/>
  <c r="A201" i="37"/>
  <c r="A200" i="37"/>
  <c r="A160" i="37"/>
  <c r="A23" i="37"/>
  <c r="A78" i="37"/>
  <c r="A68" i="37"/>
  <c r="A145" i="37"/>
  <c r="A157" i="37"/>
  <c r="A152" i="37"/>
  <c r="A19" i="37"/>
  <c r="A34" i="37"/>
  <c r="A75" i="37"/>
  <c r="A60" i="37"/>
  <c r="A76" i="37"/>
  <c r="A101" i="37"/>
  <c r="A127" i="37"/>
  <c r="A20" i="37"/>
  <c r="A202" i="37"/>
  <c r="A183" i="37"/>
  <c r="A36" i="37"/>
  <c r="A62" i="37"/>
  <c r="A57" i="37"/>
  <c r="A203" i="37"/>
  <c r="A89" i="37"/>
  <c r="A133" i="37"/>
  <c r="A83" i="37"/>
  <c r="A161" i="37"/>
  <c r="A186" i="37"/>
  <c r="A179" i="37"/>
  <c r="A108" i="37"/>
  <c r="A208" i="37"/>
  <c r="A136" i="37"/>
  <c r="A209" i="37"/>
  <c r="A104" i="37"/>
  <c r="A194" i="37"/>
  <c r="A58" i="37"/>
  <c r="A107" i="37"/>
  <c r="A174" i="37"/>
  <c r="A85" i="37"/>
  <c r="A67" i="37"/>
  <c r="A175" i="37"/>
  <c r="A204" i="37"/>
  <c r="A121" i="37"/>
  <c r="A111" i="37"/>
  <c r="A193" i="37"/>
  <c r="A182" i="37"/>
  <c r="A189" i="37"/>
  <c r="A93" i="37"/>
  <c r="A173" i="37"/>
  <c r="A165" i="37"/>
  <c r="A221" i="37"/>
  <c r="A178" i="37"/>
  <c r="A155" i="37"/>
  <c r="A172" i="37"/>
  <c r="A22" i="37"/>
  <c r="A164" i="37"/>
  <c r="A168" i="37"/>
  <c r="A198" i="37"/>
  <c r="A213" i="37"/>
  <c r="A181" i="37"/>
  <c r="A220" i="37"/>
  <c r="A154" i="37"/>
  <c r="A211" i="37"/>
  <c r="A109" i="37"/>
  <c r="A146" i="37"/>
  <c r="A21" i="37"/>
  <c r="A150" i="37"/>
  <c r="A137" i="37"/>
  <c r="A38" i="37"/>
  <c r="A54" i="37"/>
  <c r="A120" i="37"/>
  <c r="A142" i="37"/>
  <c r="A81" i="37"/>
  <c r="A210" i="37"/>
  <c r="A80" i="37"/>
  <c r="A100" i="37"/>
  <c r="A18" i="37"/>
  <c r="A117" i="37"/>
  <c r="A63" i="37"/>
  <c r="A95" i="37"/>
  <c r="A105" i="37"/>
  <c r="L13" i="38"/>
  <c r="E227" i="35" s="1"/>
  <c r="F227" i="35" s="1"/>
  <c r="F201" i="35"/>
  <c r="F202" i="35"/>
  <c r="F203" i="35"/>
  <c r="F204" i="35"/>
  <c r="F205" i="35"/>
  <c r="F206" i="35"/>
  <c r="F207" i="35"/>
  <c r="F208" i="35"/>
  <c r="F209" i="35"/>
  <c r="F210" i="35"/>
  <c r="F211" i="35"/>
  <c r="F212" i="35"/>
  <c r="F200" i="35"/>
  <c r="F228" i="35"/>
  <c r="F230" i="35"/>
  <c r="F229" i="35"/>
  <c r="F226" i="35"/>
  <c r="J587" i="34"/>
  <c r="J762" i="34"/>
  <c r="J759" i="34"/>
  <c r="J792" i="34"/>
  <c r="F216" i="13" s="1"/>
  <c r="F92" i="13"/>
  <c r="F93" i="13"/>
  <c r="F95" i="13"/>
  <c r="F102" i="13"/>
  <c r="F103" i="13"/>
  <c r="F104" i="13"/>
  <c r="F105" i="13"/>
  <c r="F91" i="13"/>
  <c r="E605" i="34"/>
  <c r="J605" i="34" s="1"/>
  <c r="F106" i="13" s="1"/>
  <c r="F219" i="35"/>
  <c r="F220" i="35"/>
  <c r="L12" i="38"/>
  <c r="E218" i="35" s="1"/>
  <c r="F218" i="35" s="1"/>
  <c r="K216" i="13"/>
  <c r="J606" i="34"/>
  <c r="F107" i="13" s="1"/>
  <c r="K107" i="13"/>
  <c r="H107" i="13"/>
  <c r="E595" i="34"/>
  <c r="J595" i="34" s="1"/>
  <c r="F96" i="13" s="1"/>
  <c r="J861" i="34"/>
  <c r="F247" i="13" s="1"/>
  <c r="K247" i="13"/>
  <c r="H247" i="13"/>
  <c r="F562" i="34"/>
  <c r="F561" i="34"/>
  <c r="F550" i="34"/>
  <c r="F553" i="34"/>
  <c r="J551" i="34" s="1"/>
  <c r="F540" i="34"/>
  <c r="F541" i="34"/>
  <c r="J853" i="34"/>
  <c r="F245" i="13" s="1"/>
  <c r="J845" i="34"/>
  <c r="F243" i="13" s="1"/>
  <c r="J849" i="34"/>
  <c r="F244" i="13" s="1"/>
  <c r="F858" i="34"/>
  <c r="F859" i="34"/>
  <c r="F860" i="34"/>
  <c r="J791" i="34"/>
  <c r="F215" i="13" s="1"/>
  <c r="K215" i="13"/>
  <c r="C788" i="34"/>
  <c r="J788" i="34" s="1"/>
  <c r="F212" i="13" s="1"/>
  <c r="C789" i="34"/>
  <c r="J789" i="34" s="1"/>
  <c r="F213" i="13" s="1"/>
  <c r="K213" i="13"/>
  <c r="H213" i="13"/>
  <c r="K214" i="13"/>
  <c r="H214" i="13"/>
  <c r="K212" i="13"/>
  <c r="H212" i="13"/>
  <c r="E338" i="34"/>
  <c r="J337" i="34" s="1"/>
  <c r="F49" i="13" s="1"/>
  <c r="K49" i="13"/>
  <c r="H49" i="13"/>
  <c r="J335" i="34"/>
  <c r="F48" i="13" s="1"/>
  <c r="K48" i="13"/>
  <c r="H48" i="13"/>
  <c r="G28" i="34"/>
  <c r="G27" i="34"/>
  <c r="G32" i="34" s="1"/>
  <c r="J67" i="34"/>
  <c r="J54" i="34"/>
  <c r="J45" i="34"/>
  <c r="J36" i="34"/>
  <c r="F88" i="13"/>
  <c r="F151" i="13"/>
  <c r="F152" i="13"/>
  <c r="F153" i="13"/>
  <c r="F154" i="13"/>
  <c r="F155" i="13"/>
  <c r="F156" i="13"/>
  <c r="F157" i="13"/>
  <c r="F158" i="13"/>
  <c r="F159" i="13"/>
  <c r="F160" i="13"/>
  <c r="F161" i="13"/>
  <c r="F150" i="13"/>
  <c r="F234" i="13"/>
  <c r="J734" i="34"/>
  <c r="F179" i="13" s="1"/>
  <c r="J735" i="34"/>
  <c r="F180" i="13" s="1"/>
  <c r="K180" i="13"/>
  <c r="K179" i="13"/>
  <c r="H179" i="13"/>
  <c r="J752" i="34"/>
  <c r="F767" i="34"/>
  <c r="J764" i="34" s="1"/>
  <c r="F292" i="34"/>
  <c r="F544" i="34" s="1"/>
  <c r="F559" i="34" s="1"/>
  <c r="J786" i="34"/>
  <c r="F211" i="13" s="1"/>
  <c r="K211" i="13"/>
  <c r="L11" i="38"/>
  <c r="E189" i="35" s="1"/>
  <c r="F189" i="35" s="1"/>
  <c r="F192" i="35"/>
  <c r="F191" i="35"/>
  <c r="F190" i="35"/>
  <c r="F194" i="35"/>
  <c r="F193" i="35"/>
  <c r="J593" i="34"/>
  <c r="F94" i="13" s="1"/>
  <c r="F558" i="34"/>
  <c r="F557" i="34"/>
  <c r="K77" i="13"/>
  <c r="H77" i="13"/>
  <c r="K232" i="13"/>
  <c r="H232" i="13"/>
  <c r="F183" i="35"/>
  <c r="F182" i="35"/>
  <c r="F181" i="35"/>
  <c r="F180" i="35"/>
  <c r="F179" i="35"/>
  <c r="F178" i="35"/>
  <c r="F177" i="35"/>
  <c r="F176" i="35"/>
  <c r="F175" i="35"/>
  <c r="F174" i="35"/>
  <c r="F173" i="35"/>
  <c r="F172" i="35"/>
  <c r="F171" i="35"/>
  <c r="F170" i="35"/>
  <c r="F169" i="35"/>
  <c r="F94" i="35"/>
  <c r="F93" i="35"/>
  <c r="F92" i="35"/>
  <c r="F91" i="35"/>
  <c r="F90" i="35"/>
  <c r="F89" i="35"/>
  <c r="F88" i="35"/>
  <c r="F87" i="35"/>
  <c r="F86" i="35"/>
  <c r="F85" i="35"/>
  <c r="F84" i="35"/>
  <c r="F83" i="35"/>
  <c r="F82" i="35"/>
  <c r="F81" i="35"/>
  <c r="F80" i="35"/>
  <c r="J322" i="34"/>
  <c r="C330" i="34" s="1"/>
  <c r="K11" i="13"/>
  <c r="K12" i="13"/>
  <c r="K13" i="13"/>
  <c r="K14" i="13"/>
  <c r="K15" i="13"/>
  <c r="K16" i="13"/>
  <c r="K17" i="13"/>
  <c r="K18" i="13"/>
  <c r="K19" i="13"/>
  <c r="K20" i="13"/>
  <c r="K21" i="13"/>
  <c r="K22" i="13"/>
  <c r="K23" i="13"/>
  <c r="K24" i="13"/>
  <c r="K25" i="13"/>
  <c r="K26" i="13"/>
  <c r="K27" i="13"/>
  <c r="K28" i="13"/>
  <c r="K29" i="13"/>
  <c r="K30" i="13"/>
  <c r="K31" i="13"/>
  <c r="K32" i="13"/>
  <c r="K33" i="13"/>
  <c r="K34" i="13"/>
  <c r="K35" i="13"/>
  <c r="K36" i="13"/>
  <c r="K37" i="13"/>
  <c r="K38" i="13"/>
  <c r="K39" i="13"/>
  <c r="K40" i="13"/>
  <c r="K41" i="13"/>
  <c r="K42" i="13"/>
  <c r="K43" i="13"/>
  <c r="K44" i="13"/>
  <c r="K45" i="13"/>
  <c r="K46" i="13"/>
  <c r="K47" i="13"/>
  <c r="K50" i="13"/>
  <c r="K51" i="13"/>
  <c r="K52" i="13"/>
  <c r="K53" i="13"/>
  <c r="K54" i="13"/>
  <c r="K55" i="13"/>
  <c r="K56" i="13"/>
  <c r="K57" i="13"/>
  <c r="K58" i="13"/>
  <c r="K59" i="13"/>
  <c r="K60" i="13"/>
  <c r="K61" i="13"/>
  <c r="K62" i="13"/>
  <c r="K63" i="13"/>
  <c r="K64" i="13"/>
  <c r="K65" i="13"/>
  <c r="K66" i="13"/>
  <c r="K67" i="13"/>
  <c r="K68" i="13"/>
  <c r="K69" i="13"/>
  <c r="K70" i="13"/>
  <c r="K71" i="13"/>
  <c r="K72" i="13"/>
  <c r="K73" i="13"/>
  <c r="K74" i="13"/>
  <c r="K75" i="13"/>
  <c r="K76" i="13"/>
  <c r="K78" i="13"/>
  <c r="K79" i="13"/>
  <c r="K80" i="13"/>
  <c r="K81" i="13"/>
  <c r="K82" i="13"/>
  <c r="K83" i="13"/>
  <c r="K84" i="13"/>
  <c r="K85" i="13"/>
  <c r="K243" i="13"/>
  <c r="K244" i="13"/>
  <c r="K245" i="13"/>
  <c r="K246" i="13"/>
  <c r="K86" i="13"/>
  <c r="K87" i="13"/>
  <c r="K88" i="13"/>
  <c r="K89" i="13"/>
  <c r="K90" i="13"/>
  <c r="K91" i="13"/>
  <c r="K92" i="13"/>
  <c r="K93" i="13"/>
  <c r="K94" i="13"/>
  <c r="K95" i="13"/>
  <c r="K96" i="13"/>
  <c r="K97" i="13"/>
  <c r="K98" i="13"/>
  <c r="K99" i="13"/>
  <c r="K100" i="13"/>
  <c r="K101" i="13"/>
  <c r="K102" i="13"/>
  <c r="K103" i="13"/>
  <c r="K104" i="13"/>
  <c r="K105" i="13"/>
  <c r="K106" i="13"/>
  <c r="K108" i="13"/>
  <c r="K109" i="13"/>
  <c r="K110" i="13"/>
  <c r="K111" i="13"/>
  <c r="K112" i="13"/>
  <c r="K113" i="13"/>
  <c r="K114" i="13"/>
  <c r="K115" i="13"/>
  <c r="K116" i="13"/>
  <c r="K117" i="13"/>
  <c r="K118" i="13"/>
  <c r="K119" i="13"/>
  <c r="K120" i="13"/>
  <c r="K121" i="13"/>
  <c r="K122" i="13"/>
  <c r="K123" i="13"/>
  <c r="K124" i="13"/>
  <c r="K125" i="13"/>
  <c r="K126" i="13"/>
  <c r="K127" i="13"/>
  <c r="K128" i="13"/>
  <c r="K129" i="13"/>
  <c r="K130" i="13"/>
  <c r="K131" i="13"/>
  <c r="K132" i="13"/>
  <c r="K133" i="13"/>
  <c r="K134" i="13"/>
  <c r="K135" i="13"/>
  <c r="K136" i="13"/>
  <c r="K137" i="13"/>
  <c r="K138" i="13"/>
  <c r="K139" i="13"/>
  <c r="K140" i="13"/>
  <c r="K141" i="13"/>
  <c r="K142" i="13"/>
  <c r="K143" i="13"/>
  <c r="K144" i="13"/>
  <c r="K145" i="13"/>
  <c r="K146" i="13"/>
  <c r="K147" i="13"/>
  <c r="K148" i="13"/>
  <c r="K149" i="13"/>
  <c r="K150" i="13"/>
  <c r="K151" i="13"/>
  <c r="K152" i="13"/>
  <c r="K153" i="13"/>
  <c r="K154" i="13"/>
  <c r="K155" i="13"/>
  <c r="K156" i="13"/>
  <c r="K157" i="13"/>
  <c r="K158" i="13"/>
  <c r="K159" i="13"/>
  <c r="K160" i="13"/>
  <c r="K161" i="13"/>
  <c r="K162" i="13"/>
  <c r="K163" i="13"/>
  <c r="K164" i="13"/>
  <c r="K165" i="13"/>
  <c r="K166" i="13"/>
  <c r="K167" i="13"/>
  <c r="K168" i="13"/>
  <c r="K169" i="13"/>
  <c r="K170" i="13"/>
  <c r="K171" i="13"/>
  <c r="K172" i="13"/>
  <c r="K173" i="13"/>
  <c r="K174" i="13"/>
  <c r="K175" i="13"/>
  <c r="K176" i="13"/>
  <c r="K177" i="13"/>
  <c r="K178" i="13"/>
  <c r="K181" i="13"/>
  <c r="K182" i="13"/>
  <c r="K183" i="13"/>
  <c r="K184" i="13"/>
  <c r="K185" i="13"/>
  <c r="K186" i="13"/>
  <c r="K187" i="13"/>
  <c r="K188" i="13"/>
  <c r="K189" i="13"/>
  <c r="K190" i="13"/>
  <c r="K191" i="13"/>
  <c r="K192" i="13"/>
  <c r="K193" i="13"/>
  <c r="K194" i="13"/>
  <c r="K195" i="13"/>
  <c r="K196" i="13"/>
  <c r="K197" i="13"/>
  <c r="K198" i="13"/>
  <c r="K199" i="13"/>
  <c r="K200" i="13"/>
  <c r="K201" i="13"/>
  <c r="K202" i="13"/>
  <c r="K203" i="13"/>
  <c r="K204" i="13"/>
  <c r="K205" i="13"/>
  <c r="K206" i="13"/>
  <c r="K207" i="13"/>
  <c r="K208" i="13"/>
  <c r="K209" i="13"/>
  <c r="K210" i="13"/>
  <c r="K217" i="13"/>
  <c r="K218" i="13"/>
  <c r="K219" i="13"/>
  <c r="K220" i="13"/>
  <c r="K221" i="13"/>
  <c r="K222" i="13"/>
  <c r="K223" i="13"/>
  <c r="K224" i="13"/>
  <c r="K225" i="13"/>
  <c r="K226" i="13"/>
  <c r="K227" i="13"/>
  <c r="K228" i="13"/>
  <c r="K229" i="13"/>
  <c r="K230" i="13"/>
  <c r="K231" i="13"/>
  <c r="K233" i="13"/>
  <c r="K234" i="13"/>
  <c r="K235" i="13"/>
  <c r="K236" i="13"/>
  <c r="K237" i="13"/>
  <c r="K238" i="13"/>
  <c r="K239" i="13"/>
  <c r="K240" i="13"/>
  <c r="K241" i="13"/>
  <c r="K242" i="13"/>
  <c r="K248" i="13"/>
  <c r="K6" i="13"/>
  <c r="K7" i="13"/>
  <c r="K8" i="13"/>
  <c r="K9" i="13"/>
  <c r="K10" i="13"/>
  <c r="K5" i="13"/>
  <c r="H44" i="13"/>
  <c r="G844" i="34"/>
  <c r="J843" i="34" s="1"/>
  <c r="F242" i="13" s="1"/>
  <c r="F231" i="35" l="1"/>
  <c r="G215" i="13" s="1"/>
  <c r="H215" i="13" s="1"/>
  <c r="I215" i="13" s="1"/>
  <c r="B155" i="37" s="1"/>
  <c r="F221" i="35"/>
  <c r="G216" i="13" s="1"/>
  <c r="H216" i="13" s="1"/>
  <c r="I216" i="13" s="1"/>
  <c r="B172" i="37" s="1"/>
  <c r="I107" i="13"/>
  <c r="B113" i="37" s="1"/>
  <c r="I247" i="13"/>
  <c r="B105" i="37" s="1"/>
  <c r="F548" i="34"/>
  <c r="J857" i="34"/>
  <c r="C790" i="34"/>
  <c r="J790" i="34" s="1"/>
  <c r="F214" i="13" s="1"/>
  <c r="I214" i="13" s="1"/>
  <c r="B178" i="37" s="1"/>
  <c r="I212" i="13"/>
  <c r="B165" i="37" s="1"/>
  <c r="I213" i="13"/>
  <c r="B221" i="37" s="1"/>
  <c r="I49" i="13"/>
  <c r="B138" i="37" s="1"/>
  <c r="I48" i="13"/>
  <c r="B86" i="37" s="1"/>
  <c r="J21" i="34"/>
  <c r="G33" i="34"/>
  <c r="I179" i="13"/>
  <c r="B202" i="37" s="1"/>
  <c r="F213" i="35"/>
  <c r="G180" i="13" s="1"/>
  <c r="H180" i="13" s="1"/>
  <c r="I180" i="13" s="1"/>
  <c r="B183" i="37" s="1"/>
  <c r="F195" i="35"/>
  <c r="G211" i="13" s="1"/>
  <c r="H211" i="13" s="1"/>
  <c r="I211" i="13" s="1"/>
  <c r="B173" i="37" s="1"/>
  <c r="F184" i="35"/>
  <c r="G46" i="13" s="1"/>
  <c r="F44" i="13"/>
  <c r="I44" i="13" s="1"/>
  <c r="B56" i="37" s="1"/>
  <c r="F95" i="35"/>
  <c r="G43" i="13" s="1"/>
  <c r="C816" i="34"/>
  <c r="J815" i="34" s="1"/>
  <c r="F228" i="13" s="1"/>
  <c r="H228" i="13"/>
  <c r="J16" i="34"/>
  <c r="F210" i="13"/>
  <c r="J724" i="34"/>
  <c r="F175" i="13" s="1"/>
  <c r="L10" i="38"/>
  <c r="E161" i="35" s="1"/>
  <c r="F161" i="35" s="1"/>
  <c r="F163" i="35"/>
  <c r="F162" i="35"/>
  <c r="F549" i="34" l="1"/>
  <c r="J546" i="34" s="1"/>
  <c r="F560" i="34"/>
  <c r="F246" i="13"/>
  <c r="F539" i="34"/>
  <c r="F545" i="34"/>
  <c r="I228" i="13"/>
  <c r="B146" i="37" s="1"/>
  <c r="F164" i="35"/>
  <c r="J556" i="34" l="1"/>
  <c r="F76" i="13" s="1"/>
  <c r="F73" i="13"/>
  <c r="G175" i="13"/>
  <c r="H175" i="13" s="1"/>
  <c r="J97" i="34"/>
  <c r="H210" i="13"/>
  <c r="I210" i="13" s="1"/>
  <c r="B93" i="37" s="1"/>
  <c r="J784" i="34"/>
  <c r="F209" i="13" s="1"/>
  <c r="H209" i="13"/>
  <c r="F187" i="13"/>
  <c r="H187" i="13"/>
  <c r="J745" i="34"/>
  <c r="I175" i="13" l="1"/>
  <c r="B101" i="37" s="1"/>
  <c r="I187" i="13"/>
  <c r="B133" i="37" s="1"/>
  <c r="C471" i="34" l="1"/>
  <c r="J440" i="34" s="1"/>
  <c r="F57" i="13"/>
  <c r="H208" i="13"/>
  <c r="J578" i="34"/>
  <c r="J576" i="34"/>
  <c r="F84" i="13" s="1"/>
  <c r="J574" i="34"/>
  <c r="F83" i="13" s="1"/>
  <c r="F89" i="13"/>
  <c r="F564" i="34" l="1"/>
  <c r="J563" i="34" s="1"/>
  <c r="F77" i="13" s="1"/>
  <c r="F820" i="34"/>
  <c r="J357" i="34"/>
  <c r="F825" i="34" s="1"/>
  <c r="F154" i="35"/>
  <c r="F155" i="35"/>
  <c r="L9" i="38"/>
  <c r="E153" i="35" s="1"/>
  <c r="F153" i="35" s="1"/>
  <c r="D141" i="35"/>
  <c r="F141" i="35" s="1"/>
  <c r="D140" i="35"/>
  <c r="F140" i="35" s="1"/>
  <c r="D142" i="35"/>
  <c r="F142" i="35" s="1"/>
  <c r="D147" i="35"/>
  <c r="F147" i="35" s="1"/>
  <c r="D146" i="35"/>
  <c r="F146" i="35" s="1"/>
  <c r="D145" i="35"/>
  <c r="F145" i="35" s="1"/>
  <c r="D144" i="35"/>
  <c r="F144" i="35" s="1"/>
  <c r="F143" i="35"/>
  <c r="J314" i="34"/>
  <c r="F40" i="13" s="1"/>
  <c r="J329" i="34"/>
  <c r="F45" i="13" s="1"/>
  <c r="H45" i="13"/>
  <c r="H83" i="13"/>
  <c r="I83" i="13" s="1"/>
  <c r="B190" i="37" s="1"/>
  <c r="H84" i="13"/>
  <c r="I84" i="13" s="1"/>
  <c r="B167" i="37" s="1"/>
  <c r="H85" i="13"/>
  <c r="H580" i="34"/>
  <c r="F85" i="13" s="1"/>
  <c r="H59" i="13"/>
  <c r="H16" i="13"/>
  <c r="F59" i="13" l="1"/>
  <c r="I59" i="13" s="1"/>
  <c r="B126" i="37" s="1"/>
  <c r="F156" i="35"/>
  <c r="G57" i="13" s="1"/>
  <c r="H57" i="13" s="1"/>
  <c r="I57" i="13" s="1"/>
  <c r="B187" i="37" s="1"/>
  <c r="I85" i="13"/>
  <c r="B143" i="37" s="1"/>
  <c r="F148" i="35"/>
  <c r="G40" i="13" s="1"/>
  <c r="H40" i="13" s="1"/>
  <c r="I40" i="13" s="1"/>
  <c r="B197" i="37" s="1"/>
  <c r="J770" i="34"/>
  <c r="F201" i="13" s="1"/>
  <c r="J761" i="34"/>
  <c r="J739" i="34"/>
  <c r="F184" i="13" s="1"/>
  <c r="J742" i="34"/>
  <c r="F186" i="13" s="1"/>
  <c r="H186" i="13"/>
  <c r="H241" i="13"/>
  <c r="H240" i="13"/>
  <c r="L8" i="38"/>
  <c r="E132" i="35" s="1"/>
  <c r="F132" i="35" s="1"/>
  <c r="F134" i="35"/>
  <c r="F133" i="35"/>
  <c r="F131" i="35"/>
  <c r="F227" i="13"/>
  <c r="F226" i="13"/>
  <c r="F225" i="13"/>
  <c r="F224" i="13"/>
  <c r="F223" i="13"/>
  <c r="F222" i="13"/>
  <c r="F221" i="13"/>
  <c r="F220" i="13"/>
  <c r="J410" i="34"/>
  <c r="I403" i="34"/>
  <c r="F403" i="34" s="1"/>
  <c r="I404" i="34"/>
  <c r="F404" i="34" s="1"/>
  <c r="I405" i="34"/>
  <c r="F405" i="34" s="1"/>
  <c r="I406" i="34"/>
  <c r="F406" i="34" s="1"/>
  <c r="I407" i="34"/>
  <c r="F407" i="34" s="1"/>
  <c r="I408" i="34"/>
  <c r="I409" i="34"/>
  <c r="F409" i="34" s="1"/>
  <c r="I402" i="34"/>
  <c r="F402" i="34" s="1"/>
  <c r="E408" i="34"/>
  <c r="F401" i="34"/>
  <c r="F400" i="34"/>
  <c r="F399" i="34"/>
  <c r="F398" i="34"/>
  <c r="F397" i="34"/>
  <c r="F396" i="34"/>
  <c r="F395" i="34"/>
  <c r="F392" i="34"/>
  <c r="F390" i="34"/>
  <c r="F389" i="34"/>
  <c r="F388" i="34"/>
  <c r="F387" i="34"/>
  <c r="F386" i="34"/>
  <c r="F385" i="34"/>
  <c r="F384" i="34"/>
  <c r="F383" i="34"/>
  <c r="F382" i="34"/>
  <c r="F391" i="34"/>
  <c r="F381" i="34"/>
  <c r="F380" i="34"/>
  <c r="F379" i="34"/>
  <c r="F378" i="34"/>
  <c r="F377" i="34"/>
  <c r="F376" i="34"/>
  <c r="F375" i="34"/>
  <c r="F374" i="34"/>
  <c r="F373" i="34"/>
  <c r="F372" i="34"/>
  <c r="F371" i="34"/>
  <c r="F370" i="34"/>
  <c r="F369" i="34"/>
  <c r="F368" i="34"/>
  <c r="F367" i="34"/>
  <c r="F366" i="34"/>
  <c r="F365" i="34"/>
  <c r="F309" i="34"/>
  <c r="F310" i="34"/>
  <c r="F308" i="34"/>
  <c r="F307" i="34"/>
  <c r="F305" i="34"/>
  <c r="F304" i="34"/>
  <c r="F303" i="34"/>
  <c r="F302" i="34"/>
  <c r="F301" i="34"/>
  <c r="F300" i="34"/>
  <c r="F299" i="34"/>
  <c r="F298" i="34"/>
  <c r="F297" i="34"/>
  <c r="F296" i="34"/>
  <c r="F295" i="34"/>
  <c r="F294" i="34"/>
  <c r="F269" i="34"/>
  <c r="F268" i="34"/>
  <c r="F267" i="34"/>
  <c r="F266" i="34"/>
  <c r="F146" i="34"/>
  <c r="F145" i="34"/>
  <c r="F144" i="34"/>
  <c r="F143" i="34"/>
  <c r="F129" i="34"/>
  <c r="F128" i="34"/>
  <c r="F127" i="34"/>
  <c r="F126" i="34"/>
  <c r="F291" i="34"/>
  <c r="F290" i="34"/>
  <c r="F289" i="34"/>
  <c r="F288" i="34"/>
  <c r="F285" i="34"/>
  <c r="F284" i="34"/>
  <c r="F283" i="34"/>
  <c r="F282" i="34"/>
  <c r="F281" i="34"/>
  <c r="F280" i="34"/>
  <c r="F279" i="34"/>
  <c r="F278" i="34"/>
  <c r="F277" i="34"/>
  <c r="F276" i="34"/>
  <c r="F275" i="34"/>
  <c r="F274" i="34"/>
  <c r="F273" i="34"/>
  <c r="F272" i="34"/>
  <c r="F271" i="34"/>
  <c r="F270" i="34"/>
  <c r="F265" i="34"/>
  <c r="F264" i="34"/>
  <c r="F263" i="34"/>
  <c r="F262" i="34"/>
  <c r="F261" i="34"/>
  <c r="F260" i="34"/>
  <c r="F259" i="34"/>
  <c r="F258" i="34"/>
  <c r="F257" i="34"/>
  <c r="F256" i="34"/>
  <c r="F255" i="34"/>
  <c r="F254" i="34"/>
  <c r="F253" i="34"/>
  <c r="F252" i="34"/>
  <c r="F251" i="34"/>
  <c r="F250" i="34"/>
  <c r="F249" i="34"/>
  <c r="F248" i="34"/>
  <c r="F247" i="34"/>
  <c r="F246" i="34"/>
  <c r="F287" i="34"/>
  <c r="F286" i="34"/>
  <c r="F245" i="34"/>
  <c r="F244" i="34"/>
  <c r="F243" i="34"/>
  <c r="F242" i="34"/>
  <c r="F241" i="34"/>
  <c r="F240" i="34"/>
  <c r="F239" i="34"/>
  <c r="F238" i="34"/>
  <c r="F237" i="34"/>
  <c r="F236" i="34"/>
  <c r="F235" i="34"/>
  <c r="F234" i="34"/>
  <c r="F233" i="34"/>
  <c r="F232" i="34"/>
  <c r="F231" i="34"/>
  <c r="F230" i="34"/>
  <c r="F229" i="34"/>
  <c r="F210" i="34"/>
  <c r="F211" i="34"/>
  <c r="F228" i="34"/>
  <c r="F227" i="34"/>
  <c r="F226" i="34"/>
  <c r="F225" i="34"/>
  <c r="F224" i="34"/>
  <c r="F223" i="34"/>
  <c r="F222" i="34"/>
  <c r="F221" i="34"/>
  <c r="F220" i="34"/>
  <c r="F219" i="34"/>
  <c r="F218" i="34"/>
  <c r="F217" i="34"/>
  <c r="F216" i="34"/>
  <c r="F215" i="34"/>
  <c r="F214" i="34"/>
  <c r="F213" i="34"/>
  <c r="F212" i="34"/>
  <c r="E192" i="34"/>
  <c r="F192" i="34" s="1"/>
  <c r="F209" i="34"/>
  <c r="F208" i="34"/>
  <c r="F207" i="34"/>
  <c r="F206" i="34"/>
  <c r="F205" i="34"/>
  <c r="F204" i="34"/>
  <c r="F203" i="34"/>
  <c r="F202" i="34"/>
  <c r="F201" i="34"/>
  <c r="F200" i="34"/>
  <c r="F199" i="34"/>
  <c r="F198" i="34"/>
  <c r="F173" i="34"/>
  <c r="F172" i="34"/>
  <c r="F167" i="34"/>
  <c r="F161" i="34"/>
  <c r="F160" i="34"/>
  <c r="F149" i="34"/>
  <c r="F138" i="34"/>
  <c r="F132" i="34"/>
  <c r="F136" i="34"/>
  <c r="F137" i="34"/>
  <c r="F139" i="34"/>
  <c r="F140" i="34"/>
  <c r="F141" i="34"/>
  <c r="F142" i="34"/>
  <c r="F147" i="34"/>
  <c r="F148" i="34"/>
  <c r="F150" i="34"/>
  <c r="F151" i="34"/>
  <c r="F152" i="34"/>
  <c r="F153" i="34"/>
  <c r="F154" i="34"/>
  <c r="F155" i="34"/>
  <c r="F156" i="34"/>
  <c r="F157" i="34"/>
  <c r="F158" i="34"/>
  <c r="F159" i="34"/>
  <c r="F162" i="34"/>
  <c r="F163" i="34"/>
  <c r="F164" i="34"/>
  <c r="F165" i="34"/>
  <c r="F166" i="34"/>
  <c r="F168" i="34"/>
  <c r="F169" i="34"/>
  <c r="F170" i="34"/>
  <c r="F171" i="34"/>
  <c r="F174" i="34"/>
  <c r="F175" i="34"/>
  <c r="F176" i="34"/>
  <c r="F177" i="34"/>
  <c r="F178" i="34"/>
  <c r="F179" i="34"/>
  <c r="F180" i="34"/>
  <c r="F181" i="34"/>
  <c r="F182" i="34"/>
  <c r="F183" i="34"/>
  <c r="F184" i="34"/>
  <c r="F185" i="34"/>
  <c r="F186" i="34"/>
  <c r="F187" i="34"/>
  <c r="F188" i="34"/>
  <c r="F189" i="34"/>
  <c r="F190" i="34"/>
  <c r="F191" i="34"/>
  <c r="F193" i="34"/>
  <c r="F194" i="34"/>
  <c r="F195" i="34"/>
  <c r="F196" i="34"/>
  <c r="F197" i="34"/>
  <c r="F115" i="34"/>
  <c r="F116" i="34"/>
  <c r="F117" i="34"/>
  <c r="F118" i="34"/>
  <c r="F119" i="34"/>
  <c r="F120" i="34"/>
  <c r="F121" i="34"/>
  <c r="F122" i="34"/>
  <c r="F123" i="34"/>
  <c r="F124" i="34"/>
  <c r="F125" i="34"/>
  <c r="F130" i="34"/>
  <c r="F131" i="34"/>
  <c r="F133" i="34"/>
  <c r="F134" i="34"/>
  <c r="F135" i="34"/>
  <c r="F114" i="34"/>
  <c r="F113" i="34"/>
  <c r="F112" i="34"/>
  <c r="F111" i="34"/>
  <c r="F110" i="34"/>
  <c r="F109" i="34"/>
  <c r="F108" i="34"/>
  <c r="H184" i="13"/>
  <c r="J19" i="34"/>
  <c r="F15" i="13" s="1"/>
  <c r="J10" i="34"/>
  <c r="F12" i="13" s="1"/>
  <c r="J9" i="34"/>
  <c r="F11" i="13" s="1"/>
  <c r="J8" i="34"/>
  <c r="F10" i="13" s="1"/>
  <c r="F13" i="13"/>
  <c r="H195" i="13"/>
  <c r="I195" i="13" s="1"/>
  <c r="B209" i="37" s="1"/>
  <c r="H196" i="13"/>
  <c r="I196" i="13" s="1"/>
  <c r="B104" i="37" s="1"/>
  <c r="C779" i="34"/>
  <c r="H81" i="13"/>
  <c r="I81" i="13" s="1"/>
  <c r="B147" i="37" s="1"/>
  <c r="H89" i="13"/>
  <c r="I89" i="13" s="1"/>
  <c r="B212" i="37" s="1"/>
  <c r="H88" i="13"/>
  <c r="I88" i="13" s="1"/>
  <c r="B119" i="37" s="1"/>
  <c r="H15" i="13"/>
  <c r="H13" i="13"/>
  <c r="H12" i="13"/>
  <c r="H11" i="13"/>
  <c r="H10" i="13"/>
  <c r="E334" i="34"/>
  <c r="J7" i="34"/>
  <c r="F9" i="13" s="1"/>
  <c r="J6" i="34"/>
  <c r="F8" i="13" s="1"/>
  <c r="J5" i="34"/>
  <c r="F7" i="13" s="1"/>
  <c r="J107" i="34" l="1"/>
  <c r="F35" i="13" s="1"/>
  <c r="I12" i="13"/>
  <c r="B40" i="37" s="1"/>
  <c r="I186" i="13"/>
  <c r="B89" i="37" s="1"/>
  <c r="I184" i="13"/>
  <c r="B57" i="37" s="1"/>
  <c r="F135" i="35"/>
  <c r="G201" i="13" s="1"/>
  <c r="H201" i="13" s="1"/>
  <c r="I201" i="13" s="1"/>
  <c r="B85" i="37" s="1"/>
  <c r="F408" i="34"/>
  <c r="J394" i="34" s="1"/>
  <c r="J364" i="34"/>
  <c r="F63" i="13" s="1"/>
  <c r="J306" i="34"/>
  <c r="F37" i="13" s="1"/>
  <c r="J293" i="34"/>
  <c r="F36" i="13" s="1"/>
  <c r="I10" i="13"/>
  <c r="B112" i="37" s="1"/>
  <c r="I11" i="13"/>
  <c r="B207" i="37" s="1"/>
  <c r="I13" i="13"/>
  <c r="B87" i="37" s="1"/>
  <c r="J78" i="34"/>
  <c r="F11" i="35"/>
  <c r="F10" i="35"/>
  <c r="H207" i="13" l="1"/>
  <c r="J780" i="34"/>
  <c r="J776" i="34"/>
  <c r="F205" i="13" s="1"/>
  <c r="H205" i="13"/>
  <c r="F192" i="13"/>
  <c r="J750" i="34"/>
  <c r="F191" i="13" s="1"/>
  <c r="H191" i="13"/>
  <c r="J755" i="34"/>
  <c r="J757" i="34"/>
  <c r="F194" i="13" s="1"/>
  <c r="H194" i="13"/>
  <c r="J747" i="34"/>
  <c r="F189" i="13" s="1"/>
  <c r="H189" i="13"/>
  <c r="F188" i="13"/>
  <c r="H188" i="13"/>
  <c r="J740" i="34"/>
  <c r="F185" i="13" s="1"/>
  <c r="H231" i="13"/>
  <c r="F16" i="13"/>
  <c r="I16" i="13" s="1"/>
  <c r="B72" i="37" s="1"/>
  <c r="F72" i="35"/>
  <c r="F117" i="35"/>
  <c r="F125" i="35"/>
  <c r="F124" i="35"/>
  <c r="F123" i="35"/>
  <c r="F122" i="35"/>
  <c r="F121" i="35"/>
  <c r="F120" i="35"/>
  <c r="F119" i="35"/>
  <c r="F118" i="35"/>
  <c r="J732" i="34"/>
  <c r="F178" i="13" s="1"/>
  <c r="F111" i="35"/>
  <c r="F110" i="35"/>
  <c r="L7" i="38"/>
  <c r="E109" i="35" s="1"/>
  <c r="F109" i="35" s="1"/>
  <c r="F102" i="35"/>
  <c r="F101" i="35"/>
  <c r="F103" i="35"/>
  <c r="F100" i="35"/>
  <c r="H76" i="13"/>
  <c r="J437" i="34"/>
  <c r="F67" i="13" s="1"/>
  <c r="H67" i="13"/>
  <c r="J554" i="34"/>
  <c r="F75" i="13" s="1"/>
  <c r="H75" i="13"/>
  <c r="F74" i="13"/>
  <c r="H74" i="13"/>
  <c r="J730" i="34"/>
  <c r="F177" i="13" s="1"/>
  <c r="H177" i="13"/>
  <c r="H37" i="13"/>
  <c r="H87" i="13"/>
  <c r="J583" i="34"/>
  <c r="F87" i="13" s="1"/>
  <c r="J581" i="34"/>
  <c r="F86" i="13" s="1"/>
  <c r="H86" i="13"/>
  <c r="J778" i="34"/>
  <c r="F206" i="13" s="1"/>
  <c r="H206" i="13"/>
  <c r="J839" i="34"/>
  <c r="I76" i="13" l="1"/>
  <c r="B27" i="37" s="1"/>
  <c r="I77" i="13"/>
  <c r="B66" i="37" s="1"/>
  <c r="F207" i="13"/>
  <c r="I207" i="13" s="1"/>
  <c r="B193" i="37" s="1"/>
  <c r="I209" i="13"/>
  <c r="B189" i="37" s="1"/>
  <c r="I205" i="13"/>
  <c r="B121" i="37" s="1"/>
  <c r="I191" i="13"/>
  <c r="B179" i="37" s="1"/>
  <c r="I194" i="13"/>
  <c r="B136" i="37" s="1"/>
  <c r="I188" i="13"/>
  <c r="B83" i="37" s="1"/>
  <c r="I189" i="13"/>
  <c r="B161" i="37" s="1"/>
  <c r="F126" i="35"/>
  <c r="G235" i="13" s="1"/>
  <c r="F112" i="35"/>
  <c r="G178" i="13" s="1"/>
  <c r="F104" i="35"/>
  <c r="G245" i="13" s="1"/>
  <c r="I67" i="13"/>
  <c r="B50" i="37" s="1"/>
  <c r="I75" i="13"/>
  <c r="B91" i="37" s="1"/>
  <c r="I74" i="13"/>
  <c r="B41" i="37" s="1"/>
  <c r="I177" i="13"/>
  <c r="B127" i="37" s="1"/>
  <c r="I37" i="13"/>
  <c r="B114" i="37" s="1"/>
  <c r="I87" i="13"/>
  <c r="B71" i="37" s="1"/>
  <c r="I86" i="13"/>
  <c r="B153" i="37" s="1"/>
  <c r="I206" i="13"/>
  <c r="B111" i="37" s="1"/>
  <c r="H242" i="13"/>
  <c r="I242" i="13" s="1"/>
  <c r="B100" i="37" s="1"/>
  <c r="J333" i="34"/>
  <c r="F47" i="13" s="1"/>
  <c r="H47" i="13"/>
  <c r="J774" i="34"/>
  <c r="F204" i="13" s="1"/>
  <c r="H204" i="13"/>
  <c r="J797" i="34"/>
  <c r="F219" i="13" s="1"/>
  <c r="J795" i="34"/>
  <c r="F74" i="35"/>
  <c r="F73" i="35"/>
  <c r="F71" i="35"/>
  <c r="H178" i="13" l="1"/>
  <c r="I178" i="13" s="1"/>
  <c r="F75" i="35"/>
  <c r="G219" i="13" s="1"/>
  <c r="H219" i="13" s="1"/>
  <c r="I219" i="13" s="1"/>
  <c r="B164" i="37" s="1"/>
  <c r="I47" i="13"/>
  <c r="B163" i="37" s="1"/>
  <c r="I204" i="13"/>
  <c r="B204" i="37" s="1"/>
  <c r="H63" i="13"/>
  <c r="I63" i="13" s="1"/>
  <c r="B70" i="37" s="1"/>
  <c r="J832" i="34"/>
  <c r="F237" i="13" s="1"/>
  <c r="J835" i="34"/>
  <c r="F238" i="13" s="1"/>
  <c r="J837" i="34"/>
  <c r="F239" i="13" s="1"/>
  <c r="F240" i="13" s="1"/>
  <c r="H239" i="13"/>
  <c r="H238" i="13"/>
  <c r="J722" i="34"/>
  <c r="F174" i="13" s="1"/>
  <c r="H174" i="13"/>
  <c r="H237" i="13"/>
  <c r="J782" i="34"/>
  <c r="J830" i="34"/>
  <c r="F236" i="13" s="1"/>
  <c r="H236" i="13"/>
  <c r="J828" i="34"/>
  <c r="F235" i="13" s="1"/>
  <c r="H235" i="13"/>
  <c r="J772" i="34"/>
  <c r="F203" i="13" s="1"/>
  <c r="H203" i="13"/>
  <c r="F65" i="35"/>
  <c r="F66" i="35" s="1"/>
  <c r="G60" i="13" s="1"/>
  <c r="J771" i="34"/>
  <c r="F202" i="13" s="1"/>
  <c r="H202" i="13"/>
  <c r="F59" i="35"/>
  <c r="F58" i="35"/>
  <c r="F57" i="35"/>
  <c r="J720" i="34"/>
  <c r="F173" i="13" s="1"/>
  <c r="D5" i="33"/>
  <c r="C5" i="33"/>
  <c r="Q42" i="33"/>
  <c r="Q40" i="33"/>
  <c r="Q38" i="33"/>
  <c r="Q36" i="33"/>
  <c r="Q34" i="33"/>
  <c r="Q32" i="33"/>
  <c r="Q30" i="33"/>
  <c r="Q28" i="33"/>
  <c r="I176" i="13" l="1"/>
  <c r="B20" i="37"/>
  <c r="F208" i="13"/>
  <c r="I208" i="13" s="1"/>
  <c r="B182" i="37" s="1"/>
  <c r="F241" i="13"/>
  <c r="I241" i="13" s="1"/>
  <c r="B80" i="37" s="1"/>
  <c r="I240" i="13"/>
  <c r="B210" i="37" s="1"/>
  <c r="I202" i="13"/>
  <c r="B67" i="37" s="1"/>
  <c r="I237" i="13"/>
  <c r="B120" i="37" s="1"/>
  <c r="I174" i="13"/>
  <c r="B76" i="37" s="1"/>
  <c r="I238" i="13"/>
  <c r="B142" i="37" s="1"/>
  <c r="I239" i="13"/>
  <c r="B81" i="37" s="1"/>
  <c r="I236" i="13"/>
  <c r="B54" i="37" s="1"/>
  <c r="I235" i="13"/>
  <c r="B38" i="37" s="1"/>
  <c r="I203" i="13"/>
  <c r="B175" i="37" s="1"/>
  <c r="F60" i="35"/>
  <c r="F218" i="13"/>
  <c r="H218" i="13"/>
  <c r="J769" i="34"/>
  <c r="F200" i="13" s="1"/>
  <c r="J768" i="34"/>
  <c r="F199" i="13" s="1"/>
  <c r="H200" i="13"/>
  <c r="H199" i="13"/>
  <c r="F198" i="13"/>
  <c r="H198" i="13"/>
  <c r="F193" i="13"/>
  <c r="H185" i="13"/>
  <c r="H246" i="13"/>
  <c r="H245" i="13"/>
  <c r="H243" i="13"/>
  <c r="I246" i="13" l="1"/>
  <c r="B95" i="37" s="1"/>
  <c r="G244" i="13"/>
  <c r="H244" i="13" s="1"/>
  <c r="I244" i="13" s="1"/>
  <c r="B117" i="37" s="1"/>
  <c r="G173" i="13"/>
  <c r="H173" i="13" s="1"/>
  <c r="I173" i="13" s="1"/>
  <c r="B60" i="37" s="1"/>
  <c r="I200" i="13"/>
  <c r="B174" i="37" s="1"/>
  <c r="I199" i="13"/>
  <c r="B107" i="37" s="1"/>
  <c r="I198" i="13"/>
  <c r="B58" i="37" s="1"/>
  <c r="I185" i="13"/>
  <c r="B203" i="37" s="1"/>
  <c r="I245" i="13"/>
  <c r="B63" i="37" s="1"/>
  <c r="I243" i="13"/>
  <c r="B18" i="37" s="1"/>
  <c r="J572" i="34" l="1"/>
  <c r="F82" i="13" s="1"/>
  <c r="H82" i="13"/>
  <c r="J738" i="34"/>
  <c r="F183" i="13" s="1"/>
  <c r="J749" i="34"/>
  <c r="F190" i="13" s="1"/>
  <c r="J737" i="34"/>
  <c r="H182" i="13"/>
  <c r="I182" i="13" s="1"/>
  <c r="B36" i="37" s="1"/>
  <c r="J718" i="34"/>
  <c r="F172" i="13" s="1"/>
  <c r="H172" i="13"/>
  <c r="J716" i="34"/>
  <c r="F171" i="13" s="1"/>
  <c r="J714" i="34"/>
  <c r="F170" i="13" s="1"/>
  <c r="H73" i="13"/>
  <c r="J568" i="34"/>
  <c r="F80" i="13" s="1"/>
  <c r="H80" i="13"/>
  <c r="J566" i="34"/>
  <c r="F79" i="13" s="1"/>
  <c r="F69" i="13"/>
  <c r="F66" i="13"/>
  <c r="F65" i="13"/>
  <c r="H66" i="13"/>
  <c r="H60" i="13"/>
  <c r="F58" i="13"/>
  <c r="F56" i="13"/>
  <c r="J349" i="34"/>
  <c r="F824" i="34" s="1"/>
  <c r="J347" i="34"/>
  <c r="F54" i="13" s="1"/>
  <c r="H54" i="13"/>
  <c r="J345" i="34"/>
  <c r="F53" i="13" s="1"/>
  <c r="J343" i="34"/>
  <c r="F52" i="13" s="1"/>
  <c r="F51" i="13"/>
  <c r="J331" i="34"/>
  <c r="F46" i="13" s="1"/>
  <c r="H46" i="13"/>
  <c r="J320" i="34"/>
  <c r="H43" i="13"/>
  <c r="J316" i="34"/>
  <c r="F41" i="13" s="1"/>
  <c r="J318" i="34"/>
  <c r="F42" i="13" s="1"/>
  <c r="D51" i="35"/>
  <c r="F51" i="35" s="1"/>
  <c r="D50" i="35"/>
  <c r="F50" i="35" s="1"/>
  <c r="D49" i="35"/>
  <c r="F49" i="35" s="1"/>
  <c r="D48" i="35"/>
  <c r="F48" i="35" s="1"/>
  <c r="D47" i="35"/>
  <c r="F47" i="35" s="1"/>
  <c r="D46" i="35"/>
  <c r="F46" i="35" s="1"/>
  <c r="D45" i="35"/>
  <c r="F45" i="35" s="1"/>
  <c r="D44" i="35"/>
  <c r="F44" i="35" s="1"/>
  <c r="D43" i="35"/>
  <c r="F43" i="35" s="1"/>
  <c r="D42" i="35"/>
  <c r="F42" i="35" s="1"/>
  <c r="D41" i="35"/>
  <c r="F41" i="35" s="1"/>
  <c r="D35" i="35"/>
  <c r="F35" i="35" s="1"/>
  <c r="D34" i="35"/>
  <c r="F34" i="35" s="1"/>
  <c r="D33" i="35"/>
  <c r="F33" i="35" s="1"/>
  <c r="D32" i="35"/>
  <c r="F32" i="35" s="1"/>
  <c r="D31" i="35"/>
  <c r="F31" i="35" s="1"/>
  <c r="D30" i="35"/>
  <c r="F30" i="35" s="1"/>
  <c r="D29" i="35"/>
  <c r="F29" i="35" s="1"/>
  <c r="D28" i="35"/>
  <c r="F28" i="35" s="1"/>
  <c r="D27" i="35"/>
  <c r="F27" i="35" s="1"/>
  <c r="D26" i="35"/>
  <c r="F26" i="35" s="1"/>
  <c r="D25" i="35"/>
  <c r="F25" i="35" s="1"/>
  <c r="J312" i="34"/>
  <c r="J701" i="34"/>
  <c r="F163" i="13" s="1"/>
  <c r="J703" i="34"/>
  <c r="F164" i="13" s="1"/>
  <c r="J705" i="34"/>
  <c r="F165" i="13" s="1"/>
  <c r="J707" i="34"/>
  <c r="F166" i="13" s="1"/>
  <c r="J709" i="34"/>
  <c r="F167" i="13" s="1"/>
  <c r="J711" i="34"/>
  <c r="F168" i="13" s="1"/>
  <c r="H230" i="13"/>
  <c r="B40" i="15"/>
  <c r="B39" i="33" s="1"/>
  <c r="B38" i="15"/>
  <c r="B37" i="33" s="1"/>
  <c r="B36" i="15"/>
  <c r="B35" i="33" s="1"/>
  <c r="B34" i="15"/>
  <c r="B33" i="33" s="1"/>
  <c r="B32" i="15"/>
  <c r="B31" i="33" s="1"/>
  <c r="B30" i="15"/>
  <c r="B29" i="33" s="1"/>
  <c r="B28" i="15"/>
  <c r="B27" i="33" s="1"/>
  <c r="H79" i="13"/>
  <c r="H72" i="13"/>
  <c r="H71" i="13"/>
  <c r="H69" i="13"/>
  <c r="F147" i="13"/>
  <c r="F146" i="13"/>
  <c r="F145" i="13"/>
  <c r="F144" i="13"/>
  <c r="F143" i="13"/>
  <c r="F142" i="13"/>
  <c r="F141" i="13"/>
  <c r="F140" i="13"/>
  <c r="F139" i="13"/>
  <c r="F138" i="13"/>
  <c r="F137" i="13"/>
  <c r="F136" i="13"/>
  <c r="F135" i="13"/>
  <c r="F134" i="13"/>
  <c r="F133" i="13"/>
  <c r="F132" i="13"/>
  <c r="F131" i="13"/>
  <c r="F130" i="13"/>
  <c r="F129" i="13"/>
  <c r="F128" i="13"/>
  <c r="F127" i="13"/>
  <c r="F126" i="13"/>
  <c r="F125" i="13"/>
  <c r="F124" i="13"/>
  <c r="F123" i="13"/>
  <c r="F122" i="13"/>
  <c r="F121" i="13"/>
  <c r="F120" i="13"/>
  <c r="F119" i="13"/>
  <c r="F118" i="13"/>
  <c r="F117" i="13"/>
  <c r="F116" i="13"/>
  <c r="F115" i="13"/>
  <c r="F114" i="13"/>
  <c r="F113" i="13"/>
  <c r="F112" i="13"/>
  <c r="F111" i="13"/>
  <c r="F110" i="13"/>
  <c r="F109" i="13"/>
  <c r="F822" i="34" l="1"/>
  <c r="F55" i="13"/>
  <c r="I45" i="13"/>
  <c r="B118" i="37" s="1"/>
  <c r="F43" i="13"/>
  <c r="I43" i="13" s="1"/>
  <c r="B51" i="37" s="1"/>
  <c r="F39" i="13"/>
  <c r="I218" i="13"/>
  <c r="B22" i="37" s="1"/>
  <c r="I82" i="13"/>
  <c r="B35" i="37" s="1"/>
  <c r="I172" i="13"/>
  <c r="B75" i="37" s="1"/>
  <c r="I73" i="13"/>
  <c r="B13" i="37" s="1"/>
  <c r="I80" i="13"/>
  <c r="B82" i="37" s="1"/>
  <c r="I79" i="13"/>
  <c r="B17" i="37" s="1"/>
  <c r="I69" i="13"/>
  <c r="B31" i="37" s="1"/>
  <c r="I66" i="13"/>
  <c r="B106" i="37" s="1"/>
  <c r="F363" i="34"/>
  <c r="J362" i="34" s="1"/>
  <c r="F62" i="13" s="1"/>
  <c r="J359" i="34"/>
  <c r="I54" i="13"/>
  <c r="B53" i="37" s="1"/>
  <c r="I46" i="13"/>
  <c r="B171" i="37" s="1"/>
  <c r="F52" i="35"/>
  <c r="G42" i="13" s="1"/>
  <c r="H42" i="13" s="1"/>
  <c r="I42" i="13" s="1"/>
  <c r="B170" i="37" s="1"/>
  <c r="F36" i="35"/>
  <c r="G41" i="13" s="1"/>
  <c r="F60" i="13" l="1"/>
  <c r="I60" i="13" s="1"/>
  <c r="B30" i="37" s="1"/>
  <c r="I78" i="13"/>
  <c r="C28" i="15" s="1"/>
  <c r="C27" i="33" s="1"/>
  <c r="J823" i="34"/>
  <c r="F232" i="13" s="1"/>
  <c r="J821" i="34"/>
  <c r="F231" i="13" s="1"/>
  <c r="I68" i="13"/>
  <c r="C24" i="15" s="1"/>
  <c r="C23" i="33" s="1"/>
  <c r="H36" i="13"/>
  <c r="H171" i="13"/>
  <c r="H170" i="13"/>
  <c r="H65" i="13"/>
  <c r="I65" i="13" s="1"/>
  <c r="B16" i="37" s="1"/>
  <c r="H62" i="13"/>
  <c r="H58" i="13"/>
  <c r="I58" i="13" s="1"/>
  <c r="B74" i="37" s="1"/>
  <c r="H56" i="13"/>
  <c r="I56" i="13" s="1"/>
  <c r="B88" i="37" s="1"/>
  <c r="H55" i="13"/>
  <c r="I55" i="13" s="1"/>
  <c r="B99" i="37" s="1"/>
  <c r="H53" i="13"/>
  <c r="I53" i="13" s="1"/>
  <c r="B141" i="37" s="1"/>
  <c r="H52" i="13"/>
  <c r="I52" i="13" s="1"/>
  <c r="B25" i="37" s="1"/>
  <c r="H51" i="13"/>
  <c r="I51" i="13" s="1"/>
  <c r="B55" i="37" s="1"/>
  <c r="G31" i="34"/>
  <c r="G30" i="34"/>
  <c r="H147" i="13"/>
  <c r="I147" i="13" s="1"/>
  <c r="B29" i="37" s="1"/>
  <c r="H146" i="13"/>
  <c r="I146" i="13" s="1"/>
  <c r="B134" i="37" s="1"/>
  <c r="H227" i="13"/>
  <c r="I227" i="13" s="1"/>
  <c r="B109" i="37" s="1"/>
  <c r="H226" i="13"/>
  <c r="I226" i="13" s="1"/>
  <c r="B211" i="37" s="1"/>
  <c r="H225" i="13"/>
  <c r="I225" i="13" s="1"/>
  <c r="B154" i="37" s="1"/>
  <c r="H224" i="13"/>
  <c r="I224" i="13" s="1"/>
  <c r="B220" i="37" s="1"/>
  <c r="H223" i="13"/>
  <c r="I223" i="13" s="1"/>
  <c r="B181" i="37" s="1"/>
  <c r="H222" i="13"/>
  <c r="I222" i="13" s="1"/>
  <c r="B213" i="37" s="1"/>
  <c r="H221" i="13"/>
  <c r="I221" i="13" s="1"/>
  <c r="B198" i="37" s="1"/>
  <c r="H220" i="13"/>
  <c r="I220" i="13" s="1"/>
  <c r="B168" i="37" s="1"/>
  <c r="H145" i="13"/>
  <c r="I145" i="13" s="1"/>
  <c r="B64" i="37" s="1"/>
  <c r="H144" i="13"/>
  <c r="I144" i="13" s="1"/>
  <c r="B148" i="37" s="1"/>
  <c r="H143" i="13"/>
  <c r="I143" i="13" s="1"/>
  <c r="B166" i="37" s="1"/>
  <c r="H142" i="13"/>
  <c r="I142" i="13" s="1"/>
  <c r="B94" i="37" s="1"/>
  <c r="H141" i="13"/>
  <c r="I141" i="13" s="1"/>
  <c r="B48" i="37" s="1"/>
  <c r="H140" i="13"/>
  <c r="I140" i="13" s="1"/>
  <c r="B69" i="37" s="1"/>
  <c r="H139" i="13"/>
  <c r="I139" i="13" s="1"/>
  <c r="B96" i="37" s="1"/>
  <c r="H138" i="13"/>
  <c r="I138" i="13" s="1"/>
  <c r="B103" i="37" s="1"/>
  <c r="H137" i="13"/>
  <c r="I137" i="13" s="1"/>
  <c r="B116" i="37" s="1"/>
  <c r="H136" i="13"/>
  <c r="I136" i="13" s="1"/>
  <c r="B196" i="37" s="1"/>
  <c r="H135" i="13"/>
  <c r="I135" i="13" s="1"/>
  <c r="B135" i="37" s="1"/>
  <c r="H134" i="13"/>
  <c r="I134" i="13" s="1"/>
  <c r="B79" i="37" s="1"/>
  <c r="H133" i="13"/>
  <c r="I133" i="13" s="1"/>
  <c r="B37" i="37" s="1"/>
  <c r="H132" i="13"/>
  <c r="I132" i="13" s="1"/>
  <c r="B77" i="37" s="1"/>
  <c r="H131" i="13"/>
  <c r="I131" i="13" s="1"/>
  <c r="B222" i="37" s="1"/>
  <c r="H130" i="13"/>
  <c r="I130" i="13" s="1"/>
  <c r="B144" i="37" s="1"/>
  <c r="H129" i="13"/>
  <c r="I129" i="13" s="1"/>
  <c r="B47" i="37" s="1"/>
  <c r="H128" i="13"/>
  <c r="I128" i="13" s="1"/>
  <c r="B217" i="37" s="1"/>
  <c r="H127" i="13"/>
  <c r="I127" i="13" s="1"/>
  <c r="B192" i="37" s="1"/>
  <c r="H126" i="13"/>
  <c r="I126" i="13" s="1"/>
  <c r="B65" i="37" s="1"/>
  <c r="H125" i="13"/>
  <c r="I125" i="13" s="1"/>
  <c r="B184" i="37" s="1"/>
  <c r="H124" i="13"/>
  <c r="I124" i="13" s="1"/>
  <c r="B159" i="37" s="1"/>
  <c r="H123" i="13"/>
  <c r="I123" i="13" s="1"/>
  <c r="B124" i="37" s="1"/>
  <c r="H122" i="13"/>
  <c r="I122" i="13" s="1"/>
  <c r="B131" i="37" s="1"/>
  <c r="H121" i="13"/>
  <c r="I121" i="13" s="1"/>
  <c r="B151" i="37" s="1"/>
  <c r="H120" i="13"/>
  <c r="I120" i="13" s="1"/>
  <c r="B215" i="37" s="1"/>
  <c r="H119" i="13"/>
  <c r="I119" i="13" s="1"/>
  <c r="B206" i="37" s="1"/>
  <c r="H118" i="13"/>
  <c r="I118" i="13" s="1"/>
  <c r="B214" i="37" s="1"/>
  <c r="H117" i="13"/>
  <c r="I117" i="13" s="1"/>
  <c r="B219" i="37" s="1"/>
  <c r="H116" i="13"/>
  <c r="I116" i="13" s="1"/>
  <c r="B216" i="37" s="1"/>
  <c r="H115" i="13"/>
  <c r="I115" i="13" s="1"/>
  <c r="B218" i="37" s="1"/>
  <c r="H114" i="13"/>
  <c r="I114" i="13" s="1"/>
  <c r="B205" i="37" s="1"/>
  <c r="H113" i="13"/>
  <c r="I113" i="13" s="1"/>
  <c r="B199" i="37" s="1"/>
  <c r="H112" i="13"/>
  <c r="I112" i="13" s="1"/>
  <c r="B149" i="37" s="1"/>
  <c r="H111" i="13"/>
  <c r="I111" i="13" s="1"/>
  <c r="B73" i="37" s="1"/>
  <c r="H110" i="13"/>
  <c r="I110" i="13" s="1"/>
  <c r="B180" i="37" s="1"/>
  <c r="H109" i="13"/>
  <c r="I109" i="13" s="1"/>
  <c r="B188" i="37" s="1"/>
  <c r="H17" i="13"/>
  <c r="F33" i="13"/>
  <c r="F19" i="35"/>
  <c r="F18" i="35"/>
  <c r="F17" i="35"/>
  <c r="J89" i="34"/>
  <c r="F30" i="13" s="1"/>
  <c r="J91" i="34"/>
  <c r="F31" i="13" s="1"/>
  <c r="J94" i="34"/>
  <c r="F32" i="13" s="1"/>
  <c r="J85" i="34"/>
  <c r="F29" i="13" s="1"/>
  <c r="J81" i="34"/>
  <c r="F28" i="13" s="1"/>
  <c r="F9" i="35"/>
  <c r="F8" i="35"/>
  <c r="F26" i="13"/>
  <c r="J72" i="34"/>
  <c r="F25" i="13" s="1"/>
  <c r="F24" i="13"/>
  <c r="J63" i="34"/>
  <c r="F23" i="13" s="1"/>
  <c r="F22" i="13"/>
  <c r="F21" i="13"/>
  <c r="F20" i="13"/>
  <c r="J29" i="34" l="1"/>
  <c r="F17" i="13" s="1"/>
  <c r="I231" i="13"/>
  <c r="B150" i="37" s="1"/>
  <c r="I232" i="13"/>
  <c r="B137" i="37" s="1"/>
  <c r="I217" i="13"/>
  <c r="C38" i="15" s="1"/>
  <c r="C37" i="33" s="1"/>
  <c r="E37" i="33" s="1"/>
  <c r="I108" i="13"/>
  <c r="C32" i="15" s="1"/>
  <c r="C31" i="33" s="1"/>
  <c r="I64" i="13"/>
  <c r="C22" i="15" s="1"/>
  <c r="C21" i="33" s="1"/>
  <c r="I50" i="13"/>
  <c r="C18" i="15" s="1"/>
  <c r="C17" i="33" s="1"/>
  <c r="I27" i="33"/>
  <c r="P27" i="33"/>
  <c r="H27" i="33"/>
  <c r="O27" i="33"/>
  <c r="G27" i="33"/>
  <c r="N27" i="33"/>
  <c r="F27" i="33"/>
  <c r="M27" i="33"/>
  <c r="E27" i="33"/>
  <c r="K27" i="33"/>
  <c r="L27" i="33"/>
  <c r="J27" i="33"/>
  <c r="I23" i="33"/>
  <c r="P23" i="33"/>
  <c r="H23" i="33"/>
  <c r="O23" i="33"/>
  <c r="G23" i="33"/>
  <c r="N23" i="33"/>
  <c r="F23" i="33"/>
  <c r="M23" i="33"/>
  <c r="E23" i="33"/>
  <c r="K23" i="33"/>
  <c r="J23" i="33"/>
  <c r="L23" i="33"/>
  <c r="F543" i="34"/>
  <c r="F538" i="34" s="1"/>
  <c r="J537" i="34" s="1"/>
  <c r="F819" i="34" s="1"/>
  <c r="J818" i="34" s="1"/>
  <c r="F20" i="35"/>
  <c r="G33" i="13" s="1"/>
  <c r="H33" i="13" s="1"/>
  <c r="I33" i="13" s="1"/>
  <c r="B8" i="37" s="1"/>
  <c r="I36" i="13"/>
  <c r="B44" i="37" s="1"/>
  <c r="I171" i="13"/>
  <c r="B34" i="37" s="1"/>
  <c r="I170" i="13"/>
  <c r="B19" i="37" s="1"/>
  <c r="I62" i="13"/>
  <c r="B32" i="37" s="1"/>
  <c r="F12" i="35"/>
  <c r="G26" i="13" s="1"/>
  <c r="H26" i="13" s="1"/>
  <c r="I26" i="13" s="1"/>
  <c r="B5" i="37" s="1"/>
  <c r="J542" i="34" l="1"/>
  <c r="F72" i="13" s="1"/>
  <c r="I72" i="13" s="1"/>
  <c r="B45" i="37" s="1"/>
  <c r="I169" i="13"/>
  <c r="I61" i="13"/>
  <c r="C20" i="15" s="1"/>
  <c r="C19" i="33" s="1"/>
  <c r="P37" i="33"/>
  <c r="F37" i="33"/>
  <c r="G37" i="33"/>
  <c r="O37" i="33"/>
  <c r="K37" i="33"/>
  <c r="M37" i="33"/>
  <c r="H37" i="33"/>
  <c r="L37" i="33"/>
  <c r="I37" i="33"/>
  <c r="J37" i="33"/>
  <c r="N37" i="33"/>
  <c r="I17" i="13"/>
  <c r="B46" i="37" s="1"/>
  <c r="I15" i="13"/>
  <c r="B39" i="37" s="1"/>
  <c r="Q27" i="33"/>
  <c r="M17" i="33"/>
  <c r="E17" i="33"/>
  <c r="L17" i="33"/>
  <c r="K17" i="33"/>
  <c r="J17" i="33"/>
  <c r="I17" i="33"/>
  <c r="O17" i="33"/>
  <c r="G17" i="33"/>
  <c r="N17" i="33"/>
  <c r="H17" i="33"/>
  <c r="F17" i="33"/>
  <c r="P17" i="33"/>
  <c r="I31" i="33"/>
  <c r="P31" i="33"/>
  <c r="H31" i="33"/>
  <c r="O31" i="33"/>
  <c r="G31" i="33"/>
  <c r="N31" i="33"/>
  <c r="F31" i="33"/>
  <c r="M31" i="33"/>
  <c r="E31" i="33"/>
  <c r="K31" i="33"/>
  <c r="L31" i="33"/>
  <c r="J31" i="33"/>
  <c r="M21" i="33"/>
  <c r="E21" i="33"/>
  <c r="L21" i="33"/>
  <c r="K21" i="33"/>
  <c r="J21" i="33"/>
  <c r="I21" i="33"/>
  <c r="O21" i="33"/>
  <c r="G21" i="33"/>
  <c r="P21" i="33"/>
  <c r="N21" i="33"/>
  <c r="H21" i="33"/>
  <c r="F21" i="33"/>
  <c r="F71" i="13" l="1"/>
  <c r="F230" i="13"/>
  <c r="I14" i="13"/>
  <c r="Q37" i="33"/>
  <c r="Q31" i="33"/>
  <c r="I19" i="33"/>
  <c r="P19" i="33"/>
  <c r="H19" i="33"/>
  <c r="O19" i="33"/>
  <c r="G19" i="33"/>
  <c r="N19" i="33"/>
  <c r="F19" i="33"/>
  <c r="M19" i="33"/>
  <c r="E19" i="33"/>
  <c r="K19" i="33"/>
  <c r="L19" i="33"/>
  <c r="J19" i="33"/>
  <c r="E600" i="34"/>
  <c r="E599" i="34"/>
  <c r="E598" i="34"/>
  <c r="E597" i="34"/>
  <c r="E596" i="34"/>
  <c r="J600" i="34"/>
  <c r="F101" i="13" s="1"/>
  <c r="J599" i="34"/>
  <c r="F100" i="13" s="1"/>
  <c r="J598" i="34"/>
  <c r="F99" i="13" s="1"/>
  <c r="J597" i="34"/>
  <c r="F98" i="13" s="1"/>
  <c r="J596" i="34"/>
  <c r="F97" i="13" s="1"/>
  <c r="Q26" i="33"/>
  <c r="Q24" i="33"/>
  <c r="I230" i="13" l="1"/>
  <c r="B21" i="37" s="1"/>
  <c r="I71" i="13"/>
  <c r="B33" i="37" s="1"/>
  <c r="I229" i="13" l="1"/>
  <c r="C40" i="15" s="1"/>
  <c r="C39" i="33" s="1"/>
  <c r="F39" i="33" s="1"/>
  <c r="I70" i="13"/>
  <c r="C26" i="15" s="1"/>
  <c r="C25" i="33" s="1"/>
  <c r="I25" i="33" s="1"/>
  <c r="Q43" i="33"/>
  <c r="Q22" i="33"/>
  <c r="Q20" i="33"/>
  <c r="Q18" i="33"/>
  <c r="Q16" i="33"/>
  <c r="Q14" i="33"/>
  <c r="A13" i="33"/>
  <c r="Q12" i="33"/>
  <c r="Q10" i="33"/>
  <c r="Q8" i="33"/>
  <c r="Q6" i="33"/>
  <c r="E39" i="33" l="1"/>
  <c r="H39" i="33"/>
  <c r="L39" i="33"/>
  <c r="K39" i="33"/>
  <c r="P39" i="33"/>
  <c r="M39" i="33"/>
  <c r="J39" i="33"/>
  <c r="I39" i="33"/>
  <c r="O39" i="33"/>
  <c r="G39" i="33"/>
  <c r="N39" i="33"/>
  <c r="J25" i="33"/>
  <c r="N25" i="33"/>
  <c r="L25" i="33"/>
  <c r="M25" i="33"/>
  <c r="H25" i="33"/>
  <c r="G25" i="33"/>
  <c r="E25" i="33"/>
  <c r="K25" i="33"/>
  <c r="O25" i="33"/>
  <c r="F25" i="33"/>
  <c r="P25" i="33"/>
  <c r="H41" i="13"/>
  <c r="I41" i="13" s="1"/>
  <c r="B122" i="37" s="1"/>
  <c r="H93" i="13"/>
  <c r="I93" i="13" s="1"/>
  <c r="B43" i="37" s="1"/>
  <c r="H106" i="13"/>
  <c r="I106" i="13" s="1"/>
  <c r="B42" i="37" s="1"/>
  <c r="H105" i="13"/>
  <c r="I105" i="13" s="1"/>
  <c r="B49" i="37" s="1"/>
  <c r="H104" i="13"/>
  <c r="I104" i="13" s="1"/>
  <c r="B191" i="37" s="1"/>
  <c r="H103" i="13"/>
  <c r="I103" i="13" s="1"/>
  <c r="B97" i="37" s="1"/>
  <c r="H98" i="13"/>
  <c r="H102" i="13"/>
  <c r="I102" i="13" s="1"/>
  <c r="B156" i="37" s="1"/>
  <c r="H101" i="13"/>
  <c r="H100" i="13"/>
  <c r="H99" i="13"/>
  <c r="H97" i="13"/>
  <c r="H96" i="13"/>
  <c r="H9" i="13"/>
  <c r="I9" i="13" s="1"/>
  <c r="B140" i="37" s="1"/>
  <c r="H8" i="13"/>
  <c r="I8" i="13" s="1"/>
  <c r="B129" i="37" s="1"/>
  <c r="H30" i="13"/>
  <c r="I30" i="13" s="1"/>
  <c r="B102" i="37" s="1"/>
  <c r="H164" i="13"/>
  <c r="I164" i="13" s="1"/>
  <c r="B78" i="37" s="1"/>
  <c r="H161" i="13"/>
  <c r="I161" i="13" s="1"/>
  <c r="B160" i="37" s="1"/>
  <c r="H160" i="13"/>
  <c r="I160" i="13" s="1"/>
  <c r="B200" i="37" s="1"/>
  <c r="H159" i="13"/>
  <c r="I159" i="13" s="1"/>
  <c r="B201" i="37" s="1"/>
  <c r="H158" i="13"/>
  <c r="I158" i="13" s="1"/>
  <c r="B52" i="37" s="1"/>
  <c r="H157" i="13"/>
  <c r="I157" i="13" s="1"/>
  <c r="B177" i="37" s="1"/>
  <c r="H156" i="13"/>
  <c r="I156" i="13" s="1"/>
  <c r="B130" i="37" s="1"/>
  <c r="H155" i="13"/>
  <c r="I155" i="13" s="1"/>
  <c r="B195" i="37" s="1"/>
  <c r="H154" i="13"/>
  <c r="I154" i="13" s="1"/>
  <c r="B92" i="37" s="1"/>
  <c r="H153" i="13"/>
  <c r="I153" i="13" s="1"/>
  <c r="B90" i="37" s="1"/>
  <c r="H7" i="13"/>
  <c r="Q39" i="33" l="1"/>
  <c r="I100" i="13"/>
  <c r="B158" i="37" s="1"/>
  <c r="I101" i="13"/>
  <c r="B84" i="37" s="1"/>
  <c r="I97" i="13"/>
  <c r="B128" i="37" s="1"/>
  <c r="I96" i="13"/>
  <c r="B61" i="37" s="1"/>
  <c r="I99" i="13"/>
  <c r="B123" i="37" s="1"/>
  <c r="I98" i="13"/>
  <c r="B139" i="37" s="1"/>
  <c r="H234" i="13"/>
  <c r="H165" i="13"/>
  <c r="H166" i="13"/>
  <c r="H167" i="13"/>
  <c r="H168" i="13"/>
  <c r="H163" i="13"/>
  <c r="H151" i="13"/>
  <c r="H152" i="13"/>
  <c r="H150" i="13"/>
  <c r="H183" i="13"/>
  <c r="H190" i="13"/>
  <c r="H192" i="13"/>
  <c r="H193" i="13"/>
  <c r="H197" i="13"/>
  <c r="H94" i="13"/>
  <c r="H95" i="13"/>
  <c r="H92" i="13"/>
  <c r="H91" i="13"/>
  <c r="H35" i="13"/>
  <c r="H29" i="13"/>
  <c r="H31" i="13"/>
  <c r="H32" i="13"/>
  <c r="H28" i="13"/>
  <c r="H21" i="13"/>
  <c r="H22" i="13"/>
  <c r="H23" i="13"/>
  <c r="H24" i="13"/>
  <c r="H25" i="13"/>
  <c r="H20" i="13"/>
  <c r="C26" i="32" l="1"/>
  <c r="H39" i="13" l="1"/>
  <c r="I197" i="13" l="1"/>
  <c r="B194" i="37" s="1"/>
  <c r="I95" i="13" l="1"/>
  <c r="B162" i="37" s="1"/>
  <c r="I94" i="13"/>
  <c r="B115" i="37" s="1"/>
  <c r="I22" i="13" l="1"/>
  <c r="B15" i="37" s="1"/>
  <c r="I168" i="13"/>
  <c r="B152" i="37" s="1"/>
  <c r="I166" i="13"/>
  <c r="B145" i="37" s="1"/>
  <c r="I234" i="13"/>
  <c r="I167" i="13"/>
  <c r="B157" i="37" s="1"/>
  <c r="I165" i="13"/>
  <c r="B68" i="37" s="1"/>
  <c r="I163" i="13"/>
  <c r="B23" i="37" s="1"/>
  <c r="I152" i="13"/>
  <c r="B110" i="37" s="1"/>
  <c r="I151" i="13"/>
  <c r="B185" i="37" s="1"/>
  <c r="I150" i="13"/>
  <c r="B132" i="37" s="1"/>
  <c r="I193" i="13"/>
  <c r="B208" i="37" s="1"/>
  <c r="I92" i="13"/>
  <c r="B176" i="37" s="1"/>
  <c r="I91" i="13"/>
  <c r="B98" i="37" s="1"/>
  <c r="I35" i="13"/>
  <c r="B12" i="37" s="1"/>
  <c r="I7" i="13"/>
  <c r="B169" i="37" s="1"/>
  <c r="I32" i="13"/>
  <c r="B7" i="37" s="1"/>
  <c r="I31" i="13"/>
  <c r="B10" i="37" s="1"/>
  <c r="I29" i="13"/>
  <c r="B11" i="37" s="1"/>
  <c r="I28" i="13"/>
  <c r="B9" i="37" s="1"/>
  <c r="I25" i="13"/>
  <c r="B14" i="37" s="1"/>
  <c r="I24" i="13"/>
  <c r="B28" i="37" s="1"/>
  <c r="I23" i="13"/>
  <c r="B26" i="37" s="1"/>
  <c r="I21" i="13"/>
  <c r="B6" i="37" s="1"/>
  <c r="I20" i="13"/>
  <c r="B24" i="37" s="1"/>
  <c r="B42" i="15"/>
  <c r="B41" i="33" s="1"/>
  <c r="B22" i="15"/>
  <c r="B21" i="33" s="1"/>
  <c r="B20" i="15"/>
  <c r="B19" i="33" s="1"/>
  <c r="B8" i="15"/>
  <c r="B7" i="33" s="1"/>
  <c r="B26" i="15"/>
  <c r="B25" i="33" s="1"/>
  <c r="B18" i="15"/>
  <c r="B17" i="33" s="1"/>
  <c r="B24" i="15"/>
  <c r="B23" i="33" s="1"/>
  <c r="B16" i="15"/>
  <c r="B15" i="33" s="1"/>
  <c r="B14" i="15"/>
  <c r="B13" i="33" s="1"/>
  <c r="B12" i="15"/>
  <c r="B11" i="33" s="1"/>
  <c r="B10" i="15"/>
  <c r="B9" i="33" s="1"/>
  <c r="B6" i="15"/>
  <c r="B5" i="33" s="1"/>
  <c r="I233" i="13" l="1"/>
  <c r="B59" i="37"/>
  <c r="I90" i="13"/>
  <c r="I19" i="13"/>
  <c r="I6" i="13"/>
  <c r="C8" i="15" s="1"/>
  <c r="C7" i="33" s="1"/>
  <c r="I162" i="13"/>
  <c r="I27" i="13"/>
  <c r="I34" i="13"/>
  <c r="C14" i="15" s="1"/>
  <c r="C13" i="33" s="1"/>
  <c r="I149" i="13"/>
  <c r="C10" i="15"/>
  <c r="C9" i="33" s="1"/>
  <c r="I39" i="13"/>
  <c r="I183" i="13"/>
  <c r="B62" i="37" s="1"/>
  <c r="I190" i="13"/>
  <c r="B186" i="37" s="1"/>
  <c r="I192" i="13"/>
  <c r="B108" i="37" s="1"/>
  <c r="I38" i="13" l="1"/>
  <c r="C16" i="15" s="1"/>
  <c r="C15" i="33" s="1"/>
  <c r="B125" i="37"/>
  <c r="I181" i="13"/>
  <c r="I148" i="13"/>
  <c r="I7" i="33"/>
  <c r="P7" i="33"/>
  <c r="H7" i="33"/>
  <c r="O7" i="33"/>
  <c r="G7" i="33"/>
  <c r="N7" i="33"/>
  <c r="F7" i="33"/>
  <c r="M7" i="33"/>
  <c r="E7" i="33"/>
  <c r="K7" i="33"/>
  <c r="L7" i="33"/>
  <c r="J7" i="33"/>
  <c r="I13" i="33"/>
  <c r="P13" i="33"/>
  <c r="H13" i="33"/>
  <c r="O13" i="33"/>
  <c r="G13" i="33"/>
  <c r="N13" i="33"/>
  <c r="F13" i="33"/>
  <c r="M13" i="33"/>
  <c r="E13" i="33"/>
  <c r="K13" i="33"/>
  <c r="J13" i="33"/>
  <c r="L13" i="33"/>
  <c r="M9" i="33"/>
  <c r="E9" i="33"/>
  <c r="L9" i="33"/>
  <c r="K9" i="33"/>
  <c r="J9" i="33"/>
  <c r="I9" i="33"/>
  <c r="O9" i="33"/>
  <c r="G9" i="33"/>
  <c r="F9" i="33"/>
  <c r="H9" i="33"/>
  <c r="P9" i="33"/>
  <c r="N9" i="33"/>
  <c r="I18" i="13"/>
  <c r="C12" i="15" s="1"/>
  <c r="C11" i="33" s="1"/>
  <c r="C30" i="15"/>
  <c r="C29" i="33" s="1"/>
  <c r="C42" i="15"/>
  <c r="C41" i="33" s="1"/>
  <c r="I248" i="13" l="1"/>
  <c r="C36" i="15"/>
  <c r="C35" i="33" s="1"/>
  <c r="H35" i="33" s="1"/>
  <c r="M29" i="33"/>
  <c r="E29" i="33"/>
  <c r="L29" i="33"/>
  <c r="K29" i="33"/>
  <c r="J29" i="33"/>
  <c r="I29" i="33"/>
  <c r="O29" i="33"/>
  <c r="G29" i="33"/>
  <c r="F29" i="33"/>
  <c r="P29" i="33"/>
  <c r="H29" i="33"/>
  <c r="N29" i="33"/>
  <c r="M41" i="33"/>
  <c r="E41" i="33"/>
  <c r="L41" i="33"/>
  <c r="K41" i="33"/>
  <c r="J41" i="33"/>
  <c r="H41" i="33"/>
  <c r="I41" i="33"/>
  <c r="P41" i="33"/>
  <c r="O41" i="33"/>
  <c r="G41" i="33"/>
  <c r="N41" i="33"/>
  <c r="F41" i="33"/>
  <c r="P15" i="33"/>
  <c r="H15" i="33"/>
  <c r="O15" i="33"/>
  <c r="G15" i="33"/>
  <c r="N15" i="33"/>
  <c r="F15" i="33"/>
  <c r="M15" i="33"/>
  <c r="E15" i="33"/>
  <c r="J15" i="33"/>
  <c r="L15" i="33"/>
  <c r="K15" i="33"/>
  <c r="I15" i="33"/>
  <c r="P11" i="33"/>
  <c r="H11" i="33"/>
  <c r="O11" i="33"/>
  <c r="G11" i="33"/>
  <c r="N11" i="33"/>
  <c r="F11" i="33"/>
  <c r="M11" i="33"/>
  <c r="E11" i="33"/>
  <c r="K11" i="33"/>
  <c r="J11" i="33"/>
  <c r="I11" i="33"/>
  <c r="L11" i="33"/>
  <c r="N5" i="33"/>
  <c r="O5" i="33"/>
  <c r="C34" i="15"/>
  <c r="Q23" i="33"/>
  <c r="M5" i="33"/>
  <c r="K5" i="33"/>
  <c r="I5" i="33"/>
  <c r="J5" i="33"/>
  <c r="L5" i="33"/>
  <c r="G5" i="33"/>
  <c r="E5" i="33"/>
  <c r="F5" i="33"/>
  <c r="P5" i="33"/>
  <c r="H5" i="33"/>
  <c r="G35" i="33" l="1"/>
  <c r="P35" i="33"/>
  <c r="N35" i="33"/>
  <c r="F35" i="33"/>
  <c r="E35" i="33"/>
  <c r="I35" i="33"/>
  <c r="M35" i="33"/>
  <c r="L35" i="33"/>
  <c r="J35" i="33"/>
  <c r="O35" i="33"/>
  <c r="K35" i="33"/>
  <c r="Q29" i="33"/>
  <c r="Q41" i="33"/>
  <c r="C44" i="15"/>
  <c r="C33" i="33"/>
  <c r="C43" i="33" s="1"/>
  <c r="Q19" i="33"/>
  <c r="Q7" i="33"/>
  <c r="Q9" i="33"/>
  <c r="Q15" i="33"/>
  <c r="Q5" i="33"/>
  <c r="C5" i="37" l="1"/>
  <c r="D5" i="37" s="1"/>
  <c r="Q35" i="33"/>
  <c r="M33" i="33"/>
  <c r="M44" i="33" s="1"/>
  <c r="E33" i="33"/>
  <c r="E44" i="33" s="1"/>
  <c r="P33" i="33"/>
  <c r="P44" i="33" s="1"/>
  <c r="L33" i="33"/>
  <c r="L44" i="33" s="1"/>
  <c r="K33" i="33"/>
  <c r="K44" i="33" s="1"/>
  <c r="J33" i="33"/>
  <c r="J44" i="33" s="1"/>
  <c r="I33" i="33"/>
  <c r="I44" i="33" s="1"/>
  <c r="O33" i="33"/>
  <c r="O44" i="33" s="1"/>
  <c r="G33" i="33"/>
  <c r="G44" i="33" s="1"/>
  <c r="N33" i="33"/>
  <c r="N44" i="33" s="1"/>
  <c r="H33" i="33"/>
  <c r="H44" i="33" s="1"/>
  <c r="F33" i="33"/>
  <c r="F44" i="33" s="1"/>
  <c r="Q11" i="33"/>
  <c r="D38" i="15"/>
  <c r="D37" i="33" s="1"/>
  <c r="D40" i="15"/>
  <c r="D39" i="33" s="1"/>
  <c r="D34" i="15"/>
  <c r="D33" i="33" s="1"/>
  <c r="D36" i="15"/>
  <c r="D35" i="33" s="1"/>
  <c r="D30" i="15"/>
  <c r="D29" i="33" s="1"/>
  <c r="D28" i="15"/>
  <c r="D27" i="33" s="1"/>
  <c r="D32" i="15"/>
  <c r="D31" i="33" s="1"/>
  <c r="Q25" i="33"/>
  <c r="Q21" i="33"/>
  <c r="Q13" i="33"/>
  <c r="Q17" i="33"/>
  <c r="D12" i="15"/>
  <c r="D11" i="33" s="1"/>
  <c r="D20" i="15"/>
  <c r="D19" i="33" s="1"/>
  <c r="D42" i="15"/>
  <c r="D41" i="33" s="1"/>
  <c r="D16" i="15"/>
  <c r="D15" i="33" s="1"/>
  <c r="D10" i="15"/>
  <c r="D9" i="33" s="1"/>
  <c r="D18" i="15"/>
  <c r="D17" i="33" s="1"/>
  <c r="D26" i="15"/>
  <c r="D25" i="33" s="1"/>
  <c r="D22" i="15"/>
  <c r="D21" i="33" s="1"/>
  <c r="D14" i="15"/>
  <c r="D13" i="33" s="1"/>
  <c r="D24" i="15"/>
  <c r="D23" i="33" s="1"/>
  <c r="D8" i="15"/>
  <c r="D7" i="33" s="1"/>
  <c r="D6" i="37" l="1"/>
  <c r="L45" i="33"/>
  <c r="E46" i="33"/>
  <c r="H45" i="33"/>
  <c r="G45" i="33"/>
  <c r="M45" i="33"/>
  <c r="P45" i="33"/>
  <c r="K45" i="33"/>
  <c r="O45" i="33"/>
  <c r="F45" i="33"/>
  <c r="I45" i="33"/>
  <c r="J45" i="33"/>
  <c r="Q33" i="33"/>
  <c r="N45" i="33"/>
  <c r="D44" i="15"/>
  <c r="D43" i="33"/>
  <c r="Q44" i="33" l="1"/>
  <c r="E47" i="33"/>
  <c r="F46" i="33"/>
  <c r="G46" i="33" s="1"/>
  <c r="H46" i="33" s="1"/>
  <c r="I46" i="33" s="1"/>
  <c r="J46" i="33" s="1"/>
  <c r="K46" i="33" s="1"/>
  <c r="L46" i="33" s="1"/>
  <c r="M46" i="33" s="1"/>
  <c r="N46" i="33" s="1"/>
  <c r="O46" i="33" s="1"/>
  <c r="P46" i="33" s="1"/>
  <c r="E45" i="33"/>
  <c r="Q45" i="33" s="1"/>
  <c r="F47" i="33" l="1"/>
  <c r="G47" i="33"/>
  <c r="H47" i="33" l="1"/>
  <c r="I47" i="33" l="1"/>
  <c r="J47" i="33" l="1"/>
  <c r="K47" i="33" l="1"/>
  <c r="L47" i="33" l="1"/>
  <c r="N47" i="33" l="1"/>
  <c r="O47" i="33"/>
  <c r="P47" i="33"/>
  <c r="M47" i="3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203F4855-F0AB-4A49-8F83-AE029543A5B5}">
      <text>
        <r>
          <rPr>
            <sz val="9"/>
            <color indexed="81"/>
            <rFont val="Segoe UI"/>
            <family val="2"/>
          </rPr>
          <t>Nome do Orgão  ou Empresa Executante</t>
        </r>
      </text>
    </comment>
    <comment ref="B9" authorId="1" shapeId="0" xr:uid="{4A006054-4E76-4387-BE55-00E09C661407}">
      <text>
        <r>
          <rPr>
            <b/>
            <sz val="9"/>
            <color indexed="81"/>
            <rFont val="Tahoma"/>
            <family val="2"/>
          </rPr>
          <t>Escolha</t>
        </r>
        <r>
          <rPr>
            <sz val="9"/>
            <color indexed="81"/>
            <rFont val="Tahoma"/>
            <family val="2"/>
          </rPr>
          <t xml:space="preserve">
</t>
        </r>
      </text>
    </comment>
    <comment ref="B13" authorId="1" shapeId="0" xr:uid="{73593975-FF56-4942-A92B-0B2624D317E6}">
      <text>
        <r>
          <rPr>
            <b/>
            <sz val="9"/>
            <color indexed="81"/>
            <rFont val="Tahoma"/>
            <family val="2"/>
          </rPr>
          <t>Escolha</t>
        </r>
        <r>
          <rPr>
            <sz val="9"/>
            <color indexed="81"/>
            <rFont val="Tahoma"/>
            <family val="2"/>
          </rPr>
          <t xml:space="preserve">
</t>
        </r>
      </text>
    </comment>
    <comment ref="C17" authorId="2" shapeId="0" xr:uid="{052BC776-D06C-4CAC-899B-A31B76601934}">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20" authorId="2" shapeId="0" xr:uid="{B670A275-1BF6-4B73-993D-FF328BE097BA}">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24082531-20B2-483B-B9B6-797EE2FB1719}">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ABCD16F9-9520-4689-878F-C3EE8977A0EC}">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28" authorId="2" shapeId="0" xr:uid="{43EE7029-2EE9-459E-B55C-0E97DA6E1823}">
      <text>
        <r>
          <rPr>
            <sz val="10"/>
            <color indexed="81"/>
            <rFont val="Tahoma"/>
            <family val="2"/>
          </rPr>
          <t>COFINS (Contribuição para Financiamento da Seguridade Socia Financia a seguridade social pelo sistema S (SESC, SESI, SENAC, SENAI, SEST, SENAT, SENAR E SEBRAE).</t>
        </r>
      </text>
    </comment>
    <comment ref="C29" authorId="2" shapeId="0" xr:uid="{CF0E0168-9B93-4FB7-AC7F-49E53C922760}">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caixa</author>
    <author>Cremilson Inácio de Souza</author>
    <author>c094707</author>
  </authors>
  <commentList>
    <comment ref="B3" authorId="0" shapeId="0" xr:uid="{B05FBBA8-2153-4512-BED7-12558591F1B2}">
      <text>
        <r>
          <rPr>
            <sz val="9"/>
            <color indexed="81"/>
            <rFont val="Segoe UI"/>
            <family val="2"/>
          </rPr>
          <t>Nome do Orgão  ou Empresa Executante</t>
        </r>
      </text>
    </comment>
    <comment ref="B9" authorId="1" shapeId="0" xr:uid="{25FABD11-495F-4C77-8E03-06EC219E3F5F}">
      <text>
        <r>
          <rPr>
            <b/>
            <sz val="9"/>
            <color indexed="81"/>
            <rFont val="Tahoma"/>
            <family val="2"/>
          </rPr>
          <t>Escolha</t>
        </r>
        <r>
          <rPr>
            <sz val="9"/>
            <color indexed="81"/>
            <rFont val="Tahoma"/>
            <family val="2"/>
          </rPr>
          <t xml:space="preserve">
</t>
        </r>
      </text>
    </comment>
    <comment ref="B13" authorId="1" shapeId="0" xr:uid="{D527D6A5-34D9-4152-B449-9AF0FB47B051}">
      <text>
        <r>
          <rPr>
            <b/>
            <sz val="9"/>
            <color indexed="81"/>
            <rFont val="Tahoma"/>
            <family val="2"/>
          </rPr>
          <t>Escolha</t>
        </r>
        <r>
          <rPr>
            <sz val="9"/>
            <color indexed="81"/>
            <rFont val="Tahoma"/>
            <family val="2"/>
          </rPr>
          <t xml:space="preserve">
</t>
        </r>
      </text>
    </comment>
    <comment ref="C17" authorId="2" shapeId="0" xr:uid="{AA27B353-1639-48D1-A7A7-C9F1C552A4DC}">
      <text>
        <r>
          <rPr>
            <sz val="10"/>
            <color indexed="81"/>
            <rFont val="Tahoma"/>
            <family val="2"/>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20" authorId="2" shapeId="0" xr:uid="{422A403E-72F3-4740-AE40-EA78CC408C7D}">
      <text>
        <r>
          <rPr>
            <sz val="10"/>
            <color indexed="81"/>
            <rFont val="Tahoma"/>
            <family val="2"/>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2" shapeId="0" xr:uid="{B0AE4FFB-BFEE-4CD2-A8A4-4F31C7BF320D}">
      <text>
        <r>
          <rPr>
            <sz val="10"/>
            <color indexed="81"/>
            <rFont val="Tahoma"/>
            <family val="2"/>
          </rPr>
          <t>O lucro de uma determinada obra é o resultado financeiro positivo resultante da diferença entre todas as receitas e das despesas da obra.
Este valor, após o recolhimento do Imposto de renda é o lucro da Empresa, ou sua remuneração.</t>
        </r>
        <r>
          <rPr>
            <b/>
            <sz val="10"/>
            <color indexed="81"/>
            <rFont val="Tahoma"/>
            <family val="2"/>
          </rPr>
          <t xml:space="preserve">
</t>
        </r>
      </text>
    </comment>
    <comment ref="C26" authorId="2" shapeId="0" xr:uid="{68A26F1A-632B-4438-9C83-925A73DDDA6A}">
      <text>
        <r>
          <rPr>
            <sz val="10"/>
            <color indexed="81"/>
            <rFont val="Tahoma"/>
            <family val="2"/>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28" authorId="2" shapeId="0" xr:uid="{B960F196-C244-4B3F-AB56-AA2221F3D264}">
      <text>
        <r>
          <rPr>
            <sz val="10"/>
            <color indexed="81"/>
            <rFont val="Tahoma"/>
            <family val="2"/>
          </rPr>
          <t>COFINS (Contribuição para Financiamento da Seguridade Socia Financia a seguridade social pelo sistema S (SESC, SESI, SENAC, SENAI, SEST, SENAT, SENAR E SEBRAE).</t>
        </r>
      </text>
    </comment>
    <comment ref="C29" authorId="2" shapeId="0" xr:uid="{6369FC05-8509-499F-A321-56F019297861}">
      <text>
        <r>
          <rPr>
            <sz val="10"/>
            <color indexed="81"/>
            <rFont val="Tahoma"/>
            <family val="2"/>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<sst xmlns="http://schemas.openxmlformats.org/spreadsheetml/2006/main" count="3093" uniqueCount="1203">
  <si>
    <t>PREFEITURA MUNICIPAL DE VILA PAVÃO</t>
  </si>
  <si>
    <t>DETALHAMENTO DO BDI</t>
  </si>
  <si>
    <t>PROPONENTE:</t>
  </si>
  <si>
    <t>OBRA:</t>
  </si>
  <si>
    <t>EMEF ESTHER DA COSTA SANTOS</t>
  </si>
  <si>
    <t>  Data: 25/01/2023</t>
  </si>
  <si>
    <t>1. Regime de Contribuição Previdenciária</t>
  </si>
  <si>
    <t>Sem Desoneração</t>
  </si>
  <si>
    <t>2. Tipo de Intervenção</t>
  </si>
  <si>
    <t>Edificações</t>
  </si>
  <si>
    <t>3. Incidências sobre o custo</t>
  </si>
  <si>
    <r>
      <t>Administração Central -</t>
    </r>
    <r>
      <rPr>
        <b/>
        <sz val="10"/>
        <rFont val="Arial"/>
        <family val="2"/>
      </rPr>
      <t xml:space="preserve"> AC</t>
    </r>
  </si>
  <si>
    <t>%</t>
  </si>
  <si>
    <t>Riscos, Seguros e Garantias Contratuais - R+S+G</t>
  </si>
  <si>
    <t>Addministração Local - AL</t>
  </si>
  <si>
    <r>
      <t xml:space="preserve">Despesas e Encargos Financeiros - </t>
    </r>
    <r>
      <rPr>
        <b/>
        <sz val="10"/>
        <rFont val="Arial"/>
        <family val="2"/>
      </rPr>
      <t>DF</t>
    </r>
  </si>
  <si>
    <r>
      <t>Lucro -</t>
    </r>
    <r>
      <rPr>
        <b/>
        <sz val="10"/>
        <rFont val="Arial"/>
        <family val="2"/>
      </rPr>
      <t xml:space="preserve"> L</t>
    </r>
  </si>
  <si>
    <t>4 – Incidências sobre o preço de venda</t>
  </si>
  <si>
    <t>Despesas Tributárias - I</t>
  </si>
  <si>
    <t>ISS</t>
  </si>
  <si>
    <t>COFINS</t>
  </si>
  <si>
    <t>PIS</t>
  </si>
  <si>
    <t>INSS</t>
  </si>
  <si>
    <t>5 – Demonstrativo de cálculo do BDI</t>
  </si>
  <si>
    <t>BDI = [(1+(AC+S+R+G+DF+L+B+AL))/(1-I)-1]x100</t>
  </si>
  <si>
    <t>CARLOS RAPHAEL MONTEIRO DE LEMOS</t>
  </si>
  <si>
    <t>Engenheiro Civil- CREA-ES 011840/D</t>
  </si>
  <si>
    <t>ES-011840/D</t>
  </si>
  <si>
    <t>DETALHAMENTO DO BDI DIFERENCIADO</t>
  </si>
  <si>
    <t>OBRA: EMEF ESTHER DA COSTA SANTOS</t>
  </si>
  <si>
    <t xml:space="preserve">DATA BASE: SINAPI OUTUBRO/2022 - DER-EDI OUTUBRO/2022 -  DER-ROD JAN/2022 - SEINFRA PINI  TCPO PINI OUTUBRO/2022    BDI: 29,93 %              BDI DIFERENCIADO: 15,57 %            L.S. NÃO-DESONERADAS: 157,27%   </t>
  </si>
  <si>
    <r>
      <t xml:space="preserve">CONTRATADA: </t>
    </r>
    <r>
      <rPr>
        <sz val="14"/>
        <rFont val="Arial"/>
        <family val="2"/>
      </rPr>
      <t>ML ENGENHARIA E PROJETOS</t>
    </r>
  </si>
  <si>
    <r>
      <t xml:space="preserve">RESPONSÁVEL TÉCNICO: </t>
    </r>
    <r>
      <rPr>
        <sz val="14"/>
        <rFont val="Arial"/>
        <family val="2"/>
      </rPr>
      <t>CARLOS RAPHAEL MONTEIRO DE LEMOS</t>
    </r>
  </si>
  <si>
    <t>ITEM</t>
  </si>
  <si>
    <t>SERVIÇO</t>
  </si>
  <si>
    <t>TOTAL</t>
  </si>
  <si>
    <t>PESO</t>
  </si>
  <si>
    <t>VALOR GLOBAL DA EDIFICAÇÃO</t>
  </si>
  <si>
    <t xml:space="preserve">DATA BASE: SINAPI OUTUBRO/2022 - DER-EDI OUTUBRO/2022 -  DER-ROD JAN/2022 - SEINFRA PINI  TCPO PINI OUTUBRO/2022                        BDI: 29,93 %   BDI DIFERENCIADO: 15,57 %            L.S. NÃO-DESONERADAS: 157,27%   </t>
  </si>
  <si>
    <r>
      <rPr>
        <b/>
        <sz val="14"/>
        <color theme="1"/>
        <rFont val="Calibri"/>
        <family val="2"/>
        <scheme val="minor"/>
      </rPr>
      <t>CONTRATADA:</t>
    </r>
    <r>
      <rPr>
        <sz val="14"/>
        <color theme="1"/>
        <rFont val="Calibri"/>
        <family val="2"/>
        <scheme val="minor"/>
      </rPr>
      <t xml:space="preserve"> ML ENGENHARIA E PROJETOS</t>
    </r>
  </si>
  <si>
    <r>
      <rPr>
        <b/>
        <sz val="14"/>
        <color theme="1"/>
        <rFont val="Calibri"/>
        <family val="2"/>
        <scheme val="minor"/>
      </rPr>
      <t xml:space="preserve">RESPONSÁVEL TÉCNICO: </t>
    </r>
    <r>
      <rPr>
        <sz val="14"/>
        <color theme="1"/>
        <rFont val="Calibri"/>
        <family val="2"/>
        <scheme val="minor"/>
      </rPr>
      <t>CARLOS RAPHAEL MONTEIRO DE LEMOS</t>
    </r>
  </si>
  <si>
    <t>VALORES DO ITEM</t>
  </si>
  <si>
    <t>MÊS 01</t>
  </si>
  <si>
    <t>MÊS 02</t>
  </si>
  <si>
    <t>MÊS 03</t>
  </si>
  <si>
    <t>MÊS 04</t>
  </si>
  <si>
    <t>MÊS 05</t>
  </si>
  <si>
    <t>MÊS 06</t>
  </si>
  <si>
    <t>MÊS 07</t>
  </si>
  <si>
    <t>MÊS 08</t>
  </si>
  <si>
    <t>MÊS 09</t>
  </si>
  <si>
    <t>MÊS 10</t>
  </si>
  <si>
    <t>MÊS 11</t>
  </si>
  <si>
    <t>MÊS 12</t>
  </si>
  <si>
    <t>R$</t>
  </si>
  <si>
    <t>TOTAL COM BDI</t>
  </si>
  <si>
    <t>VALOR DO SERVIÇO EXECUTADO NO MÊS</t>
  </si>
  <si>
    <t>PORCENTAGEM</t>
  </si>
  <si>
    <t xml:space="preserve">VALOR ACUMULADO DOS SERVIÇOS EXECUTADOS </t>
  </si>
  <si>
    <t>PORCENTAGEM ACUMULADO</t>
  </si>
  <si>
    <r>
      <t xml:space="preserve">CONTRATADA: </t>
    </r>
    <r>
      <rPr>
        <sz val="11"/>
        <rFont val="Arial"/>
        <family val="2"/>
      </rPr>
      <t>ML ENGENHARIA E PROJETOS</t>
    </r>
  </si>
  <si>
    <r>
      <t xml:space="preserve">RESPONSÁVEL TÉCNICO: </t>
    </r>
    <r>
      <rPr>
        <sz val="11"/>
        <rFont val="Arial"/>
        <family val="2"/>
      </rPr>
      <t>CARLOS RAPHAEL MONTEIRO DE LEMOS</t>
    </r>
  </si>
  <si>
    <t>ÓRGÃO</t>
  </si>
  <si>
    <t>CÓDIGO</t>
  </si>
  <si>
    <t>DESCRIÇÃO SERVIÇO</t>
  </si>
  <si>
    <t>UNID</t>
  </si>
  <si>
    <t>QUANT.</t>
  </si>
  <si>
    <t>PREÇOS R$</t>
  </si>
  <si>
    <t>UNIT. S/ BDI</t>
  </si>
  <si>
    <t>UNIT. C/ BDI</t>
  </si>
  <si>
    <t>LICITAÇÃO</t>
  </si>
  <si>
    <t>SERVIÇOS PRELIMINARES</t>
  </si>
  <si>
    <t>LABOR</t>
  </si>
  <si>
    <t>020305</t>
  </si>
  <si>
    <t>PLACA DE OBRA NAS DIMENSÕES DE 2.0 X 4.0 M, PADRÃO DER</t>
  </si>
  <si>
    <t>M2</t>
  </si>
  <si>
    <t>BARRACÃO PARA ESCRITÓRIO COM SANITÁRIO ÁREA DE 14.50 M2, DE CHAPA DE COMPENS. 12MM E PONTALETE 8X8CM, PISO CIMENTADO E COBERTURA DE TELHA DE FIBROC. 6MM, INCL. PONTO DE LUZ E CX. DE INSPEÇÃO, CONF. PROJETO (1 UTILIZAÇÃO)</t>
  </si>
  <si>
    <t>BARRACÃO PARA ALMOXARIFADO ÁREA DE 10.90M2, DE CHAPA DE COMPENSADO DE 12MM E PONTALETE 8X8CM, PISO CIMENTADO E COBERTURA DE TELHAS DE FIBROCIMENTO DE 6MM, INCL. PONTO DE LUZ, CONF. PROJETO (1 UTILIZAÇÃO)</t>
  </si>
  <si>
    <t>REDE DE LUZ, INCL. PADRÃO ENTRADA DE ENERGIA TRIFÁS., CABO DE LIGAÇÃO ATÉ BARRACÕES, QUADRO DE DISTRIB., DISJ. E CHAVE DE FORÇA (QUANDO NECESSÁRIO), CONS. 20M ENTRE PADRÃO ENTRADA E QDG, CONF. PROJETO (1 UTILIZAÇÃO</t>
  </si>
  <si>
    <t>M</t>
  </si>
  <si>
    <t>PADRÃO DE ENTRADA D' ÁGUA COM CAVALETE DE PVC PARA HIDRÔMETRO COM DIÂMETRO DE 3/4" - PADRÃO 1C DA CESAN. INSTALADO EM VÃO DE MURO PROTEGIDO COM GRADEAMENTO. INCLUSIVE BASE DE CONCRETO MAGRO, TUBULAÇÃO, CONEXÕES E REGISTRO. CONFERIR DETALHE.</t>
  </si>
  <si>
    <t>UNIDADE</t>
  </si>
  <si>
    <t>TAPUME TELHA METÁLICA ONDULADA EM AÇO GALVALUME 0,50MM BRANCA H=2,20M, INCL. MONTAGEM ESTR. MAD. 8"X8", C/ADESIVO "DER-ES" 60X60CM A CADA 10M, INCL. FAIXAS PINT. ESMALTE SINT. CORES AZUL C/ H=30CM E ROSA C/ H=10CM (REAPROVEITAMENTO 2X)</t>
  </si>
  <si>
    <t>3.7</t>
  </si>
  <si>
    <t>SINAPI</t>
  </si>
  <si>
    <t>'LOCACAO CONVENCIONAL DE OBRA, UTILIZANDO GABARITO DE TÁBUAS CORRIDAS PONTALETADAS A CADA 2,00M - 2 UTILIZAÇÕES. AF_10/2018</t>
  </si>
  <si>
    <t>MOVIMENTAÇÃO DE TERRA</t>
  </si>
  <si>
    <t>EXECUÇÃO E COMPACTAÇÃO DE ATERRO COM SOLO PREDOMINANTEMENTE ARGILOSO EXCLUSIVE SOLO, ESCAVAÇÃO, CARGA E TRANSPORTE. AF_11/2019</t>
  </si>
  <si>
    <t>M3</t>
  </si>
  <si>
    <t>ESCAVAÇÃO MECÂNICA EM MATERIAL DE 1A. CATEGORIA</t>
  </si>
  <si>
    <t>m³</t>
  </si>
  <si>
    <t>REATERRO MANUAL DE VALAS COM COMPACTAÇÃO MECANIZADA. AF_04/2016</t>
  </si>
  <si>
    <t>ESTRUTURAL</t>
  </si>
  <si>
    <t>FUNDAÇÕES</t>
  </si>
  <si>
    <t>5.1.1</t>
  </si>
  <si>
    <t>FORNECIMENTO, PREPARO E APLICAÇÃO DE CONCRETO MAGRO COM CONSUMO MÍNIMO DE CIMENTO DE 250 KG/M3 (BRITA 1 E 2) - (5% DE PERDAS JÁ INCLUÍDO NO CUSTO)</t>
  </si>
  <si>
    <t>5.1.2</t>
  </si>
  <si>
    <t>FORNECIMENTO E APLICAÇÃO DE CONCRETO USINADO FCK=30 MPA - CONSIDERANDO LANÇAMENTO MANUAL PARA INFRA-ESTRUTURA (5% DE PERDAS JÁ INCLUÍDO NO CUSTO)</t>
  </si>
  <si>
    <t>5.1.3</t>
  </si>
  <si>
    <t>FÔRMA DE TÁBUA DE MADEIRA DE 2.5 X 30.0 CM PARA FUNDAÇÕES, LEVANDO-SE EM CONTA A UTILIZAÇÃO 5 VEZES (INCLUIDO O MATERIAL, CORTE, MONTAGEM, ESCORAMENTO E DESFORMA)</t>
  </si>
  <si>
    <t>5.1.4</t>
  </si>
  <si>
    <t>040246</t>
  </si>
  <si>
    <t>FORNECIMENTO, DOBRAGEM E COLOCAÇÃO EM FÔRMA, DE ARMADURA CA-60 B FINA, DIÂMETRO DE 4.0 A 7.0MM</t>
  </si>
  <si>
    <t>KG</t>
  </si>
  <si>
    <t>5.1.5</t>
  </si>
  <si>
    <t>040243</t>
  </si>
  <si>
    <t>FORNECIMENTO, DOBRAGEM E COLOCAÇÃO EM FÔRMA, DE ARMADURA CA-50 A MÉDIA, DIÂMETRO DE 6.3 A 10.0 MM</t>
  </si>
  <si>
    <t>5.1.6</t>
  </si>
  <si>
    <t>040245</t>
  </si>
  <si>
    <t>FORNECIMENTO, DOBRAGEM E COLOCAÇÃO EM FÔRMA, DE ARMADURA CA-50 A GROSSA, DIÂMETRO DE 12.5 A 25.0MM</t>
  </si>
  <si>
    <t>5.1.7</t>
  </si>
  <si>
    <t>3R 33 33 37 00 00 00 00 15 PINI</t>
  </si>
  <si>
    <t>COMPOSIÇÃO 01</t>
  </si>
  <si>
    <t>GABIÃO COM TELA DE ARAME GALVANIZADO, FIO 2,7MM, MALHA HEXAGONAL 8 X 10CM, TIPO CAIXA</t>
  </si>
  <si>
    <t>SUPER-ESTRUTURA</t>
  </si>
  <si>
    <t>5.2.1</t>
  </si>
  <si>
    <t>FORNECIMENTO E APLICAÇÃO DE CONCRETO USINADO FCK=30 MPA - CONSIDERANDO BOMBEAMENTO (5% DE PERDAS JÁ INCLUÍDO NO CUSTO) (6% DE TAXA P/ CONCR. BOMBEAVEL)</t>
  </si>
  <si>
    <t>5.2.2</t>
  </si>
  <si>
    <t>FÔRMA EM CHAPA DE MADEIRA COMPENSADA PLASTIFICADA 12MM PARA ESTRUTURA EM GERAL, 5 REAPROVEITAMENTOS, REFORÇADA COM SARRAFOS DE MADEIRA 2.5X10CM (INCL MATERIAL, CORTE, MONTAGEM, ESCORAS EM EUCALIPTO E DESFORMA)</t>
  </si>
  <si>
    <t>5.2.3</t>
  </si>
  <si>
    <t>5.2.4</t>
  </si>
  <si>
    <t>040328</t>
  </si>
  <si>
    <t>5.2.5</t>
  </si>
  <si>
    <t>040332</t>
  </si>
  <si>
    <t>5.2.6</t>
  </si>
  <si>
    <t>ADAPTADO SEDOP  ED-050771</t>
  </si>
  <si>
    <t>COMPOSIÇÃO 02</t>
  </si>
  <si>
    <t>LAJE PRÉ-MOLDADA, A REVESTIR, INCLUSIVE CAPEAMENTO E = 4 CM, SC = 200 KG/M2, L = 8,00 M</t>
  </si>
  <si>
    <t>PAREDES E PAINÉIS</t>
  </si>
  <si>
    <t>ALVENARIA DE BLOCOS DE CONCRETO 14X19X39CM, C/ RESIST. MÍNIMO A COMPRES. 2.5 MPA, ASSENT. C/ ARG. DE CIMENTO, CAL HIDRATADA CH1 E AREIA NO TRAÇO 1:0.5:8 ESP. DAS JUNTAS 10MM E ESP. DAS PAREDES, S/ REV. 14CM</t>
  </si>
  <si>
    <t>DIVISÓRIA DE GRANITO CINZA ANDORINHA COM 3 CM DE ESPESSURA, FIXADA COM CANTONEIRA DE FERRO CROMADO</t>
  </si>
  <si>
    <t>COBOGÓ DE CONCRETO 40 X 40 X 10 CM, TIPO RETO, ASSENTADOS COM ARGAMASSA DE CIMENTO E AREIA NO TRAÇO 1:3, ESPESSURA DAS JUNTAS 15 MM</t>
  </si>
  <si>
    <t>ESQUADRIAS DE MADEIRA</t>
  </si>
  <si>
    <t>PORTA MADEIRA DE LEI TIPO ANGELIM PEDRA OU EQUIV.,ESP. 30 A 35 MM, SARRAFEADA COM ENCHIMENTO, C/ FRISO P/ VERNIZ, PADRÃO SEDU, COM VISOR, INCLUSIVE ALIZARES, DOBRADIÇAS E FECHADURA TIPO EXT. EM LATÃO CROMADO LAFONTE OU EQUIV., EXCL. MARCO, DIMENSÕES: 1.60 X 2.10 M (DUAS FOLHAS)</t>
  </si>
  <si>
    <t>ADAPTADO 170561 LABOR</t>
  </si>
  <si>
    <t>COMPOSIÇÃO 13</t>
  </si>
  <si>
    <t>MARCO DE MADEIRA DE LEI DE 1ª (PEROBA, IPÊ, ANGELIM PEDRA OU EQUIVALENTE) COM 15X3 CM DE BATENTE, NAS DIMENSÕES DE 1.60 X 2.10 M</t>
  </si>
  <si>
    <t>ADAPTADO LABOR 160665</t>
  </si>
  <si>
    <t>COMPOSIÇÃO 03</t>
  </si>
  <si>
    <t>FORNECIMENTO E INSTALAÇÃO DE PORTA CORTA-FOGO PARA SAÍDA DE EMERGÊNCIA DIM.: 160X210X5CM, CONFORME ABNT NBR 11742P, CLASSE P-90, INCL. MARCO, 3 PARES DE DOBRADIÇAAS C/MOLA, BARRA ANTI-PANICO, PINTURA ESMALTE SINTETICO COR VERMELHA</t>
  </si>
  <si>
    <t>COMPOSIÇÃO 04</t>
  </si>
  <si>
    <t>FORNECIMENTO E INSTALAÇÃO DE PORTA CORTA-FOGO PARA SAÍDA DE EMERGÊNCIA DIM.: 80X210X5CM, CONFORME ABNT NBR 11742P, CLASSE P-90, INCL. MARCO, 3 PARES DE DOBRADIÇAAS C/MOLA, BARRA ANTI-PANICO, PINTURA ESMALTE SINTETICO COR VERMELHA</t>
  </si>
  <si>
    <t>ADAPTADO TCPO PINI 3R 09 15 00 00 00 00 05 34</t>
  </si>
  <si>
    <t>COMPOSIÇÃO 08</t>
  </si>
  <si>
    <t>PORTA DE MADEIRA 0,80 X 2,10 M, INTERNA, COM BATENTE, GUARNIÇÃO E FERRAGEM</t>
  </si>
  <si>
    <t>PORTA MADEIRA DE LEI TIPO ANGELIM PEDRA OU EQUIV.,ESP. 30 A 35 MM, SARRAFEADA COM ENCHIMENTO, C/ FRISO P/ VERNIZ, PADRÃO SEDU, COM VISOR, INCLUSIVE ALIZARES, DOBRADIÇAS E FECHADURA TIPO EXT. EM LATÃO CROMADO LAFONTE OU EQUIV., EXCL. MARCO, DIMENSÕES: 0.80 X 2.10 M</t>
  </si>
  <si>
    <t>MARCO DE MADEIRA DE LEI DE 1ª (PEROBA, IPÊ, ANGELIM PEDRA OU EQUIVALENTE) COM 15X3 CM DE BATENTE, NAS DIMENSÕES DE 0.80 X 2.10 M</t>
  </si>
  <si>
    <t>ADAPTADO TCPO PINI 3R 09 15 00 00 00 00 05 16</t>
  </si>
  <si>
    <t>COMPOSIÇÃO 16</t>
  </si>
  <si>
    <t>PORTA DE MADEIRA 0,60 X 2,10 M, INTERNA, COM BATENTE, GUARNIÇÃO E FERRAGEM</t>
  </si>
  <si>
    <t>SOLEIRA DE GRANITO CINZA, ESPESSURA 3 CM E LARGURA DE 3 CM, CONFORME DETALHE EM PROJETO</t>
  </si>
  <si>
    <t>PEITORIL DE GRANITO CINZA POLIDO, 15 CM, ESP. 3CM</t>
  </si>
  <si>
    <t>VERGA/CONTRAVERGA RETA DE CONCRETO ARMADO 10 X 5 CM, FCK = 15 MPA, INCLUSIVE FORMA, ARMAÇÃO E DESFORMA</t>
  </si>
  <si>
    <t>ESQUADRIAS METÁLICAS</t>
  </si>
  <si>
    <t>BÁSCULA PARA VIDRO EM ALUMÍNIO ANODIZADO COR NATURAL, LINHA 25, COMPLETA, COM TRANCA, CAIXILHO, ALIZAR E CONTRAMARCO, EXCLUSIVE VIDRO</t>
  </si>
  <si>
    <t>JANELA DE CORRER PARA VIDRO EM ALUMÍNIO ANODIZADO COR NATURAL, LINHA 25, COMPLETA, INCL. PUXADOR COM TRANCA, ALIZAR, CAIXILHO E CONTRAMARCO, EXCLUSIVE VIDRO</t>
  </si>
  <si>
    <t>JANELA TIPO MAXIM-AR PARA VIDRO EM ALUMÍNIO ANODIZADO NATURAL, LINHA 25, COMPLETA, INCL. PUXADOR COM TRANCA, CAIXILHO, ALIZAR E CONTRAMARCO, EXCLUSIVE VIDRO</t>
  </si>
  <si>
    <t>PORTA DE ABRIR TIPO VENEZIANA EM ALUMÍNIO ANODIZADO, LINHA 25, COMPLETA, INCL. PUXADOR COM TRANCA, CAIXILHO, ALIZAR E CONTRAMARCO</t>
  </si>
  <si>
    <t>GRADE DE FERRO EM BARRA CHATA, INCLUSIVE CHUMBAMENTO</t>
  </si>
  <si>
    <t>PORTÃO DE FERRO DE CORRER EM BARRA CHATA, INCLUSIVE CHUMBAMENTO</t>
  </si>
  <si>
    <t>ADAPTADO LABOR</t>
  </si>
  <si>
    <t>COMPOSIÇÃO 14</t>
  </si>
  <si>
    <t>'FECHADURA ELÉTRICA DUPLA PRETA FORNECIMENTO E INSTALAÇÃO</t>
  </si>
  <si>
    <t>PORTÃO DE FERRO DE ABRIR EM BARRA CHATA, CHAPA E TUBO, INCLUSIVE CHUMBAMENTO</t>
  </si>
  <si>
    <t>ADAPTADO SEINFRA C4557</t>
  </si>
  <si>
    <t>C4557</t>
  </si>
  <si>
    <t>PORTÃO DESLIZANTE NYLOFOR, COMPOSTO DE QUADRO, PAINÉIS E ACESSÓRIOS COM PINTURA ELETROSTÁTICA COM TINTA POLIESTER, NAS CORES VERDE OU BRANCA, COM POSTE EM AÇO REVESTIDO, COR VERDE OU BRANCA - FORNECIMENTO E MONTAGEM</t>
  </si>
  <si>
    <t>ADAPTADO ORSE 12183</t>
  </si>
  <si>
    <t>COMPOSIÇÃO 06</t>
  </si>
  <si>
    <t>BRISE METÁLICO SM-84 COR PRATA OU SIMILAR, COM ESTRUTURA E MONTAGEM</t>
  </si>
  <si>
    <t>VIDROS E ESPELHOS</t>
  </si>
  <si>
    <t>VIDRO PLANO TRANSPARENTE LISO, COM 4 MM DE ESPESSURA</t>
  </si>
  <si>
    <t>ESPELHO PARA BANHEIROS ESPESSURA 4 MM, INCLUINDO CHAPA COMPENSADA 10 MM, MOLDURA DE ALUMÍNIO EM PERFIL L 3/4", FIXADO COM PARAFUSOS CROMADOS</t>
  </si>
  <si>
    <t>IMPERMEABILIZAÇÕES</t>
  </si>
  <si>
    <t>ÍNDICE DE IMPERM.C/ MANTA ASFÁLTICA ATENDENDO NBR 9952, ASFALTO POLIMERIZADO ESP.3MM, REFORÇ.C/ FILME INT. POLIETILENO, REGUL. BASE C/ ARG.1:4 ESP.MÍN.15MM, PROTEÇÃO MEC. ARG.1:4 ESP.20MM E JUNTAS DILAT.</t>
  </si>
  <si>
    <t>IMPERMEABILIZAÇÃO, EMPREGANDO ARGAMASSA DE CIMENTO E AREIA SEM PENEIRAR NO TRAÇO 1:3 COM ADITIVO IMPERMEABILIZADO TIPO SIKA 1 OU EQUIVALENTE, ESPESSURA DE 2 CM</t>
  </si>
  <si>
    <t>IMPERMEABILIZAÇÃO DE FLOREIRA OU VIGA BALDRAME COM ARGAMASSA DE CIMENTO E AREIA, COM ADITIVO IMPERMEABILIZANTE, E = 2 CM. AF_06/2018</t>
  </si>
  <si>
    <t>TETOS E FORROS</t>
  </si>
  <si>
    <t>FORRO EM PLACAS DE GESSO, PARA AMBIENTES COMERCIAIS. AF_05/2017_P</t>
  </si>
  <si>
    <t>REVESTIMENTOS</t>
  </si>
  <si>
    <t>REBOCO DE ARGAMASSA DE CIMENTO, CAL HIDRATADA CH1 E AREIA MÉDIA OU GROSSA LAVADA NO TRAÇO 1:0.5:6, ESPESSURA 5MM</t>
  </si>
  <si>
    <t>CHAPISCO DE ARGAMASSA DE CIMENTO E AREIA MÉDIA OU GROSSA LAVADA NO TRAÇO 1:3, ESPESSURA 5MM, COM UTILIZAÇÃO DE IMPERMEABILIZANTE</t>
  </si>
  <si>
    <t>CERÂMICA 10 X 10 CM, REF CAMBURI BRANCO ELIANE, CECRISA OU PORTOBELLO, EMPREGANDO ARGAMASSA COLANTE, INCLUSIVE REJUNTAMENTO JUNTA PLUS CINZA CLARO ESP. 3 MM</t>
  </si>
  <si>
    <t>REVESTIMENTO CERÂMICO PARA PAREDES INTERNAS COM PLACAS TIPO ESMALTADA EXTRA DE DIMENSÕES 33X45 CM APLICADAS EM AMBIENTES DE ÁREA MAIOR QUE 5 M² NA ALTURA INTEIRA DAS PAREDES. AF_06/2014</t>
  </si>
  <si>
    <t>EMASSAMENTO DE PAREDES E FORROS, COM DUAS DEMÃOS DE MASSA ACRÍLICA, MARCAS DE REFERÊNCIA SUVINIL, CORAL OU METALATEX</t>
  </si>
  <si>
    <t>EMBOÇO DE ARGAMASSA DE CIMENTO, CAL HIDRATADA CH1 E AREIA MÉDIA OU GROSSA LAVADA NO TRAÇO 1:0.5:6, ESPESSURA 20 MM</t>
  </si>
  <si>
    <t>EMASSAMENTO DE PAREDES E FORROS, COM DUAS DEMÃOS DE MASSA À BASE DE PVA, MARCAS DE REFERÊNCIA SUVINIL, CORAL OU METALATEX</t>
  </si>
  <si>
    <t>PISOS INTERNOS E EXTERNOS</t>
  </si>
  <si>
    <t>PISO CERÂMICO ESMALTADO, PEI 5, ACABAMENTO SEMIBRILHO, DIM. 45X45CM, REF. DE COR CARGO PLUS WHITE ELIANE/EQUIV. ASSENTADO COM ARGAMASSA DE CIMENTO COLANTE, INCLUSIVE REJUNTAMENTO</t>
  </si>
  <si>
    <t>PISO CERAMICO 45X45 CM CARGO PLUS WHITE ELIANE - PEI 5 (LABOR) (SEM COLOCACAO, PARA DEPÓSITO APENAS INSUMO)</t>
  </si>
  <si>
    <t>PISO CIMENTADO LISO COM 1.5 CM DE ESPESSURA, DE ARGAMASSA DE CIMENTO E AREIA NO TRAÇO 1:3 E JUNTAS PLÁSTICAS EM QUADROS DE 1 M</t>
  </si>
  <si>
    <t>130103</t>
  </si>
  <si>
    <t>REGULARIZAÇÃO DE BASE P/ REVESTIMENTO CERÂMICO, COM ARGAMASSA DE CIMENTO E AREIA NO TRAÇO 1:5, ESPESSURA 3CM</t>
  </si>
  <si>
    <t>130112</t>
  </si>
  <si>
    <t xml:space="preserve"> LASTRO DE CONCRETO NÃO ESTRUTURAL, ESPESSURA DE 6 CM</t>
  </si>
  <si>
    <t>200253</t>
  </si>
  <si>
    <t>FORNECIMENTO E ASSENTAMENTO DE LADRILHO HIDRÁULICO PASTILHADO, VERMELHO, DIM. 20X20 CM, ESP. 1.5CM, ASSENTADO COM PASTA DE CIMENTO COLANTE, EXCLUSIVE REGULARIZAÇÃO E LASTRO</t>
  </si>
  <si>
    <t>PISO DE BORRACHA PASTILHADO, ESPESSURA 3,5MM, FIXADO COM ADESIVO ACRÍLICO. AF_09/2020</t>
  </si>
  <si>
    <t>PISO VINÍLICO SEMI-FLEXÍVEL EM PLACAS, PADRÃO LISO, ESPESSURA 3,2 MM, FIXADO COM COLA. AF_09/2020</t>
  </si>
  <si>
    <t>PLACA VINILICA SEMIFLEXIVEL PARA PISOS, E = 3,2 MM, 30 X 30 CM (SEM COLOCACAO, PARA DEPÓSITO APENAS INSUMO)</t>
  </si>
  <si>
    <t>ADESIVO ACRILICO DE BASE AQUOSA / COLA DE CONTATO (SEM COLOCACAO, PARA DEPÓSITO APENAS INSUMO)</t>
  </si>
  <si>
    <t>INSTALAÇÃO HIDROSSANITÁRIAS</t>
  </si>
  <si>
    <t>CAIXAS DE INSPEÇÃO DE ALV. BLOCOS CONCRETO 9X19X39CM, DIM, 60X60CM E HMÁX = 1M, COM TAMPA DE CONC. ESP. 5CM, LASTRO DE CONC. ESP. 10CM, REVEST INTERN. C/ CHAPISCO E REBOCO IMPERMEABILIZADO, INCL. ESCAVAÇÃO, REATERRO E ENCHIMENTO</t>
  </si>
  <si>
    <t>UND</t>
  </si>
  <si>
    <t>CAIXA DE GORDURA DE ALV. BLOCO CONCRETO 9X19X39CM, DIM.60X60CM E HMÁX=1M, COM TAMPA EM CONCRETO ESP.5CM, LASTRO CONCRETO ESP.10CM, REVESTIDA INTERN. C/ CHAPISCO E REBOCO IMPERMEAB, ESCAVAÇÃO, REATERRO E PAREDE INTERNA EM CONCRETO</t>
  </si>
  <si>
    <t>CAIXA SIFONADA ESPECIAL DE ALV. BLOCO CONC.9X19X39CM, DIM 60X60CM E HMÁX=1M, C/ TAMPA EM CONCRETO ESP.5CM, LASTRO CONC.ESP.10CM, REVEST. INTERN. C/CHAP. E REB. IMPERMEAB. ESCAV, REATERRO E CURVA CURTA C/ VISITA E PLUG EM PVC 100MM</t>
  </si>
  <si>
    <t>REGISTRO DE GAVETA COM CANOPLA CROMADA DIAM. 25MM (1"), MARCAS DE REFERÊNCIA FABRIMAR, DECA OU DOCOL</t>
  </si>
  <si>
    <t>PONTO COM REGISTRO DE PRESSÃO (CHUVEIRO, CAIXA DE DESCARGA, ETC...)</t>
  </si>
  <si>
    <t>TUBO DE PVC RÍGIDO SOLDÁVEL MARROM, DIÂM. 25MM (3/4"), INCLUSIVE CONEXÕES</t>
  </si>
  <si>
    <t>TUBO DE PVC RIGIDO SOLDÁVEL MARROM, DIÂM. 32MM (1"), INCLUSIVE CONEXÕES</t>
  </si>
  <si>
    <t>TUBO DE PVC RÍGIDO SOLDÁVEL MARROM, DIÂM. 50MM (11/2"), INCLUSIVE CONEXÕES</t>
  </si>
  <si>
    <t>TUBO DE PVC RÍGIDO SOLDÁVEL MARROM, DIÂM. 40MM (11/4"), INCLUSIVE CONEXÕES</t>
  </si>
  <si>
    <t>TUBO DE PVC RÍGIDO SOLDÁVEL BRANCO, PARA ESGOTO, DIÂMETRO 50MM (2"), INCLUSIVE CONEXÕES</t>
  </si>
  <si>
    <t>TUBO DE PVC RÍGIDO SOLDÁVEL BRANCO, PARA ESGOTO, DIÂMETRO 150MM (6"), INCLUSIVE CONEXÕES</t>
  </si>
  <si>
    <t>TUBO DE PVC RÍGIDO SOLDÁVEL BRANCO, PARA ESGOTO, DIÂMETRO 40MM (1 1/2"), INCLUSIVE CONEXÕES</t>
  </si>
  <si>
    <t>TUBO DE PVC RÍGIDO SOLDÁVEL BRANCO, PARA ESGOTO, DIÂMETRO 75MM (3"), INCLUSIVE CONEXÕES</t>
  </si>
  <si>
    <t>TUBO DE PVC RÍGIDO SOLDÁVEL BRANCO, PARA ESGOTO, DIÂMETRO 100MM (4"), INCLUSIVE CONEXÕES</t>
  </si>
  <si>
    <t>REGISTRO DE GAVETA COM CANOPLA CROMADA, DIAM. 20MM (3/4"), MARCAS DE REFERÊNCIA FABRIMAR, DECA OU DOCOL</t>
  </si>
  <si>
    <t>INSTALAÇÕES ELÉTRICAS</t>
  </si>
  <si>
    <t>QUADRO DE DISTRIBUIÇÃO DE ENERGIA, DE EMBUTIR, COM 18 DIVISÕES MODULARES, COM BARRAMENTO</t>
  </si>
  <si>
    <t>QUADRO DISTRIB. ENERGIA, EMBUTIDO OU SEMI EMBUTIDO, CAPAC. P/ 56 DISJ. DIN, C/BARRAM TRIF. 225A BARRA. NEUTRO E TERRA, FAB. EM CHAPA DE AÇO 12 USG COM PORTA, ESPELHO, TRINCO COM FECHAD CH</t>
  </si>
  <si>
    <t>ADAPTADO 150317 LABOR</t>
  </si>
  <si>
    <t>COMPOSIÇÃO 25</t>
  </si>
  <si>
    <t>QUADRO EMB. TRIF DIN 70 CIRC 225A - FORNECIMENTO E INSTALAÇÃO</t>
  </si>
  <si>
    <t>MINI-DISJUNTOR MONOPOLAR 16 A, CURVA C - 5KA 220/127VCA (NBR IEC 60947-2), REF. SIEMENS, GE, SCHNEIDER OU EQUIVALENTE</t>
  </si>
  <si>
    <t>MINI-DISJUNTOR MONOPOLAR 20 A, CURVA C - 5KA 220/127VCA (NBR IEC 60947-2), REF. SIEMENS, GE, SCHNEIDER OU EQUIVALENTE</t>
  </si>
  <si>
    <t>MINI-DISJUNTOR BIPOLAR 25 A, CURVA C - 5KA 220/127VCA (NBR IEC 60947-2), REF. SIEMENS, GE, SCHNEIDER OU EQUIVALENTE</t>
  </si>
  <si>
    <t>MINI-DISJUNTOR BIPOLAR 40 A, CURVA C - 5KA 220/127VCA (NBR IEC 60947-2), REF. SIEMENS, GE, SCHNEIDER OU EQUIVALENTE</t>
  </si>
  <si>
    <t>MINI-DISJUNTOR TRIPOLAR 25 A, CURVA C - 5KA 220/127VCA (NBR IEC 60947-2), REF. SIEMENS, GE, SCHNEIDER OU EQUIVALENTE</t>
  </si>
  <si>
    <t>MINI-DISJUNTOR TRIPOLAR 40 A, CURVA C - 5KA 220/127VCA (NBR IEC 60947-2), REF. SIEMENS, GE, SCHNEIDER OU EQUIVALENTE</t>
  </si>
  <si>
    <t>MINI-DISJUNTOR TRIPOLAR 50 A, CURVA C - 5KA 220/127VCA (NBR IEC 60947-2), REF. SIEMENS, GE, SCHNEIDER OU EQUIVALENTE</t>
  </si>
  <si>
    <t>MINI-DISJUNTOR TRIPOLAR 80 A, CURVA C - 5KA 240VCA (NBR IEC 60947-2), REF. SIEMENS, GE, SCHNEIDER OU EQUIVALENTE</t>
  </si>
  <si>
    <t>MINI-DISJUNTOR TRIPOLAR 125 A, CURVA C - 15KA 240VCA (NBR IEC 60947-2), REF. SIEMENS, GE, SCHNEIDER OU EQUIVALENTE</t>
  </si>
  <si>
    <t>DISJUNTOR COMPACTO EM CAIXA MOLDADA TRIPOLAR 175 A, 50KA 220/240V / 25KA 380/415V (NBR IEC 60947-2), REF. SIEMENS, GE, SCHNEIDER OU EQUIVALENTE</t>
  </si>
  <si>
    <t>ADAPTADO SEDOP 170896</t>
  </si>
  <si>
    <t>COMPOSIÇÃO 22</t>
  </si>
  <si>
    <t>DISJUNTOR 3P - 600A - FORNECIMENTO E INSTALAÇÃO</t>
  </si>
  <si>
    <t>DISPOSITIVO DE PROTEÇÃO CONTRA SURTO (DPS) BIPOLAR, TENSÃO NOMINAL MÁXIMA 275VCA, CORENTE DE SURTO MÁXIMA 40KA.</t>
  </si>
  <si>
    <t>INTERRUPTOR DIFERENCIAL DR 25A, 30MA, 2 MÓDULOS</t>
  </si>
  <si>
    <t>ELETRODUTO FLEXÍVEL CORRUGADO 1", MARCA DE REFERÊNCIA TIGRE</t>
  </si>
  <si>
    <t>ELETRODUTO FLEXÍVEL CORRUGADO 3/4" , MARCA DE REFERÊNCIA TIGRE</t>
  </si>
  <si>
    <t>ELETRODUTO DE PVC RÍGIDO ROSCÁVEL, DIÂM. 1 1/2" (50MM), INCLUSIVE CONEXÕES</t>
  </si>
  <si>
    <t>ELETRODUTO DE PVC RÍGIDO ROSCÁVEL, DIÂM. 1 1/4" (40MM), INCLUSIVE CONEXÕES</t>
  </si>
  <si>
    <t>ELETRODUTO DE PVC RÍGIDO ROSCÁVEL, DIÂM. 3" (85MM), INCLUSIVE CONEXÕES</t>
  </si>
  <si>
    <t>ELETRODUTO DE PVC RÍGIDO ROSCÁVEL, DIÂM. 6" (164MM), INCLUSIVE CONEXÕES</t>
  </si>
  <si>
    <t>ELETRODUTO DE PVC RÍGIDO ROSCÁVEL, DIÂM. 1/2" (20MM), INCLUSIVE CONEXÕES</t>
  </si>
  <si>
    <t>FIO DE COBRE TERMOPLÁSTICO, COM ISOLAMENTO PARA 750V, SEÇÃO DE 1.5 MM2</t>
  </si>
  <si>
    <t>FIO DE COBRE TERMOPLÁSTICO, COM ISOLAMENTO PARA 750V, SEÇÃO DE 2.5 MM2</t>
  </si>
  <si>
    <t>FIO OU CABO DE COBRE TERMOPLÁSTICO, COM ISOLAMENTO PARA 750V, SEÇÃO DE 4.0 MM2</t>
  </si>
  <si>
    <t>FIO OU CABO DE COBRE TERMOPLÁSTICO, COM ISOLAMENTO PARA 750V, SEÇÃO DE 6.0 MM2</t>
  </si>
  <si>
    <t>FIO OU CABO DE COBRE TERMOPLÁSTICO, COM ISOLAMENTO PARA 750V, SEÇÃO DE 10.0 MM2</t>
  </si>
  <si>
    <t>FIO OU CABO DE COBRE TERMOPLÁSTICO, COM ISOLAMENTO PARA 750V, SEÇÃO DE 16.0 MM2</t>
  </si>
  <si>
    <t>CABO DE COBRE TERMOPLÁSTICO, COM ISOLAMENTO PARA 750V, SEÇÃO DE 25.0 MM2</t>
  </si>
  <si>
    <t>CABO DE COBRE FLEXÍVEL ISOLADO, 35 MM², ANTI-CHAMA 0,6/1,0 KV, PARA REDE ENTERRADA DE DISTRIBUIÇÃO DE ENERGIA ELÉTRICA - FORNECIMENTO E INSTALAÇÃO. AF_12/2021</t>
  </si>
  <si>
    <t>CABO DE COBRE FLEXÍVEL ISOLADO, 50 MM², ANTI-CHAMA 0,6/1,0 KV, PARA REDE ENTERRADA DE DISTRIBUIÇÃO DE ENERGIA ELÉTRICA - FORNECIMENTO E INSTALAÇÃO. AF_12/2021</t>
  </si>
  <si>
    <t>CABO DE COBRE FLEXÍVEL ISOLADO, 70 MM², ANTI-CHAMA 0,6/1,0 KV, PARA REDE ENTERRADA DE DISTRIBUIÇÃO DE ENERGIA ELÉTRICA - FORNECIMENTO E INSTALAÇÃO. AF_12/2021</t>
  </si>
  <si>
    <t>CABO DE COBRE TERMOPLÁSTICO (PVC) FLEXÍVEL ISOLADO 0,6/1KV, ANTI-CHAMA 90ºC HEPR - 25,0 MM2</t>
  </si>
  <si>
    <t>CABO DE COBRE TERMOPLÁSTICO (PVC) FLEXÍVEL ISOLADO 0,6/1KV, ANTI-CHAMA 90ºC HEPR - 16,0 MM2</t>
  </si>
  <si>
    <t>CABO DE COBRE TERMOPLÁSTICO (PVC) FLEXÍVEL ISOLADO 0,6/1KV, ANTI-CHAMA 90ºC HEPR - 150,0 MM2</t>
  </si>
  <si>
    <t>CABO DE COBRE TERMOPLÁSTICO (PVC) FLEXÍVEL ISOLADO 0,6/1KV, ANTI-CHAMA 90ºC HEPR - 300,0 MM2</t>
  </si>
  <si>
    <t>CAIXA DE PASSAGEM DE ALVENARIA DE BLOCOS DE CONCRETO 9X19X39CM, DIMENSÕES DE 40X40X50CM, COM REVESTIMENTO INTERNO EM CHAPISCO E REBOCO, TAMPA DE CONCRETO ESP.5CM E LASTRO DE BRITA 5 CM</t>
  </si>
  <si>
    <t>151715</t>
  </si>
  <si>
    <t>SUBESTAÇÃO EXT. AÉREA TRIFÁS. 225KVA, COMPLETA, C/ QUADROS DE MEDIÇÃO, TRANSF. A ÓLEO, CHAVE GERAL TRIP., POSTE E ACESSÓRIOS, CONF. NOR-TEC-01 DA ESCELSA, INCL. MURETA REV. C/ ARG. CIMENTO, CAL HIDRAT. CH1 E AREIA TRAÇO 1:0.5:6</t>
  </si>
  <si>
    <t>OUTRAS INSTALAÇÕES</t>
  </si>
  <si>
    <t>SISTEMA DE PROTEÇÃO CONTRA INCÊNDIO</t>
  </si>
  <si>
    <t>16.1.1</t>
  </si>
  <si>
    <t>EXTINTOR DE INCÊNDIO PORTÁTIL DE PÓ QUÍMICO ABC COM CAPACIDADE 2A-20B:C (4 KG), INCLUSIVE SUPORTE PARA FIXAÇÃO, EXCLUSIVE PLACA SINALIZADORA EM PVC FOTOLUMINESCENTE</t>
  </si>
  <si>
    <t>und</t>
  </si>
  <si>
    <t>16.1.2</t>
  </si>
  <si>
    <t>EXTINTOR DE INCÊNDIO PORTÁTIL COM CARGA DE CO2 DE 4 KG, CLASSE BC - FORNECIMENTO E INSTALAÇÃO. AF_10/2020_P</t>
  </si>
  <si>
    <t>16.1.3</t>
  </si>
  <si>
    <t>HIDRANTE DE PAREDE, COM ABRIGO EM CHAPA, 60X90X17CM, COM SUPORTE E MANGUEIRA 20M 63MM, ADAPTADOR ROSCA FÊMEA E ENGATE RÁPIDO, ESGUICHO EM LATÃO REGULAVEL, REGISTRO GLOBO ANGULAR 45º/ 63MM</t>
  </si>
  <si>
    <t>16.1.4</t>
  </si>
  <si>
    <t>PONTO PARA ILUMINAÇÃO DE EMERGÊNCIA COMPLETO, INCLUSIVE BLOCO AUTÔNOMO DE ILUMINAÇÃO 2X9W COM TOMADA UNIVERSAL</t>
  </si>
  <si>
    <t>16.1.5</t>
  </si>
  <si>
    <t>BOMBA CENTRÍFUGA, TRIFÁSICA, 10 CV OU 9,86 HP, HM 85 A 140 M, Q 4,2 A 14,9 M3/H - FORNECIMENTO E INSTALAÇÃO. AF_12/2020</t>
  </si>
  <si>
    <t>16.1.6</t>
  </si>
  <si>
    <t>COMPOSIÇÃO 24</t>
  </si>
  <si>
    <t>PRESOSTATO LF5516-03W</t>
  </si>
  <si>
    <t>16.1.7</t>
  </si>
  <si>
    <t>MANOMETRO 0-10 BAR 63MM 1/4 NPT</t>
  </si>
  <si>
    <t>16.1.8</t>
  </si>
  <si>
    <t>REGISTRO DE GAVETA BRUTO DIAM. 65MM (21/2")</t>
  </si>
  <si>
    <t>16.1.9</t>
  </si>
  <si>
    <t>TUBO DE AÇO GALVANIZADO, INCLUSIVE CONEXÕES, DIÂM. 65MM (21/2")</t>
  </si>
  <si>
    <t>m</t>
  </si>
  <si>
    <t>16.1.10</t>
  </si>
  <si>
    <t>HIDRANTE DE RECALQUE NO PASSEIO EM CAIXA METÁLICA DE 40X60X40CM, INCL. REGISTRO GLOBO ANGULAR 90º DE 63MM, ADAPTADOR P/ ENGATE RÁPIDO E TAMPA C/ CORRENTE</t>
  </si>
  <si>
    <t>16.1.11</t>
  </si>
  <si>
    <t>ABRIGO PARA HIDRANTE DE RECALQUE NO PASSEIO EM CAIXA DE ALVENARIA 60X40CM EM BLOCO DE CONCRETO INCLUSIVE REGISTRO DE RECALQUE Ø 65 MM (2 1/2") E TAMPA DE FERRO FUNDIDO 40X40CM COM INSCRIÇÃO INCÊNDIO</t>
  </si>
  <si>
    <t>16.1.12</t>
  </si>
  <si>
    <t>PLACA DE SINALIZAÇÃO DE SEGURANÇA CODIGO 14 - 315/158(NBR 13.434); CÓDIGO S3(NT 14/2010-ES) ("SAIDA DE EMERGÊNCIA" - SETA VERTICAL)</t>
  </si>
  <si>
    <t>SISTEMAS DE PROTEÇÃO CONTRA DESCARGAS ATMOSFÉRICAS</t>
  </si>
  <si>
    <t>16.2.1</t>
  </si>
  <si>
    <t>CONDUTOR DE COBRE NÚ, SEÇÃO DE 35MM2, INCLUSIVE SUPORTES ISOLADORES E ACESSÓRIOS DE FIXAÇÃO, CONFORME PROJETO</t>
  </si>
  <si>
    <t>16.2.2</t>
  </si>
  <si>
    <t>CABO CONDUTOR DE COBRE ELETROLÍTICO NU, TEMPERA MEIO DURA, ENCORDOAMENTO CLASSE 2, PARA ATERRAMENTO, DIAM. 50MM2</t>
  </si>
  <si>
    <t>16.2.3</t>
  </si>
  <si>
    <t>TERMINAL AÉREO EM LATÃO (MINICAPTOR), COM CONECTOR E FIXAÇÃO HORIZONTAL 250MM X 10MM, REF. TEL-2024, INCLUSIVE VEDAÇÃO DOS FUROS COM POLIURETANO REF. TEL 5905, MARCA DE REF. TERMOTÉCNICA OU EQUIVALENTE</t>
  </si>
  <si>
    <t>16.2.4</t>
  </si>
  <si>
    <t>HASTE DE ATERRAMENTO 3/4 PARA SPDA - FORNECIMENTO E INSTALAÇÃO. AF_12/2017</t>
  </si>
  <si>
    <t>16.2.5</t>
  </si>
  <si>
    <t>CAIXA DE INSPEÇÃO EM PVC, DIÂMETRO 300 MM, REF TEL-552, MARCA DE REFERÊNCIA TERMOTÉCNICA OU EQUIVALENTE, INCLUSIVE ESCAVAÇÃO E REATERRO</t>
  </si>
  <si>
    <t>16.2.6</t>
  </si>
  <si>
    <t>COBERTURA</t>
  </si>
  <si>
    <t>16.3.1</t>
  </si>
  <si>
    <t>TELHAMENTO COM TELHA ONDULADA DE FIBROCIMENTO E = 6 MM, COM RECOBRIMENTO LATERAL DE 1/4 DE ONDA PARA TELHADO COM INCLINAÇÃO MAIOR QUE 10°, COM ATÉ 2 ÁGUAS, INCLUSO IÇAMENTO. AF_07/2019</t>
  </si>
  <si>
    <t>16.3.2</t>
  </si>
  <si>
    <t>TRAMA DE MADEIRA COMPOSTA POR TERÇAS PARA TELHADOS DE ATÉ 2 ÁGUAS PARA TELHA ONDULADA DE FIBROCIMENTO, METÁLICA, PLÁSTICA OU TERMOACÚSTICA, INCLUSO TRANSPORTE VERTICAL. AF_07/2019</t>
  </si>
  <si>
    <t>16.3.3</t>
  </si>
  <si>
    <t>INSTALAÇÃO DE VIDRO TEMPERADO, E = 6 MM, ENCAIXADO EM PERFIL U. AF_01/2021_P</t>
  </si>
  <si>
    <t>16.3.4</t>
  </si>
  <si>
    <t>ADAPTADO ORSE 08637</t>
  </si>
  <si>
    <t>COMPOSIÇÃO 05</t>
  </si>
  <si>
    <t>CHAPIM DE CONCRETO PRÉ-MOLDADO</t>
  </si>
  <si>
    <t>16.3.5</t>
  </si>
  <si>
    <t>RUFO DE CHAPA METÁLICA Nº 26 COM LARGURA DE 30 CM</t>
  </si>
  <si>
    <t xml:space="preserve">M </t>
  </si>
  <si>
    <t>16.3.6</t>
  </si>
  <si>
    <t>COMPOSIÇÃO PRÓPRIA</t>
  </si>
  <si>
    <t>COMPOSIÇÃO 15</t>
  </si>
  <si>
    <t>PERGOLADO EM MADEIRA - FORNECIMENTO E INSTALAÇÃO</t>
  </si>
  <si>
    <t>OUTROS</t>
  </si>
  <si>
    <t>16.4.1</t>
  </si>
  <si>
    <t>CORRIMÃO DE TUBO DE FERRO GALVANIZADO DIÂMETRO 3" FIXADO NA PAREDE A CADA 1.50M, INCLUSIVE PINTURA A ÓLEO OU ESMALTE</t>
  </si>
  <si>
    <t>16.4.2</t>
  </si>
  <si>
    <t>COMPOSIÇÃO 10</t>
  </si>
  <si>
    <t>CADEIRA PARA AUDITÓRIO</t>
  </si>
  <si>
    <t>16.4.3</t>
  </si>
  <si>
    <t>TUBO, PEX, MULTICAMADA, DN 16, INSTALADO EM IMPLANTAÇÃO DE INSTALAÇÕES DE GÁS - FORNECIMENTO E INSTALAÇÃO. AF_01/2020</t>
  </si>
  <si>
    <t>16.4.4</t>
  </si>
  <si>
    <t>ADAPTADO SINAPI</t>
  </si>
  <si>
    <t>COMPOSIÇÃO 18</t>
  </si>
  <si>
    <t>INSTALAÇÃO BÁSICA PARA ABRIGO DE GÁS (CAPACIDADE 2 CILINDROS GLP DE 45 KG) - FORNECIMENTO E INSTALAÇÃO</t>
  </si>
  <si>
    <t>APARELHOS HIDROSSANITÁRIOS</t>
  </si>
  <si>
    <t>MERCADO</t>
  </si>
  <si>
    <t>COMPOSIÇÃO 21</t>
  </si>
  <si>
    <t>RESERVATÓRIO TIPO TUBULAR</t>
  </si>
  <si>
    <t>BACIA SANITÁRIA DE LOUÇA BRANCA, COM CAIXA ACOPLADA DUPLO ACIONAMENTO, MARCA DE REF. DECA LINHA RAVENA OU EQUIVALENTE, INCLUSIVE ASSENTO PLÁSTICO E ACESSÓRIOS DE FIXAÇÃO</t>
  </si>
  <si>
    <t>BACIA SIFONADA DE LOUÇA BRANCA PARA PORTADORES DE NECESSIDADES ESPECIAIS, VOGUE PLUS CONFORTO – LINHA CONFORTO, MOD P51, INCL. ASSENTO COM ABERTURA FRONTAL, REF.AP52,MARCA DE REF. DECA OU EQUIVALENTE</t>
  </si>
  <si>
    <t>LAVATÓRIO COM COLUNA PADRÃO POPULAR, MARCAS DE REFERÊNCIA DECA, CELITE OU IDEAL STANDARD, INCLUSIVE ACESSÓRIOS EM PVC, EXCETO APARELHO MISTURADOR</t>
  </si>
  <si>
    <t>LAVATÓRIO DE LOUÇA BRANCA COM COLUNA SUSPENSA, LINHA VOGUE PLUS CONFORT PARA PORTADORES DE NECESSIDADES ESPECIAIS, MARCA DE REFERENCIA DECA, CELITE OU IDEAL STANDART, INCLUSIVE VALVULA, SIFÃO E ENGATES, EXCLUSIVE TORNEIRA</t>
  </si>
  <si>
    <t>BARRA DE APOIO RETA, EM ALUMINIO, COMPRIMENTO 60 CM, FIXADA NA PAREDE - FORNECIMENTO E INSTALAÇÃO. AF_01/2020</t>
  </si>
  <si>
    <t>CUBA LOUÇA DE EMBUTIR REDONDA, 30CM, L-41, COMPLETA, MARCAS DE REFERÊNCIA DECA, CELITE OU IDEAL STANDARD, INCL. VÁLVULA E SIFÃO, EXCLUSIVE TORNEIRA</t>
  </si>
  <si>
    <t>CUBA EM AÇO INOX Nº 02(DIM.560X340X150)MM, MARCAS DE REFERÊNCIA FRANKE, STRAKE, TRAMONTINA, INCLUSIVE VÁLVULA DE METAL 31/2" E SIFÃO CROMADO 1 X 1/2", EXCL. TORNEIRA</t>
  </si>
  <si>
    <t>TORNEIRA PARA TANQUE, MARCAS DE REFERÊNCIA FABRIMAR, DECA OU DOCOL.</t>
  </si>
  <si>
    <t>TORNEIRA PRESSÃO CROMADA DIAM. 1/2" PARA PIA, MARCAS DE REFERÊNCIA FABRIMAR, DECA OU DOCOL</t>
  </si>
  <si>
    <t>TORNEIRA PRESSÃO CROMADA DIÂM. 1/2" PARA LAVATÓRIO, MARCAS DE REFERÊNCIA FABRIMAR, DECA OU DOCOL</t>
  </si>
  <si>
    <t>TANQUE EM MÁRMORE SINTÉTICO COM 2 BOJOS, INCLUSIVE VÁLVULA E SIFÃO EM PVC</t>
  </si>
  <si>
    <t>BANCADA E TANQUE PARA PANELÕES EM GRANITO CINZA ANDORINHA, ESP. 2CM, DIM. 0.80X1.10M, BASE DE CONCRETO E APOIO EM ALVENARIA, FRONTÃO H=10CM, INCL. VÁLVULA E SIFÃO, EXCLUSIVE TORNEIRA, CONF. DET. PROJETO</t>
  </si>
  <si>
    <t>CHUVEIRO ELÉTRICO TIPO DUCHA LORENZET OU CORONA</t>
  </si>
  <si>
    <t>CHUVEIRO COMPLETO, LINHA ANTI-VANDALISMO, MARCAS DE REFERÊNCIA FABRIMAR, DECA OU DOCOL</t>
  </si>
  <si>
    <t xml:space="preserve">CHUVEIRO COM DESVIADOR FLEXIVEL E DUCHA MANUAL, MOD. 1975C REF. DECA OU EQUIVALENTE </t>
  </si>
  <si>
    <t>BANCADA DE GRANITO COM ESPESSURA DE 2 CM</t>
  </si>
  <si>
    <t>RESERVATÓRIO DE POLIETILENO DE 2000L, INCLUSIVE PEÇA DE APOIO 6X16 CM, EXCLUSIVE FLANGES E TORNEIRA DE BÓIA</t>
  </si>
  <si>
    <t>RESERVATÓRIO DE POLIETILENO DE 1000L, INCLUSIVE PEÇA DE MADEIRA 6X16CM PARA APOIO, EXCLUSIVE FLANGES E TORNEIRA DE BÓIA</t>
  </si>
  <si>
    <t>COMPOSIÇÃO 12</t>
  </si>
  <si>
    <t>RESERVATÓRIO DE POLIETILENO DE 10000L, INCLUSIVE PEÇA DE MADEIRA 6X16CM PARA APOIO, EXCLUSIVE FLANGES E TORNEIRA DE BÓIA</t>
  </si>
  <si>
    <t>BEBEDOURO DE AÇO INOX, MARCAS DE REFERÊNCIA FISHER, METALPRESS OU MEKAL, INCLUSIVE VÁLVULA, SIFÃO CROMADO E TORNEIRAS, EXCLUSIVE ALVENARIA, DIM. 0.45X2.75 M, CONFORME DETALHE EM PROJETO</t>
  </si>
  <si>
    <t>RALO SIFONADO EM PVC 100X100MM, COM GRELHA PVC</t>
  </si>
  <si>
    <t>BARRA DE APOIO EM "L", EM ACO INOX POLIDO 80 X 80 CM, FIXADA NA PAREDE - FORNECIMENTO E INSTALACAO. AF_01/2020</t>
  </si>
  <si>
    <t>BARRA DE APOIO RETA, EM ACO INOX POLIDO, COMPRIMENTO 80 CM, FIXADA NA PAREDE - FORNECIMENTO E INSTALAÇÃO. AF_01/2020</t>
  </si>
  <si>
    <t>MICTÓRIO DE AÇO INOX, MARCAS DE REFERÊNCIA FISHER, METALPRESS OU MEKAL, COM 30 CM DE LARGURA E COMP. VARIÁVEL, INCLUSIVE VÁLVULA TIPO AMERICANA, ENGATE FLEXÍVEL CROMADO, VÁLVULA DE DESCARGA, SIFÃO CROMADO E CONJUNTO DE FIXAÇÃO</t>
  </si>
  <si>
    <t>BANCO ARTICULADO, EM ACO INOX, PARA PCD, FIXADO NA PAREDE - FORNECIMENTO E INSTALAÇÃO. AF_01/2020</t>
  </si>
  <si>
    <t>TORNEIRA PARA JARDIM DE 3/4" MARCAS DE REFERÊNCIA FABRIMAR, DECA OU DOCOL</t>
  </si>
  <si>
    <t>BARRA DE APOIO LATERAL ARTICULADA, COM TRAVA, EM ACO INOX POLIDO, FIXADA NA PAREDE - FORNECIMENTO E INSTALAÇÃO. AF_01/2020</t>
  </si>
  <si>
    <t>ADAPTADO SINAPI 86935</t>
  </si>
  <si>
    <t>COMPOSIÇÃO 17</t>
  </si>
  <si>
    <t>CUBA DE EMBUTIR DE AÇO CUBA EM AÇO INOX D=35CM, INCLUSO VÁLVULA TIPO AMERICANA EM METAL CROMADO E SIFÃO FLEXÍVEL EM PVC - FORNECIMENTO E INSTALAÇÃO. AF_01/2020</t>
  </si>
  <si>
    <t>ADAPTADOR DE PVC SOLDÁVEL COM FLANGES LIVRES PARA CAIXA D'ÁGUA, DIÂMETRO 75MM (2 1/2")</t>
  </si>
  <si>
    <t>ADAPTADOR DE PVC SOLDÁVEL COM FLANGES LIVRES PARA CAIXA D'ÁGUA, DIÂMETRO 25MM (3/4")</t>
  </si>
  <si>
    <t>TORNEIRA DE BÓIA DE PVC, DIÂM. 1" (25MM)</t>
  </si>
  <si>
    <t>ADAPTADO PINI 2C 07 18 04 13 05</t>
  </si>
  <si>
    <t>COMPOSIÇÃO 20</t>
  </si>
  <si>
    <t>PORTA PAPEL HIGIÊNICO DE LOUÇA BRANCA PARA EMBUTIR COM ROLETE 15 X 15 CM - FORNECIMENTO E INSTALAÇÃO</t>
  </si>
  <si>
    <t>ADAPTADO PINI 3R 23 12 00 00 33 40 04 11</t>
  </si>
  <si>
    <t>COMPOSIÇÃO 19</t>
  </si>
  <si>
    <t>RALO SEMI ESFÉRICO TIPO ABACAXI 150MM</t>
  </si>
  <si>
    <t>APARELHOS ELÉTRICOS</t>
  </si>
  <si>
    <t>181004</t>
  </si>
  <si>
    <t>LUMINARIA EMBUTIR COMPL., CORPO CH. AÇO PINTADA BRANCA, REFLETOR, ALETAS PARABÓLICAS ALUM.ALTA PUREZA E REFLETÂNCIA INCLUSIVE 2 LÂMPADAS LED T8 18W TEMP. DE COR 5000K C/ 1,20M - REF. CE232AL-N - AMES, 6025 - LUMAVI -LDEF 2X32W - LUMILUZ OU EQUIVALENTE</t>
  </si>
  <si>
    <t>ADAPTADO 13148 ORSE</t>
  </si>
  <si>
    <t>COMPOSIÇÃO 07</t>
  </si>
  <si>
    <t>REFLETOR SLIM LED 100W DE POTÊNCIA, BRANCO FRIO, 6500K, AUTOVOLT, MARCA G-LIGHT OU SIMILAR</t>
  </si>
  <si>
    <t>INTERRUPTOR SIMPLES (1 MÓDULO), 10A/250V, SEM SUPORTE E SEM PLACA - FORNECIMENTO E INSTALAÇÃO. AF_12/2015</t>
  </si>
  <si>
    <t>INTERRUPTOR SIMPLES (2 MÓDULOS), 10A/250V, SEM SUPORTE E SEM PLACA - FORNECIMENTO E INSTALAÇÃO. AF_12/2015</t>
  </si>
  <si>
    <t>NTERRUPTOR PARALELO (1 MÓDULO), 10A/250V, SEM SUPORTE E SEM PLACA - FORNECIMENTO E INSTALAÇÃO. AF_12/2015</t>
  </si>
  <si>
    <t>INTERRUPTOR SIMPLES (3 MÓDULOS), 10A/250V, SEM SUPORTE E SEM PLACA - FORNECIMENTO E INSTALAÇÃO. AF_12/2015</t>
  </si>
  <si>
    <t>INTERRUPTOR INTERMEDIÁRIO (1 MÓDULO), 10A/250V, INCLUINDO SUPORTE E PLACA - FORNECIMENTO E INSTALAÇÃO. AF_09/2017</t>
  </si>
  <si>
    <t>TOMADA BAIXA DE EMBUTIR (1 MÓDULO), 2P+T 10 A, SEM SUPORTE E SEM PLACA - FORNECIMENTO E INSTALAÇÃO. AF_12/2015</t>
  </si>
  <si>
    <t>TOMADA BAIXA DE EMBUTIR (1 MÓDULO), 2P+T 20 A, SEM SUPORTE E SEM PLACA - FORNECIMENTO E INSTALAÇÃO. AF_12/2015</t>
  </si>
  <si>
    <t>TOMADA MÉDIA DE EMBUTIR (2 MÓDULOS), 2P+T 10 A, SEM SUPORTE E SEM PLACA - FORNECIMENTO E INSTALAÇÃO. AF_12/2015</t>
  </si>
  <si>
    <t>SUPORTE PARAFUSADO COM PLACA DE ENCAIXE 4" X 2" BAIXO (0,30 M DO PISO) PARA PONTO ELÉTRICO - FORNECIMENTO E INSTALAÇÃO. AF_12/2015</t>
  </si>
  <si>
    <t>PINTURA</t>
  </si>
  <si>
    <t>PINTURA COM TINTA ACRÍLICA, MARCAS DE REFERÊNCIA SUVINIL, CORAL E METALATEX, INCLUSIVE SELADOR ACRÍLICO, EM PAREDES E FORROS, A DUAS DEMÃOS</t>
  </si>
  <si>
    <t>PINTURA COM VERNIZ FILTRO SOLAR FOSCO, LINHA PREMIUM, EM MADEIRA, A TRÊS DEMÃOS, MARCAS DE REFERÊNCIA SUVINIL, CORAL OU METALATEX</t>
  </si>
  <si>
    <t>PINTURA COM TINTA ESMALTE SINTÉTICO, MARCAS DE REFERÊNCIA SUVINIL, CORAL OU METALATEX, A DUAS DEMÃOS, INCLUSIVE FUNDO ANTICORROSIVO A UMA DEMÃO, EM METAL</t>
  </si>
  <si>
    <t>SERVIÇOS COMPLEMENTARES EXTERNOS</t>
  </si>
  <si>
    <t>LIMPEZA GERAL DA OBRA (EDIFICAÇÃO)</t>
  </si>
  <si>
    <t>ADAPTADO ORSE 02764</t>
  </si>
  <si>
    <t>COMPOSIÇÃO 11</t>
  </si>
  <si>
    <t>CALHA DE CONCRETO E ALVENARIA, REVESTIDA INTERNAMENTE, COM GRELHA DE FERRO, SEÇÃO 0,20M X 0,15M</t>
  </si>
  <si>
    <t>BANCO DE CONCRETO ARMADO APARENTE COM APOIOS DE ALVENARIA ASSENTADA COM ARGAMASSA DE CIMENTO, CAL E AREIA, LARGURA DE 0,50M E ESPESSURA DE 0,05M</t>
  </si>
  <si>
    <t>FORNECIMENTO E PLANTIO DE GRAMA EM PLACAS TIPO ESMERALDA, INCLUSIVE FORNECIMENTO DE TERRA VEGETAL</t>
  </si>
  <si>
    <t>MEIO-FIO DE CONCRETO PRÉ-MOLDADO COM DIMENSÕES DE 15X12X30X100 CM , REJUNTADOS COM ARGAMASSA DE CIMENTO E AREIA NO TRAÇO 1:3</t>
  </si>
  <si>
    <t>BLOCOS PRÉ-MOLDADOS DE CONCRETO TIPO PAVI-S OU EQUIVALENTE, ESPESSURA DE 6 CM E RESISTÊNCIA A COMPRESSÃO MÍNIMA DE 35MPA, ASSENTADOS SOBRE COLCHÃO DE PÓ DE PEDRA NA ESPESSURA DE 10 CM</t>
  </si>
  <si>
    <t>DER RODOVIAS</t>
  </si>
  <si>
    <t>REGULARIZAÇÃO E COMPACTAÇÃO DO SUB-LEITO (100% P.I.) H = 0,20 M</t>
  </si>
  <si>
    <t>BASE DE BRITA GRADUADA, INCLUSIVE FORNECIMENTO E TRANSPORTE DA BRITA</t>
  </si>
  <si>
    <t>FORNECIMENTO E ESPALHAMENTO DE AREIA MÉDIA LAVADA</t>
  </si>
  <si>
    <t>MURO DE ALVENARIA DE BLOCOS CERÂMICOS 10X20X20CM, C/ PILARES A CADA 2 M, ESP. 10CM E H=2.5M, REVESTIDO COM CHAPISCO, REBOCO E PINTURA ACRÍLICA A 2 DEMÃOS, INCL. PILARES, CINTAS E SAPATAS, EMPREGANDO ARG. CIMENTO CAL E AREIA</t>
  </si>
  <si>
    <t>ADAPTADO SEINFRA C4729</t>
  </si>
  <si>
    <t>COMPOSIÇÃO 09</t>
  </si>
  <si>
    <t>CERCA/GRADIL NYLOFOR H=2,03M, MALHA 5 X 20CM - FIO 4,30MM, COM FIXADORES DE POLIAMIDA EM POSTE 40 X 60 MM CHUMBADOS EM BASE DE CONCRETO (EXCLUSIVE ESTA) , REVESTIDOS EM POLIESTER POR PROCESSO DE PINTURA ELETROSTÁTICA (GRADIL E POSTE), NAS CORES VERDE OU BRANCA - FORNECIMENTO E INSTALAÇÃO</t>
  </si>
  <si>
    <t>MURETA EM ALVENARIA DE BLOCOS CERÂMICOS 10X20X20CMM, H=0.60CM, PARA FECHAMENTO DE QUADRA, COM PILARETES DE TRAVAMENTO EM CONCRETO ARMADO A CADA 3M, INCLUSIVE CHAPISCO</t>
  </si>
  <si>
    <t>CHAPIM SOBRE MUROS LINEARES, EM GRANITO OU MÁRMORE, L = 25 CM, ASSENTADO COM ARGAMASSA 1:6 COM ADITIVO. AF_11/2020</t>
  </si>
  <si>
    <t>VALOR TOTAL</t>
  </si>
  <si>
    <t>MEMÓRIA DE CÁLCULO - PREFEITURA MUNICIPAL DE VILA PAVÃO</t>
  </si>
  <si>
    <t>LARGURA (m)</t>
  </si>
  <si>
    <t>COMP./ PERÍMETRO (m)</t>
  </si>
  <si>
    <t>ÁREA (m²)</t>
  </si>
  <si>
    <t>VOLUME (m³)</t>
  </si>
  <si>
    <t>PESO (kg)</t>
  </si>
  <si>
    <t>ALTURA (m)</t>
  </si>
  <si>
    <t>INSTALAÇÃO DO CANTEIRO DE OBRA</t>
  </si>
  <si>
    <t>PLACA DE OBRA NAS DIMENSÕES 2.0X4.0M, PADRÃO IOPES</t>
  </si>
  <si>
    <t xml:space="preserve">PADRÃO DE ENTRADA D' ÁGUA COM CAVALETE DE PVC PARA HIDRÔMETRO COM DIÂMETRO DE 3/4" - PADRÃO 1C DA CESAN. INSTALADO EM VÃO DE MURO PROTEGIDO COM GRADEAMENTO. INCLUSIVE BASE DE CONCRETO MAGRO, TUBULAÇÃO, CONEXÕES E REGISTRO. CONFERIR DETALHE. POR QUE SAO ITENS QUE TEM QUE TER NO CANTEIRO </t>
  </si>
  <si>
    <t>TAPUME TELHA METÁLICA ONDULADA 0,50MM BRANCA H=2,20M, INCL. MONTAGEM ESTR. MAD. 8"X8", C/ADESIVO "IOPES" 60X60CM A CADA 10M, INCL. FAIXAS PINT. ESMALTE SINT. CORES AZUL C/ H=30CM E ROSA C/ H=10CM</t>
  </si>
  <si>
    <t xml:space="preserve">PERÍMETRO DO TERRENO A 1M DO MURO Á CONSTRUIR: </t>
  </si>
  <si>
    <t>VISTA FRONTAL: L=101.9M</t>
  </si>
  <si>
    <t>VISTA POSTERIOR: L=114.55M</t>
  </si>
  <si>
    <t>VISTA LATERAL ESQUERDA: L=50M</t>
  </si>
  <si>
    <t>VISTA LATERAL DIREITA: L=54.9M</t>
  </si>
  <si>
    <t>LOCACAO CONVENCIONAL DE OBRA, UTILIZANDO GABARITO DE TÁBUAS CORRIDAS PONTALETADAS A CADA 2,00M - 2 UTILIZAÇÕES. AF_10/2018</t>
  </si>
  <si>
    <t>PERÍMETRO DA EDIFICAÇÃO = 274.70M</t>
  </si>
  <si>
    <t>VOLUME DE SOLO PARA COMPACTAÇÃO DE TODO O TERRENO (INCLUSIVE ÁREA DE TODOS OS AMBIENTES)= A=4822M² X HMÉDIO=1.25M</t>
  </si>
  <si>
    <t>'ESCAVAÇÃO MECÂNICA EM MATERIAL DE 2A. CATEGORIA</t>
  </si>
  <si>
    <t>BASE PARA CASTELO D'AGUA - PRANCHA 0844-B-001-EST-R00 - ESCAVAÇÃO = ÁREA DE BASE + 50CM DE CADA LADO X ALTURA</t>
  </si>
  <si>
    <t>MURO DE ARRIMO POR GABIÃO - PRANCHA 0844-A-001-EST-R02 - ESCAVAÇÃO = ÁREA DE BASE + 50CM DE CADA LADO X ALTURA</t>
  </si>
  <si>
    <t>RESERVATÓRIO ENTERRADO - PRANCHA 0844-C-001-EST-R00 - ESCAVAÇÃO = ÁREA DE BASE + 50CM DE CADA LADO X ALTURA</t>
  </si>
  <si>
    <t>EDIFICAÇÃO PRINCIPAL - PRANCHA 0844-006-EST-R02 - ESCAVAÇÃO = ÁREA DE BASE SAPATAS + 50CM DE CADA LADO X ALTURA</t>
  </si>
  <si>
    <t>EDIFICAÇÃO PRINCIPAL - PRANCHA 0844-006-EST-R02 - ESCAVAÇÃO = ÁREA DE BASE CINTAS + 50CM DE CADA LADO X ALTURA</t>
  </si>
  <si>
    <t>MURO DE ARRIMO 02</t>
  </si>
  <si>
    <t>MURO DE ARRIMO 03</t>
  </si>
  <si>
    <t>REATERRO APILOADO DE CAVAS DE FUNDAÇÃO, EM CAMADAS DE 20 CM</t>
  </si>
  <si>
    <t>RESERVATÓRIO ENTERRADO - PRANCHA 0844-C-001-EST-R00</t>
  </si>
  <si>
    <t>EDIFICAÇÃO PRINCIPAL - PRANCHA 0844-006-EST-R02 - SAPATAS E PILARETES</t>
  </si>
  <si>
    <t>BASE PARA CASTELO D'AGUA - PRANCHA 0844-B-001-EST-R00 CONFORME QUADRO DE QUANTITATIVOS</t>
  </si>
  <si>
    <t xml:space="preserve">MURO DE ARRIMO POR GABIÃO - PRANCHA 0844-A-001-EST-R02 = 110.76M X 3.00M X 0.05M </t>
  </si>
  <si>
    <t>RESERVATÓRIO ENTERRADO - PRANCHA 0844-C-001-EST-R00 = 12.84MX4.38MX0.05M</t>
  </si>
  <si>
    <t xml:space="preserve">EDIFICAÇÃO PRINCIPAL - PRANCHA 0844-003-EST-R02 E 0844-004-EST-R02 - SAPATAS ÁREA DE BASE 226.21M² X ESPESSURA DE 5CM </t>
  </si>
  <si>
    <t xml:space="preserve">EDIFICAÇÃO PRINCIPAL - PRANCHA 0844-006-EST-R02 - PISO DO TÉRREO ÁREA DE BASE 2576M² X ESPESSURA DE 5CM </t>
  </si>
  <si>
    <t xml:space="preserve">EDIFICAÇÃO PRINCIPAL - PRANCHA 0844-006-EST-R02 - CINTAS ÁREA DE BASE 179.22M² X ESPESSURA DE 5CM </t>
  </si>
  <si>
    <t>EDIFICAÇÃO PRINCIPAL - PRANCHA 0844-006-EST-R02 - SAPATAS TABELA DE QUANTITATIVOS</t>
  </si>
  <si>
    <t>EDIFICAÇÃO PRINCIPAL - PRANCHA 0844-006-EST-R02 - PISO DO TABELA DE QUANTITATIVOS</t>
  </si>
  <si>
    <t>EDIFICAÇÃO PRINCIPAL - PRANCHA 0844-006-EST-R02 - CINTAS TABELA DE QUANTITATIVOS</t>
  </si>
  <si>
    <t>EDIFICAÇÃO PRINCIPAL - PRANCHA 0844-006-EST-R02 - PILARETES TABELA DE QUANTITATIVOS</t>
  </si>
  <si>
    <t>FÔRMA DE CHAPA COMPENSADA RESINADA 12MM, LEVANDO-SE EM CONTA A UTILIZAÇÃO 3 VEZES (INCLUIDO O MATERIAL, CORTE, MONTAGEM, ESCORAMENTO E DESFÔRMA)</t>
  </si>
  <si>
    <t>EDIFICAÇÃO PRINCIPAL - PRANCHA 0844-008-EST-R02 - PISO DO TABELA DE QUANTITATIVOS</t>
  </si>
  <si>
    <t>EDIFICAÇÃO PRINCIPAL - PRANCHA 0844-008-EST-R02 E 0844-009-EST-R02 - CINTAS TABELA DE QUANTITATIVOS</t>
  </si>
  <si>
    <t>EDIFICAÇÃO PRINCIPAL - PRANCHA 0844-005-EST-R02 - PILARES TABELA DE QUANTITATIVOS</t>
  </si>
  <si>
    <t>MURO DE ARRIMO 02 E 03</t>
  </si>
  <si>
    <t>FORNECIMENTO, DOBRAGEM E COLOCAÇÃO EM FÔRMA, DE ARMADURA CA-50 A GROSSA, DIÂMETRO DE 12.5 A 25.0M</t>
  </si>
  <si>
    <t>EDIFICAÇÃO PRINCIPAL - PRANCHA 0844-003-EST-R02 E 0844-004-EST-R02 - SAPATAS TABELA DE QUANTITATIVOS</t>
  </si>
  <si>
    <t xml:space="preserve">MURO DE ARRIMO POR GABIÃO - PRANCHA 0844-A-001-EST-R02 = 110.76M X 9.5M² </t>
  </si>
  <si>
    <t>EDIFICAÇÃO PRINCIPAL - PRANCHA 0844-010-EST-R02 - PILARES TABELA DE QUANTITATIVOS</t>
  </si>
  <si>
    <t>EDIFICAÇÃO PRINCIPAL - PRANCHA 0844-010-EST-R02 - VIGAS TABELA DE QUANTITATIVOS</t>
  </si>
  <si>
    <t>EDIFICAÇÃO PRINCIPAL - PRANCHA 0844-010-EST-R02 - LAJES MACIÇAS TABELA DE QUANTITATIVOS</t>
  </si>
  <si>
    <t>EDIFICAÇÃO PRINCIPAL - PRANCHA 0844-010-EST-R02 - LAJES TABELA DE QUANTITATIVOS</t>
  </si>
  <si>
    <t>EDIFICAÇÃO PRINCIPAL - PRANCHA 0844-018-EST-R02 À 0844-027-EST-R02 - VIGAS TABELA DE QUANTITATIVOS</t>
  </si>
  <si>
    <t>EDIFICAÇÃO PRINCIPAL - PRANCHA 0844-012-EST-R02, 0844-013-EST-R02, 0844-014-EST-R02, 0844-015-EST-R02-EST-R02 E 0844-017-EST-R02 - LAJES TABELA DE QUANTITATIVOS</t>
  </si>
  <si>
    <t>LAJE PRÉ-MOLDADA, COM EPS, INCLUSIVE CAPEAMENTO E = 4 CM, SC = 200 KG/M2, L = 8,00 M</t>
  </si>
  <si>
    <t>BLOCO 1</t>
  </si>
  <si>
    <t>BLOCO 2</t>
  </si>
  <si>
    <t>BLOCO 3</t>
  </si>
  <si>
    <t>BLOCO 4</t>
  </si>
  <si>
    <t>BLOCO 5</t>
  </si>
  <si>
    <t>BLOCO 6</t>
  </si>
  <si>
    <t>GUARITA</t>
  </si>
  <si>
    <t>BLOCO CENTAL = 2X25.2M²</t>
  </si>
  <si>
    <t>PAREDE 1 (P1 - P2)</t>
  </si>
  <si>
    <t>PAREDE 2 (P2 - P3)</t>
  </si>
  <si>
    <t>PAREDE 3 (P4 - P5)</t>
  </si>
  <si>
    <t>PAREDE 4 (P5 - P6)</t>
  </si>
  <si>
    <t>PAREDE 5 (P6 - P7)</t>
  </si>
  <si>
    <t>PAREDE 6 (P7 - P8)</t>
  </si>
  <si>
    <t>PAREDE 7 (P8 - P9)</t>
  </si>
  <si>
    <t>PAREDE 8 (P9 - P10)</t>
  </si>
  <si>
    <t>PAREDE 9 (P11 - P12)</t>
  </si>
  <si>
    <t>PAREDE 10 (P12 - P13)</t>
  </si>
  <si>
    <t>PAREDE 11 (P13 - P14)</t>
  </si>
  <si>
    <t>PAREDE 12 (P15 - P1)</t>
  </si>
  <si>
    <t>PAREDE 13 (P15 - P16)</t>
  </si>
  <si>
    <t>PAREDE 14 (ENTORNO DO PILAR P16 NA SALA DE MULTI USO)</t>
  </si>
  <si>
    <t>PAREDE 15 (P16 - P17)</t>
  </si>
  <si>
    <t>PAREDE  16 (P18 - P4)</t>
  </si>
  <si>
    <t>PAREDE  17 (P18 - P19)</t>
  </si>
  <si>
    <t>PAREDE 18  (P19 - P5)</t>
  </si>
  <si>
    <t>PAREDE 19 (PNE MASCULINO/CIRCULAÇÃO)</t>
  </si>
  <si>
    <t>PAREDE 20 (PNE FEMININO/CIRCULAÇÃO)</t>
  </si>
  <si>
    <t>PAREDE 21 (PNE FEMININO/PNE MASCULINO/CIRCULAÇÃO E WC MAS/WC FEM)</t>
  </si>
  <si>
    <t>PAREDE 22 (WC MAS/WC FEM)</t>
  </si>
  <si>
    <t>PAREDE 23  (P19 - P20)</t>
  </si>
  <si>
    <t>PAREDE 24 (P20 - P6)</t>
  </si>
  <si>
    <t>PAREDE 25 (ENTORNO DO PILAR P16 NAS DUAS SALAS DE AULA)</t>
  </si>
  <si>
    <t>PAREDE 26 (P20 - P21)</t>
  </si>
  <si>
    <t>PAREDE 27  (P21 - P7)</t>
  </si>
  <si>
    <t>PAREDE 28 (CINTA C6)</t>
  </si>
  <si>
    <t>PAREDE 29 (P22 - P23)</t>
  </si>
  <si>
    <t>PAREDE 30 (P23 - P9)</t>
  </si>
  <si>
    <t>PAREDE 31 (ENTORNO DO PILAR P23 NAS DUAS SALAS DE AULA)</t>
  </si>
  <si>
    <t>PAREDE 32 (P23 - P24)</t>
  </si>
  <si>
    <t>PAREDE 33 (P25 - P11)</t>
  </si>
  <si>
    <t>PAREDE 34 (P25 - P26)</t>
  </si>
  <si>
    <t>PAREDE 35 (P26 - P12)</t>
  </si>
  <si>
    <t>PAREDE 36 (PNE MASCULINO/CIRCULAÇÃO)</t>
  </si>
  <si>
    <t>PAREDE 37 (PNE FEMININO/CIRCULAÇÃO)</t>
  </si>
  <si>
    <t>PAREDE 38 (PNE FEMININO/PNE MASCULINO/CIRCULAÇÃO E WC MAS/WC FEM)</t>
  </si>
  <si>
    <t>PAREDE 39 (WC MAS/WC FEM)</t>
  </si>
  <si>
    <t>PAREDE 40 (P26 - P27)</t>
  </si>
  <si>
    <t>PAREDE 41 (P27 - P13)</t>
  </si>
  <si>
    <t>PAREDE 42 (ENTORNO DO PILAR P27 NAS DUAS SALAS DE AULA)</t>
  </si>
  <si>
    <t>PAREDE 43 (P27 - P28)</t>
  </si>
  <si>
    <t>PAREDE 44 (P28 - P14)</t>
  </si>
  <si>
    <t>PAREDE 45 (P31 - P15)</t>
  </si>
  <si>
    <t>PAREDE 46 (P30 - P28)</t>
  </si>
  <si>
    <t>PAREDE 47 (P31 - P32)</t>
  </si>
  <si>
    <t>PAREDE 48 (P32 - P33)</t>
  </si>
  <si>
    <t>PAREDE 49 (P55 - P56)</t>
  </si>
  <si>
    <t>PAREDE 50 (P71 EM CIMA DA CINTA C34)</t>
  </si>
  <si>
    <t>PAREDE 51 (P75 - P76)</t>
  </si>
  <si>
    <t>PAREDE 52 (P76 - P77)</t>
  </si>
  <si>
    <t>PAREDE 53 (ENTORNO DO PILAR P32 NO LAB. INFORMATICA E LAB. QUÍMICA)</t>
  </si>
  <si>
    <t>PAREDE 54 (ENTORNO DO PILAR P76 NO LAB. INFORMATICA E LAB. QUÍMICA)</t>
  </si>
  <si>
    <t>PAREDE 55 (P75 - P71)</t>
  </si>
  <si>
    <t>PAREDE 56 (P71 - P31)</t>
  </si>
  <si>
    <t>PAREDE 57 (P76 - P55)</t>
  </si>
  <si>
    <t>PAREDE 58 (P55 - P32)</t>
  </si>
  <si>
    <t>PAREDE 59 (P33 - P1A)</t>
  </si>
  <si>
    <t>PAREDE 60 (PALCO SUPERIOR)</t>
  </si>
  <si>
    <t>PAREDE 61 (PALCO INFERIOR)</t>
  </si>
  <si>
    <t>PAREDE 62 (P78 - P2A)</t>
  </si>
  <si>
    <t>PAREDE 63 (P1A - P35)</t>
  </si>
  <si>
    <t>PAREDE 64 (P35 - P36)</t>
  </si>
  <si>
    <t>PAREDE 65 (P2A - P79)</t>
  </si>
  <si>
    <t>PAREDE 66 (P79 - P80)</t>
  </si>
  <si>
    <t>PAREDE 67 (AUITÓRIO SUPERIOR=SOM+BANHEIROS PNE)</t>
  </si>
  <si>
    <t>PAREDE 68 (P81 - P53)</t>
  </si>
  <si>
    <t>PAREDE 69 (ENTORNO DO PILAR P53 NOFRAUDÁRIO E BIBLIOTECA)</t>
  </si>
  <si>
    <t>PAREDE 70 (P53 - P37)</t>
  </si>
  <si>
    <t>PAREDE 71 (P82 - P83)</t>
  </si>
  <si>
    <t>PAREDE 72 (P54 - P61)</t>
  </si>
  <si>
    <t>PAREDE 73 (P38 - P39)</t>
  </si>
  <si>
    <t>PAREDE 74 (FRAUDÁRIO E DIREÇÃO)</t>
  </si>
  <si>
    <t>PAREDE 75 (FRAUDÁRIO E DIREÇÃO)</t>
  </si>
  <si>
    <t>PAREDE 76 (FRAUDÁRIO E DIREÇÃO)</t>
  </si>
  <si>
    <t>PAREDE 77 (P83 - P61)</t>
  </si>
  <si>
    <t>PAREDE 78 (P61 - P39)</t>
  </si>
  <si>
    <t>PAREDE 79 (P39 - P40)</t>
  </si>
  <si>
    <t>PAREDE 80 (P61 - P62)</t>
  </si>
  <si>
    <t>PAREDE 81 (P67 EM CIMA DA CINTA C32)</t>
  </si>
  <si>
    <t>PAREDE 82 (P83 - P84)</t>
  </si>
  <si>
    <t>PAREDE 83 (ENTORNO DO PILAR P40 NO SALA AAE)</t>
  </si>
  <si>
    <t>PAREDE 84 (P41 - P42)</t>
  </si>
  <si>
    <t>PAREDE 85 (P52 EM CIMA DA CINTA C23)</t>
  </si>
  <si>
    <t>PAREDE 86 (P63 EM CIMA DA CINTA C27)</t>
  </si>
  <si>
    <t>PAREDE 87 (P85 - P86)</t>
  </si>
  <si>
    <t>PAREDE 88 (P68 - P69)</t>
  </si>
  <si>
    <t>PAREDE 89 (P86 - P87)</t>
  </si>
  <si>
    <t>PAREDE 90(BANHEIROS PNE E MASCULINO)</t>
  </si>
  <si>
    <t>PAREDE 91 (BANHEIROS PNE E FEMININO)</t>
  </si>
  <si>
    <t>PAREDE 92 (BANHEIRO PNE E HALL)</t>
  </si>
  <si>
    <t>PAREDE 93 (APOIO PEDAGOGO/CIRCULAÇÃO E SALA DO LIVRO)</t>
  </si>
  <si>
    <t>PAREDE 94 (PEDAGOGIA E PLANEJAMENTO)</t>
  </si>
  <si>
    <t>PAREDE 95 (PEDAGOGIA/PLANEJAMENTO E COORDENAÇÃO/COZINHA)</t>
  </si>
  <si>
    <t>PAREDE 96 (COORDENAÇÃO E COZINHA)</t>
  </si>
  <si>
    <t>PAREDE 97 (P86 - P68)</t>
  </si>
  <si>
    <t>PAREDE 98 (CIRCULAÇÃO E PLANEJAMENTO)</t>
  </si>
  <si>
    <t>PAREDE 99 (P88 - P70)</t>
  </si>
  <si>
    <t>PAREDE 100 (P70 - P44)</t>
  </si>
  <si>
    <t>PAREDE 101 (P44 - P45)</t>
  </si>
  <si>
    <t>PAREDE 102 (P49 EM CIMA DA CINTA C20)</t>
  </si>
  <si>
    <t>PAREDE 103 (P66 EM CIMA DA CINTA C31)</t>
  </si>
  <si>
    <t>PAREDE 104 (P88 - P89)</t>
  </si>
  <si>
    <t>PAREDE 105 (P89 - P66)</t>
  </si>
  <si>
    <t>PAREDE 106 (P49 - P45)</t>
  </si>
  <si>
    <t>PAREDE 107 (DEP. PAPELARIA)</t>
  </si>
  <si>
    <t>PAREDE 108 (DEPÓSITO)</t>
  </si>
  <si>
    <t>PAREDE 109 (DEP. LIMPEZA)</t>
  </si>
  <si>
    <t>PAREDE 110 (DEP. LIMPEZA)</t>
  </si>
  <si>
    <t>PAREDE 111 (DEP. LIMPEZA)</t>
  </si>
  <si>
    <t>PAREDE 112 (DEP. LIMPEZA)</t>
  </si>
  <si>
    <t>PAREDE 113 (WC MASCULINO/FEMININO/DEPÓSITO)</t>
  </si>
  <si>
    <t>PAREDE 114 (WC MASCULINO/FEMININO/DEPÓSITO)</t>
  </si>
  <si>
    <t>PAREDE 115 (WC MASCULINO E WC FEMININO)</t>
  </si>
  <si>
    <t>PAREDE 116 (DEPÓSITO E WC FEMININO)</t>
  </si>
  <si>
    <t>PAREDE 117 (CANTINA E COZINHA)</t>
  </si>
  <si>
    <t>PAREDE 118 (P29 - P30)</t>
  </si>
  <si>
    <t>PAREDE 119 (P64 - P65)</t>
  </si>
  <si>
    <t>PAREDE 120 (P90 - P91)</t>
  </si>
  <si>
    <t>PAREDE 121 (P9 EM CIMA DA CINTA C101)</t>
  </si>
  <si>
    <t>PAREDE 122 (P90 - P64)</t>
  </si>
  <si>
    <t>PAREDE 123 (P64 - P50)</t>
  </si>
  <si>
    <t>PAREDE 124 (P50 - P29)</t>
  </si>
  <si>
    <t>PAREDE 125 (P29 EM CIMA DA CINTA C101)</t>
  </si>
  <si>
    <t>PAREDE 126 (P105 - P91)</t>
  </si>
  <si>
    <t>PAREDE 127 (P91 - P65)</t>
  </si>
  <si>
    <t>PAREDE 128 (P65 - P51)</t>
  </si>
  <si>
    <t>PAREDE 129 (P51 - P30)</t>
  </si>
  <si>
    <t>PAREDE 130 (P30 - P28)</t>
  </si>
  <si>
    <t>PAREDE 131 (LAVATÓRIO SERVIÇO E WC)</t>
  </si>
  <si>
    <t>PAREDE 132 (LAVATÓRIO SERVIÇO E WC)</t>
  </si>
  <si>
    <t>PAREDE 133 (DISPENSA E WC/CIRCULAÇÃO)</t>
  </si>
  <si>
    <t>PAREDE 134 (WC E SERVIÇO)</t>
  </si>
  <si>
    <t>PAREDE 135 (DISPENSA E HALL)</t>
  </si>
  <si>
    <t>PAREDE 136 (TANQUE/PANELÕES E CIRCULAÇÃO)</t>
  </si>
  <si>
    <t>PAREDE 137 (TANQUE/PANELÕES E CIRCULAÇÃO)</t>
  </si>
  <si>
    <t>PAREDE 138 (COZINHA E DEPÓSITO)</t>
  </si>
  <si>
    <t>PAREDE 139 (P92 - P93)</t>
  </si>
  <si>
    <t>PAREDE 140 (P93 - P94)</t>
  </si>
  <si>
    <t>PAREDE 141 (P95 - P96)</t>
  </si>
  <si>
    <t>PAREDE 142 (P96 - P97)</t>
  </si>
  <si>
    <t>PAREDE 143 (P97 - P98)</t>
  </si>
  <si>
    <t>PAREDE 144 (P98 - P99)</t>
  </si>
  <si>
    <t>PAREDE 145 (P99 - P100)</t>
  </si>
  <si>
    <t>PAREDE 146 (P100 - P101)</t>
  </si>
  <si>
    <t>PAREDE 147 (P102 - P103)</t>
  </si>
  <si>
    <t>PAREDE 148 (P103 - P104)</t>
  </si>
  <si>
    <t>PAREDE 149 (P104 - P105)</t>
  </si>
  <si>
    <t>PAREDE 150 (P106 - P92)</t>
  </si>
  <si>
    <t>PAREDE 151 (P106 - P107)</t>
  </si>
  <si>
    <t>PAREDE 152 (ENTORNO DO PILAR P93 NAS DUAS SALAS DE AULA)</t>
  </si>
  <si>
    <t>PAREDE 153 (P107 - P108)</t>
  </si>
  <si>
    <t>PAREDE 154  (P107 - P93)</t>
  </si>
  <si>
    <t>PAREDE 155 (P109 - P110)</t>
  </si>
  <si>
    <t>PAREDE 156 (P109 - P95)</t>
  </si>
  <si>
    <t>PAREDE 157 (P110 - P111)</t>
  </si>
  <si>
    <t>PAREDE 158 (P110 - P96)</t>
  </si>
  <si>
    <t>PAREDE 159 (PNE MASCULINO/CIRCULAÇÃO)</t>
  </si>
  <si>
    <t>PAREDE 160 (PNE FEMININO/CIRCULAÇÃO)</t>
  </si>
  <si>
    <t>PAREDE 161 (PNE FEMININO/PNE MASCULINO/CIRCULAÇÃO E WC MAS/WC FEM)</t>
  </si>
  <si>
    <t>PAREDE 162 (WC MAS/WC FEM)</t>
  </si>
  <si>
    <t>PAREDE 163 (ENTORNO DO PILAR P97 NAS DUAS SALAS DE AULA)</t>
  </si>
  <si>
    <t>PAREDE 164 (P111 - P2112)</t>
  </si>
  <si>
    <t>PAREDE 165 (P111 - P97)</t>
  </si>
  <si>
    <t>PAREDE 166 (CINTA C50)</t>
  </si>
  <si>
    <t>PAREDE 167 (P112 - P113)</t>
  </si>
  <si>
    <t>PAREDE 168 (P113 - P99)</t>
  </si>
  <si>
    <t>PAREDE 169 (ENTORNO DO PILAR P100 NAS DUAS SALAS DE AULA)</t>
  </si>
  <si>
    <t>PAREDE 170 (P113 - P114)</t>
  </si>
  <si>
    <t>PAREDE 171 (P114 - P100)</t>
  </si>
  <si>
    <t>PAREDE 172 (P114 - P115)</t>
  </si>
  <si>
    <t>PAREDE 173 (P116 - P102)</t>
  </si>
  <si>
    <t>PAREDE 174 (P116 - P117)</t>
  </si>
  <si>
    <t>PAREDE 175 (P117 - P103)</t>
  </si>
  <si>
    <t>PAREDE 176 (ENTORNO DO PILAR P104 NAS DUAS SALAS DE AULA)</t>
  </si>
  <si>
    <t>PAREDE 177 (P117 - P118)</t>
  </si>
  <si>
    <t>PAREDE 178 (P118 - P104)</t>
  </si>
  <si>
    <t>PAREDE 179 (P119 - P105)</t>
  </si>
  <si>
    <t>PAREDE 180 (PNE MASCULINO/CIRCULAÇÃO)</t>
  </si>
  <si>
    <t>PAREDE 181 (PNE FEMININO/CIRCULAÇÃO)</t>
  </si>
  <si>
    <t>PAREDE 182 (PNE FEMININO/PNE MASCULINO/CIRCULAÇÃO E WC MAS/WC FEM)</t>
  </si>
  <si>
    <t>PAREDE 183 (WC MAS/WC FEM)</t>
  </si>
  <si>
    <t>PAREDE 184  (GUARITA)</t>
  </si>
  <si>
    <t>LABORATÓRIO DE QUÍMICA - BANCADAS X2</t>
  </si>
  <si>
    <t>WC MASCULINO BLOCO 1</t>
  </si>
  <si>
    <t>WC FEMININO BLOCO 1</t>
  </si>
  <si>
    <t>WC MASCULINO BLOCO 2</t>
  </si>
  <si>
    <t>WC FEMININO BLOCO 2</t>
  </si>
  <si>
    <t>WC MASCULINO BLOCO 3</t>
  </si>
  <si>
    <t>WC FEMININO BLOCO 3</t>
  </si>
  <si>
    <t>WC MASCULINO BLOCO 4</t>
  </si>
  <si>
    <t>WC FEMININO BLOCO 4</t>
  </si>
  <si>
    <t>WC MASCULINO AO LADO DA PEDAGOCIA</t>
  </si>
  <si>
    <t>WC FEMININO  AO LADO DA PEDAGOCIA</t>
  </si>
  <si>
    <t>WC MASCULINO AO LADO DA CANTINA</t>
  </si>
  <si>
    <t>WC FEMININO  AO LADO DA CANTINA</t>
  </si>
  <si>
    <t>EM CIMA DO LAB. QUÍMICA</t>
  </si>
  <si>
    <t>ABAIXO DO LAB. QUÍMICA</t>
  </si>
  <si>
    <t>ÁREA DESCOBERTA PARA VARAIS</t>
  </si>
  <si>
    <t>ÁREA DESCOBERTA LIXEIRAS</t>
  </si>
  <si>
    <t>PORTA EM MADEIRA DE LEI TIPO ANGELIM PEDRA OU EQUIV.,ESP. 35 MM, MACIÇA C/ FRISO P/ VERNIZ, PADRÃO SEDU, COM VISOR, INCLUSIVE ALIZARES, DOBRADIÇAS E FECHADURA DE BOLA EXT. EM LATÃO CROMADO LAFONTE OU EQUIV., EXCL. MARCO, DIMENSÕES: 1.60 X 2.10 M (DUAS FOLHAS)</t>
  </si>
  <si>
    <t>CONFORME "TABELA DE ESQUADRIAS": P2</t>
  </si>
  <si>
    <t>CONFORME "TABELA DE ESQUADRIAS": P1</t>
  </si>
  <si>
    <t>CONFORME "TABELA DE ESQUADRIAS": P6</t>
  </si>
  <si>
    <t xml:space="preserve">CONFORME "TABELA DE ESQUADRIAS": P4 </t>
  </si>
  <si>
    <t>PORTA EM MADEIRA DE LEI TIPO ANGELIM PEDRA OU EQUIV.,ESP. 35 MM, MACIÇA C/ FRISO P/ VERNIZ, PADRÃO SEDU, COM VISOR, INCLUSIVE ALIZARES, DOBRADIÇAS E FECHADURA DE BOLA EXT. EM LATÃO CROMADO LAFONTE OU EQUIV., EXCL. MARCO, DIMENSÕES: 0.80 X 2.10 M</t>
  </si>
  <si>
    <t>SALAS DE AULA</t>
  </si>
  <si>
    <t>LABORATÓRIO DE INFORMÁTICA</t>
  </si>
  <si>
    <t>LABORATÓRIO DE QUÍMICA</t>
  </si>
  <si>
    <t>LABORATÓRIO DE ARTES</t>
  </si>
  <si>
    <t>BIBLIOTECA</t>
  </si>
  <si>
    <t>SALA DE AEE</t>
  </si>
  <si>
    <t>CONFORME "TABELA DE ESQUADRIAS": P7</t>
  </si>
  <si>
    <t>'SOLEIRA DE GRANITO CINZA, ESPESSURA 3 CM E LARGURA DE 3 CM, CONFORME DETALHE EM PROJETO</t>
  </si>
  <si>
    <t>COMPRIMENTO SOLEIRAS DAS PORTAS: L=87.6M + PORTÕES P04: 7.5M</t>
  </si>
  <si>
    <t>COMPRIMENTO PEITORIL JANELAS (J1 Á J9)</t>
  </si>
  <si>
    <t>COMPRIMENTO JANELAS (J1 Á J9) X2</t>
  </si>
  <si>
    <t xml:space="preserve">'COMPRIMENTO DAS PORTAS: L=87.6M </t>
  </si>
  <si>
    <t>CONFORME "TABELA DE ESQUADRIAS": B1, B2, B3, B4, B5 E B6</t>
  </si>
  <si>
    <t>CONFORME "TABELA DE ESQUADRIAS": J1,J2,J3,J4,J7</t>
  </si>
  <si>
    <t xml:space="preserve">JANELA TIPO MAXIM-AR PARA VIDRO EM ALUMÍNIO ANODIZADO NATURAL, LINHA 25, COMPLETA, INCL. PUXADOR COM TRANCA, CAIXILHO, ALIZAR E CONTRAMARCO, EXCLUSIVE VIDRO </t>
  </si>
  <si>
    <t>CONFORME "TABELA DE ESQUADRIAS": J5, J6, J8, J9</t>
  </si>
  <si>
    <t>CONFORME "TABELA DE ESQUADRIAS": P3, P5 E P8</t>
  </si>
  <si>
    <t>GRADE DE FERRO EM BARRA CHATA, INCLUSIVE CHUMB</t>
  </si>
  <si>
    <t>CONFORME "TABELA DE ESQUADRIAS": GR1, GR2, GR3 E GR4</t>
  </si>
  <si>
    <t>CONFORME "TABELA DE ESQUADRIAS": P03</t>
  </si>
  <si>
    <t>CONFORME "TABELA DE ESQUADRIAS": P01, P04 E P05</t>
  </si>
  <si>
    <t>'PORTÃO DESLIZANTE NYLOFOR, COMPOSTO DE QUADRO, PAINÉIS E ACESSÓRIOS COM PINTURA ELETROSTÁTICA COM TINTA POLIESTER, NAS CORES VERDE OU BRANCA, COM POSTE EM AÇO REVESTIDO, COR VERDE OU BRANCA - FORNECIMENTO E MONTAGEM</t>
  </si>
  <si>
    <t>Portão</t>
  </si>
  <si>
    <t>BRISEL DAS JANELAS: L=178.7M H=1.4M</t>
  </si>
  <si>
    <t xml:space="preserve">JANELAS E BÁSCULAS </t>
  </si>
  <si>
    <t>'ESPELHO PARA BANHEIROS ESPESSURA 4 MM, INCLUINDO CHAPA COMPENSADA 10 MM, MOLDURA DE ALUMÍNIO EM PERFIL L 3/4", FIXADO COM PARAFUSOS CROMADOS</t>
  </si>
  <si>
    <t>BLOCO 1 - WC MASCULINO</t>
  </si>
  <si>
    <t>BLOCO 1 - WC FEMININO</t>
  </si>
  <si>
    <t>BLOCO 1 - PNE MASCULINO</t>
  </si>
  <si>
    <t>BLOCO 1 - PNE FEMININO</t>
  </si>
  <si>
    <t>BLOCO 2 - WC MASCULINO</t>
  </si>
  <si>
    <t>BLOCO 2 - WC FEMININO</t>
  </si>
  <si>
    <t>BLOCO 2 - PNE MASCULINO</t>
  </si>
  <si>
    <t>BLOCO 2 - PNE FEMININO</t>
  </si>
  <si>
    <t>BLOCO 3 - WC MASCULINO</t>
  </si>
  <si>
    <t>BLOCO 3 - WC FEMININO</t>
  </si>
  <si>
    <t>BLOCO 3 - PNE MASCULINO</t>
  </si>
  <si>
    <t>BLOCO 3 - PNE FEMININO</t>
  </si>
  <si>
    <t>BLOCO 4 - WC MASCULINO</t>
  </si>
  <si>
    <t>BLOCO 4 - WC FEMININO</t>
  </si>
  <si>
    <t>BLOCO 4 - PNE MASCULINO</t>
  </si>
  <si>
    <t>BLOCO 4 - PNE FEMININO</t>
  </si>
  <si>
    <t>CAMARIM (PALCO)</t>
  </si>
  <si>
    <t>PNE (PALCO)</t>
  </si>
  <si>
    <t>PNE FEMININO (SOM)</t>
  </si>
  <si>
    <t>PNE MASCULINO (SOM)</t>
  </si>
  <si>
    <t>FRAUDÁRIO</t>
  </si>
  <si>
    <t>BANHEIRO AO LADO DA PEDAGOGIA - WC MASCULINO</t>
  </si>
  <si>
    <t>BANHEIRO AO LADO DA PEDAGOGIA  - WC FEMININO</t>
  </si>
  <si>
    <t>BANHEIRO AO LADO DA PEDAGOGIA  - PNE</t>
  </si>
  <si>
    <t>BANHEIRO AO LADO DA CANTINA - WC MASCULINO</t>
  </si>
  <si>
    <t>BANHEIRO AO LADO DA CANTINA  - WC FEMININO</t>
  </si>
  <si>
    <t>REFEITÓRIO</t>
  </si>
  <si>
    <t>BANHEIRO WC AO LADO DO LAV/SER.</t>
  </si>
  <si>
    <t>ÁREA TÉCNICA DAS LAJES BLOCO 1</t>
  </si>
  <si>
    <t>ÁREA TÉCNICA DAS LAJES BLOCO 2</t>
  </si>
  <si>
    <t>ÁREA TÉCNICA DAS LAJES BLOCO 3</t>
  </si>
  <si>
    <t>ÁREA TÉCNICA DAS LAJES BLOCO 4</t>
  </si>
  <si>
    <t>ÁREA TÉCNICA LAB.QUÍMICA</t>
  </si>
  <si>
    <t>ÁREA TÉCNICA CENTRAL ESQUERDA</t>
  </si>
  <si>
    <t>ÁREA TÉCNICA CENTRAL DIREITA</t>
  </si>
  <si>
    <t>CALHA BLOCO 1</t>
  </si>
  <si>
    <t>CALHA BLOCO 2</t>
  </si>
  <si>
    <t>CALHA BLOCO 3</t>
  </si>
  <si>
    <t>CALHA BLOCO 4</t>
  </si>
  <si>
    <t>CALHA BLOCO CENTRAL ESQUERDO (AUDITÓRIO)</t>
  </si>
  <si>
    <t>CALHA BLOCO CENTRAL DIREITO (REFEITÓRIO)</t>
  </si>
  <si>
    <t>CALHA BLOCO CENTRAL (X2)</t>
  </si>
  <si>
    <t>CALHA DA GUARITA</t>
  </si>
  <si>
    <t>BANHEIRO PNE PALCO</t>
  </si>
  <si>
    <t>BANHEIRO PNE FEMININO DO SOM</t>
  </si>
  <si>
    <t>BANHEIRO PNE MASCULINO DO SOM</t>
  </si>
  <si>
    <t>BANHEIRO AO LADO DO LAV/SERV.</t>
  </si>
  <si>
    <t>'IMPERMEABILIZAÇÃO DE FLOREIRA OU VIGA BALDRAME COM ARGAMASSA DE CIMENTO E AREIA, COM ADITIVO IMPERMEABILIZANTE, E = 2 CM. AF_06/2018</t>
  </si>
  <si>
    <t>CINTAS: L = (1217.69 X H=0.5M X 2) = 1217.69</t>
  </si>
  <si>
    <t>FORRO DE GESSO ACABAMENTO TIPO LISO</t>
  </si>
  <si>
    <t>SALA MULTIUOS 1</t>
  </si>
  <si>
    <t>SALA DE AULA 1</t>
  </si>
  <si>
    <t>WC MASC. 1</t>
  </si>
  <si>
    <t>WC FEMIN. 1</t>
  </si>
  <si>
    <t>PNE MASC. 1</t>
  </si>
  <si>
    <t>PNE FEMIN. 1</t>
  </si>
  <si>
    <t>CIRC. 1</t>
  </si>
  <si>
    <t>SALA DE AULA 2</t>
  </si>
  <si>
    <t>SALA DE AULA 3</t>
  </si>
  <si>
    <t>SALA DE AULA 4</t>
  </si>
  <si>
    <t>SALA DE AULA 5</t>
  </si>
  <si>
    <t>WC MASC. 2</t>
  </si>
  <si>
    <t>WC FEMIN. 2</t>
  </si>
  <si>
    <t>PNE MASC. 2</t>
  </si>
  <si>
    <t>PNE FEMIN. 2</t>
  </si>
  <si>
    <t>CIRC. 2</t>
  </si>
  <si>
    <t>SALA DE AULA 6</t>
  </si>
  <si>
    <t>SALA DE AULA 7</t>
  </si>
  <si>
    <t>BLOCO  3 (AUDITÓRIO)</t>
  </si>
  <si>
    <t>LAB. QUÍMICA</t>
  </si>
  <si>
    <t>LAB. ARTES</t>
  </si>
  <si>
    <t>INFORMÁTICA</t>
  </si>
  <si>
    <t xml:space="preserve">PALCO </t>
  </si>
  <si>
    <t>AUDITÓRIO</t>
  </si>
  <si>
    <t>PNE FEM (SOM)</t>
  </si>
  <si>
    <t>PNE MASC (SOM)</t>
  </si>
  <si>
    <t>CIRCULAÇÃO</t>
  </si>
  <si>
    <t>SOM</t>
  </si>
  <si>
    <t>AEE</t>
  </si>
  <si>
    <t>ARQ</t>
  </si>
  <si>
    <t>DIREÇÃO</t>
  </si>
  <si>
    <t>SEC.</t>
  </si>
  <si>
    <t>PÁTIO COBERTO</t>
  </si>
  <si>
    <t>BLOCO 4 (REFEITÓRIO)</t>
  </si>
  <si>
    <t>WC MASC</t>
  </si>
  <si>
    <t>WC FEMI</t>
  </si>
  <si>
    <t xml:space="preserve">PNE </t>
  </si>
  <si>
    <t>HALL</t>
  </si>
  <si>
    <t>APOIO PEDAG. 02</t>
  </si>
  <si>
    <t>SALA DO LIVRO</t>
  </si>
  <si>
    <t>APOIO PEDAG. 01</t>
  </si>
  <si>
    <t>PEDAGOGIA</t>
  </si>
  <si>
    <t>PLANEJAMENTO</t>
  </si>
  <si>
    <t>COORD.</t>
  </si>
  <si>
    <t>COZINHA</t>
  </si>
  <si>
    <t>SALA DE PROFESSORES</t>
  </si>
  <si>
    <t>DEP. PAPELARIA</t>
  </si>
  <si>
    <t>DEPÓSITO</t>
  </si>
  <si>
    <t>DEP. LIMPEZA</t>
  </si>
  <si>
    <t>CANTINA</t>
  </si>
  <si>
    <t>DISPENSA</t>
  </si>
  <si>
    <t>LAV./SERV.</t>
  </si>
  <si>
    <t>WC</t>
  </si>
  <si>
    <t>TANQUE PANELÕES</t>
  </si>
  <si>
    <t xml:space="preserve">COZINHA </t>
  </si>
  <si>
    <t>DEP. COZINHA</t>
  </si>
  <si>
    <t>SALA DE AULA 8</t>
  </si>
  <si>
    <t>SALA DE AULA 9</t>
  </si>
  <si>
    <t>WC MASC. 3</t>
  </si>
  <si>
    <t>WC FEMIN. 3</t>
  </si>
  <si>
    <t>PNE MASC. 3</t>
  </si>
  <si>
    <t>PNE FEMIN. 3</t>
  </si>
  <si>
    <t>CIRC. 3</t>
  </si>
  <si>
    <t>SALA DE AULA 10</t>
  </si>
  <si>
    <t>SALA DE AULA 11</t>
  </si>
  <si>
    <t>SALA DE AULA 12</t>
  </si>
  <si>
    <t>SALA DE AULA 13</t>
  </si>
  <si>
    <t>WC MASC. 4</t>
  </si>
  <si>
    <t>WC FEMIN. 4</t>
  </si>
  <si>
    <t>PNE MASC. 4</t>
  </si>
  <si>
    <t>PNE FEMIN. 4</t>
  </si>
  <si>
    <t>CIRC. 4</t>
  </si>
  <si>
    <t>SALA DE AULA 14</t>
  </si>
  <si>
    <t>SALA DE AULA 15</t>
  </si>
  <si>
    <t>ÁREA FACHADA SEM REVESTIMENTO CERÂMICO = ÁREA DE CHAPISO (ÁREA DE ALVENARIAS X 2 FACES) - ÁREA DE CERÂMICA/AZULEJO EM PAREDE</t>
  </si>
  <si>
    <t>ÁREA DE MURETA (ITEM 20.13) FACE INTERNA</t>
  </si>
  <si>
    <t>GUARITA ÁREA INTERNA REVESTIMENTO CERÂMICO (VALOR A REDUZIR)</t>
  </si>
  <si>
    <t>GUARITA ÁREA INTERNA REVESTIMENTO AZULEJO (VALOR A REDUZIR)</t>
  </si>
  <si>
    <t>ÁREA PAREDES (ITEM 6.1) X DUAS FACES</t>
  </si>
  <si>
    <t>LABORATÓRIO DE QUÍMICA - BANCADAS X2 X DUAS FACES</t>
  </si>
  <si>
    <t>ÁREA DE MURETA (ITEM 20.13) X DUAS FACES</t>
  </si>
  <si>
    <t>ÁREA PAREDES EXTERNAS E INTERNAS NAS SALAS DE AULAS: L=2103XH=1.00M</t>
  </si>
  <si>
    <t>ÁREA DE MURETA (ITEM 20.13) FACE EXTERNA</t>
  </si>
  <si>
    <t>GUARITA ÁREA INTERNA REVESTIMENTO CERÂMICO</t>
  </si>
  <si>
    <t>AZULEJO BRANCO 15 X 15 CM, JUNTAS A PRUMO, ASSENTADO COM ARGAMASSA DE CIMENTO COLANTE, INCLUSIVE REJUNTAMENTO COM CIMENTO BRANCO, MARCAS DE REFERÊNCIA ELIANE, CECRISA OU PORTOBE</t>
  </si>
  <si>
    <t>ÁREA PAREDES BANHEIRO: L=300.57M XVH=2.83M</t>
  </si>
  <si>
    <t>GUARITA ÁREA INTERNA REVESTIMENTO AZULEJO</t>
  </si>
  <si>
    <t>EMASSAMENTO DE PAREDES E FORROS, COM DUAS DEMÃOS DE MASSA ACRÍLICA, MARCAS DE REFERÊNCIA SUVINIL, CORAL OU METALATEX (PAREDE)</t>
  </si>
  <si>
    <t>ÁREA PAREDES FACHADA = ÁREA = 904.37M²</t>
  </si>
  <si>
    <t>EMASSAMENTO DE PAREDES E FORROS, COM DUAS DEMÃOS DE MASSA À BASE DE PVA, MARCAS DE REFERÊNCIA SUVINIL, CORAL OU METALATEX (FORRO)</t>
  </si>
  <si>
    <t>EMASSAMENTO DO GESSO (ITEM 11.1)</t>
  </si>
  <si>
    <t>ÁREA DE PISO INTERNA (EXCLUSO BANHEIROS) = 2188.87M2</t>
  </si>
  <si>
    <t>PISO CERÂMICO 45X45CM, PEI 5, CARGO PLUS GRAY, MARCAS DE REFERÊNCIA ELIANE, CECRISA OU PORTOBELLO, ASSENTADO COM ARGAMASSA DE CIMENTO COLANTE, INCLUSIVE REJUNTAMENTO</t>
  </si>
  <si>
    <t>ÁREA DE PISO INTERNA (BANHEIROS) = 250.31M2</t>
  </si>
  <si>
    <t>PISO CERAMICO 45X45CM PEI5 CARGO PLUS GRAY ELIANE (LABOR) (SEM COLOCACAO, PARA DEPÓSITO APENAS INSUMO)</t>
  </si>
  <si>
    <t>PISO PARA REPOSIÇÃO</t>
  </si>
  <si>
    <t xml:space="preserve">ÁREA DE PISO EXTERNA = (ÁREA INTERNA = 865.18M2) + (ÁREA EXTERNA = 217.6M²) + (CALÇADA E RAMPAS DE ACESSO = 320M²) </t>
  </si>
  <si>
    <t>PISO PODOTÁTIL, DIRECIONAL OU ALERTA, ASSENTADO SOBRE ARGAMASSA. AF_05/2020</t>
  </si>
  <si>
    <t>COMPRIMENTO DA CALÇADA = L=117M</t>
  </si>
  <si>
    <t>ÁREA RAMPAS DO AUDITÓRIO: ÁREA: 3.42M²</t>
  </si>
  <si>
    <t>ÁREA AUDITÓRIO: ÁREA PISO = 103M2 +ÁREA ESPALHO = 7.2M² + ÁREA PALCO: 42.3M²</t>
  </si>
  <si>
    <t>PARA REPOSIÇÃO</t>
  </si>
  <si>
    <t>INSTALAÇÃO HIDRÁULICA</t>
  </si>
  <si>
    <t xml:space="preserve">CAIXA DE GORDURA DE ALV. BLOCO CONCRETO 9X19X39CM, DIM.60X60CM E HMÁX=1M, COM TAMPA EM CONCRETO ESP.5CM, LASTRO CONCRETO ESP.10CM, REVESTIDA INTERN. C/ CHAPISCO E REBOCO IMPERMEAB, ESCAVAÇÃO, REATERRO E PAREDE INTERNA EM CONCRETO </t>
  </si>
  <si>
    <t>QUADRO DE DISTRIBUIÇÃO PARA ACOMODAÇÃO DOS DISPOSITIVOS DE PROTEÇÃO E SECCIONAMENTO, OS DETALHES DE EXECUÇÃO DOS QUADROS ESTÃO APRESENTADOS NAS PRANCHAS 0186-004-ELE-R01 ATÉ 0186-015-ELE-R01.</t>
  </si>
  <si>
    <t>QUADRO DISTRIB. ENERGIA, EMBUTIDO OU SEMI EMBUTIDO, CAPAC. P/ 70 DISJ. DIN, C/BARRAM TRIF. 225A BARRA. NEUTRO E TERRA, FAB. EM CHAPA DE AÇO 12 USG COM PORTA, ESPELHO, TRINCO COM FECHAD CH</t>
  </si>
  <si>
    <t>DISPOSITIVOS DE PROTEÇÃO E SECCIONAMENTO, OS DETALHES DE EXECUÇÃO DOS QUADROS ESTÃO APRESENTADOS NAS PRANCHAS 0186-004-ELE-R01 ATÉ 0186-015-ELE-R01.</t>
  </si>
  <si>
    <t>DISJUNTOR 630A</t>
  </si>
  <si>
    <t>DISPOSITIVOS DE PROTEÇÃO CONTRA SURTO, OS DETALHES DE EXECUÇÃO DOS QUADROS ESTÃO APRESENTADOS NAS PRANCHAS 0186-004-ELE-R01 ATÉ 0186-015-ELE-R01.</t>
  </si>
  <si>
    <t>INTERRUPTOR DIFERENCIAL DR 16A A 25A, 30MA, 2 MÓDULOS</t>
  </si>
  <si>
    <t>DISPOSITIVOS DE PROTEÇÃO DIFERENCIAL RESIDUAL, OS DETALHES DE EXECUÇÃO DOS QUADROS ESTÃO APRESENTADOS NAS PRANCHAS 0186-004-ELE-R01 ATÉ 0186-015-ELE-R01.</t>
  </si>
  <si>
    <t>ELETRODUTO DE PVC ROSCÁVEL, PARA DISTRIBUIÇÃO DE FIOS E CABOS ELÉTRICOS, CONFORME PRANCHA 0186-001-ELE-R02.DWG</t>
  </si>
  <si>
    <t>'ELETRODUTO FLEXÍVEL CORRUGADO 3/4" , MARCA DE REFERÊNCIA TIGRE</t>
  </si>
  <si>
    <t>ELETRODUTO DE PVC ROSCÁVEL, PARA DISTRIBUIÇÃO DE FIOS E CABOS ELÉTRICOS DIS CIRCUITOS DE DISTRIBUIÇÃO, CONFORME PRANCHA 0186-001-ELE-R02.DWG</t>
  </si>
  <si>
    <t>FIOS DE COBRE TERMOPLÁSTICO, PARA CIRCUITOS DE ILUMINAÇÃO, CONFORME PRANCHA 0186-001-ELE-R02.DWG</t>
  </si>
  <si>
    <t>FIOS DE COBRE TERMOPLÁSTICO, PARA CIRCUITOS DE ILUMINAÇÃO E FORÇA, CONFORME PRANCHA 0186-001-ELE-R02.DWG</t>
  </si>
  <si>
    <t>FIOS DE COBRE TERMOPLÁSTICO, PARA CIRCUITOS DE FORÇA, CONFORME PRANCHA 0186-001-ELE-R02.DWG</t>
  </si>
  <si>
    <t>FIOS DE COBRE TERMOPLÁSTICO, PARA CIRCUITOS DE DISTRIBUIÇÃO, CONFORME PRANCHA 0186-001-ELE-R02.DWG</t>
  </si>
  <si>
    <t>CABO DE COBRE FLEXÍVEL ISOLADO, 35 MM², ANTI-CHAMA 450/750 V, PARA DISTRIBUIÇÃO - FORNECIMENTO E INSTALAÇÃO. AF_12/2015</t>
  </si>
  <si>
    <t>CABO DE COBRE FLEXÍVEL ISOLADO, 50 MM², ANTI-CHAMA 450/750 V, PARA DISTRIBUIÇÃO - FORNECIMENTO E INSTALAÇÃO. AF_12/2015</t>
  </si>
  <si>
    <t>CABO DE COBRE FLEXÍVEL ISOLADO, 70 MM², ANTI-CHAMA 450/750 V, PARA DISTRIBUIÇÃO - FORNECIMENTO E INSTALAÇÃO. AF_12/2015</t>
  </si>
  <si>
    <t>CABO DE COBRE TERMOPLÁSTICO, COM ISOLAMENTO PARA 1000V, SEÇÃO DE 25.0 MM2</t>
  </si>
  <si>
    <t>CABO DE COBRE TERMOPLÁSTICO, COM ISOLAMENTO PARA 1000V, SEÇÃO DE 16 MM2</t>
  </si>
  <si>
    <t>CABO DE COBRE TERMOPLÁSTICO, COM ISOLAMENTO PARA 1000V, SEÇÃO DE 150,0MM2</t>
  </si>
  <si>
    <t>CABO DE COBRE TERMOPLÁSTICO, COM ISOLAMENTO PARA 1000V, SEÇÃO DE 300.0 MM2</t>
  </si>
  <si>
    <t>CAIXAS DE PASSAGEM PARA INTERLIGAÇÃO DOS QUADROS DE DISTRIBUIÇÃO, CONFORME CAMINHO APRESENTADO NA PRANCHA 0186-001-ELE-R02.DWG</t>
  </si>
  <si>
    <t>ENTRADA DE ENERGIA COM TRAFO PRÓPRIO, CONFORME NORMAS TÉCNICAS DA EDP, DETALHES EXECUTIVOS NA PRANCHA 0186-016-ELE-R01.DWG</t>
  </si>
  <si>
    <t>EXTINTOR DE INCÊNDIO PORTÁTIL DE CO2 (4 KG), INCLUSIVE SUPORTE PARA FIXAÇÃO, EXCLUSIVE PLACA SINALIZADORA EM PVC FOTOLUMINESCENTE</t>
  </si>
  <si>
    <t>PONTO PARA ILUMINAÇÃO DE EMERGÊNCIA COMPLETO, INCLUSIVE BLOCO AUTÔNOMO DE ILUMINAÇÃO 2X9W COM TOMADA UNIVERSA</t>
  </si>
  <si>
    <t>BOMBA CENTRIFUGA TRIFÁSICA 7,5CV, COM ACIONADOR MANUAL E QUADRO ELETRICO INDIVIDUAL</t>
  </si>
  <si>
    <t>PRESSOSTATO</t>
  </si>
  <si>
    <t>MANOMETRO</t>
  </si>
  <si>
    <t xml:space="preserve">CABO DE COBRE NÚ, PARA SISTEMA DE CAPTAÇÃO E DESCIDAS, INSTALADO NA COBERTURA DA EDIFICAÇÃO, POSIÇÃO DA MALHA E LANÇAMENTOS CONFORME 0052-002-SPDA-R01 </t>
  </si>
  <si>
    <t xml:space="preserve">CABO DE COBRE NÚ, PARA SISTEMA DE ATERRAMENTO, INSTALADO AO NÍVEL TÉRREO DA EDIFICAÇÃO, POSIÇÃO DA MALHA E LANÇAMENTOS CONFORME 0052-001-SPDA-R01 </t>
  </si>
  <si>
    <t>TERMINAL AÉREO EM LATÃO (CAPTOR), COM CONECTOR E FIXAÇÃO HORIZONTAL 5/16"X250MM, REF. TEL-024, INCLUSIVE VEDAÇÃO DOS FUROS COM POLIURETANO REF. TEL 5905, MARCA DE REF. TERMOTÉCNICA OU EQUIVALENTE</t>
  </si>
  <si>
    <t xml:space="preserve">TERMINAL AÉREO (MINICAPTOR), PARA SISTEMA DE CAPTAÇÃO, INSTALADO NA COBERTURA DA EDIFICAÇÃO, POSIÇÃO DA MALHA E LANÇAMENTOS CONFORME 0052-002-SPDA-R01 </t>
  </si>
  <si>
    <t xml:space="preserve">HASTE DE COBRE, PARA SISTEMA DE ATERRAMENTO, INSTALADO AO NÍVEL TÉRREO DA EDIFICAÇÃO, POSIÇÃO DA MALHA E LANÇAMENTOS CONFORME 0052-001-SPDA-R01 </t>
  </si>
  <si>
    <t>CAIXA DE INSPEÇÃO, PARA SISTEMA DE ATERRAMENTO, INSTALADO AO NÍVEL TÉRREO DA EDIFICAÇÃO, POSIÇÃO DA MALHA E LANÇAMENTOS CONFORME 0052-001-SPDA-R01</t>
  </si>
  <si>
    <t>TUBO DE PVC PARA PROTEÇÃO MECÂNICA DOS CABOS PROVENIENTES DAS DESCIDAS, DEVERÃO SER INSTALADOS UM TUBO DE 3 METROS EM CADA DESCIDA DA EDIFICAÇÃO, POSIÇÃO CONFORME PRANCHA 0052-001-SPDA-R01</t>
  </si>
  <si>
    <t>ÁREA DE COBERTURA</t>
  </si>
  <si>
    <t>'TRAMA DE MADEIRA COMPOSTA POR TERÇAS PARA TELHADOS DE ATÉ 2 ÁGUAS PARA TELHA ONDULADA DE FIBROCIMENTO, METÁLICA, PLÁSTICA OU TERMOACÚSTICA, INCLUSO TRANSPORTE VERTICAL. AF_07/2019</t>
  </si>
  <si>
    <t>CLARABÓIA DE VIDRO TEMPERADO ÁREA= 65.56M²</t>
  </si>
  <si>
    <t xml:space="preserve">'CHAPIM DE CONCRETO PRÉ-MOLDADO </t>
  </si>
  <si>
    <t>COMPRIMENTO LINEAR DE CHAPIM DA COBERTURA: L=699.3M</t>
  </si>
  <si>
    <t>'RUFO DE CHAPA METÁLICA Nº 26 COM LARGURA DE 30 CM</t>
  </si>
  <si>
    <t>COMPRIMENTO DO RUFO NAS BORDAS: L=621M</t>
  </si>
  <si>
    <t>'PERGOLADO EM MADEIRA - FORNECIMENTO E INSTALAÇÃO</t>
  </si>
  <si>
    <t>COMPRIMENTO: L=25.97M</t>
  </si>
  <si>
    <t>QUANTIDADES: POLTRONAS POR FILA: 15 POLTRONAS X 7 FILAS = 105 UNIDADES</t>
  </si>
  <si>
    <t>'TUBO, PEX, MULTICAMADA, DN 16, INSTALADO EM IMPLANTAÇÃO DE INSTALAÇÕES DE GÁS - FORNECIMENTO E INSTALAÇÃO. AF_01/2020</t>
  </si>
  <si>
    <t>'INSTALAÇÃO BÁSICA PARA ABRIGO DE GÁS (CAPACIDADE 2 CILINDROS GLP DE 45 KG) - FORNECIMENTO E INSTALAÇÃO</t>
  </si>
  <si>
    <t>CASTELO D'AGUA METÁLICO</t>
  </si>
  <si>
    <t>COZINHA E GUARITA = 2 UNIDADES</t>
  </si>
  <si>
    <t>BANHEIROS + REFEITÓRIO = 50 UNIDADES</t>
  </si>
  <si>
    <t>COZINHAS = 6 UNIDADES</t>
  </si>
  <si>
    <t>QUANTIDADE DE TORNEIRAS: 6UNIDADES</t>
  </si>
  <si>
    <t>QUANTIDADE DE TORNEIRAS: 50UNIDADES</t>
  </si>
  <si>
    <t>TANQUES LB. QUÍMICA = 1 UNIDADE</t>
  </si>
  <si>
    <t>TANQUES 3 UNIDADES DA ÁREA DE SERVIÇO</t>
  </si>
  <si>
    <t xml:space="preserve"> BANHEIROS PROFESSORES ADMINISTRATIVO E COZINHA</t>
  </si>
  <si>
    <t>FRALDÁRIO</t>
  </si>
  <si>
    <t>ÁREA BANCADA PARA PIAS, COZINHAS E LABORATÓRIOS = ÁREA=53.86M2</t>
  </si>
  <si>
    <t>BANCADA DOS GUICHÊS</t>
  </si>
  <si>
    <t>RALO NAS ÁREAS MOLHADAS = 30 UNIDADES</t>
  </si>
  <si>
    <t>UNIDADE DE BARRA DE APOIO DOS BANHEIROS PNE: 27 UNIDADES</t>
  </si>
  <si>
    <t>UNIDADE DE BARRA DE APOIO DOS BANHEIROS PNE: 13 UNIDADES</t>
  </si>
  <si>
    <t>MICTÓRIO COLETIVO DE AÇO INOX, LIGA AISI-304 N.18, MARCAS DE REFERÊNCIA FISHER, METALPRESS OU MEKAL, DIMENSÕES 1.80X0.30M, COM TUBO ESPARGIDOR</t>
  </si>
  <si>
    <t>UNIDADE DE MICTÓRIO: 4 UNIDADES</t>
  </si>
  <si>
    <t>'TORNEIRA PARA JARDIM DE 3/4" MARCAS DE REFERÊNCIA FABRIMAR, DECA OU DOCO</t>
  </si>
  <si>
    <t>TORNEIRAS JARDIM</t>
  </si>
  <si>
    <t>'PORTA PAPEL HIGIÊNICO DE LOUÇA BRANCA PARA EMBUTIR COM ROLETE 15 X 15 CM - FORNECIMENTO E INSTALAÇÃO</t>
  </si>
  <si>
    <t>RALO SEMI ESFÉRICO TIPO ABACAXI 150MM - ÁREAS TÉCNICAS DA COBERTURA</t>
  </si>
  <si>
    <t>LUMINARIA EMBUTIR COMPL., CORPO CH. AÇO PINTADA BRANCA, REFLETOR, ALETAS PARABÓLICAS ALUM.ALTA PUREZA E REFLETÂNCIA INCLUSIVE 2 LÂMPADAS LED T8 18W TEMP. DE COR 5000K C/ 1,20M - REF. CE232AL-N - AMES, 900 - LUMAVI -LDEF 2X32W - LUMILUZ OU EQUIVALENTE</t>
  </si>
  <si>
    <t>LUMINÁRIAS DE EMBUTIR, PARA ILUMINAÇÃO DOS AMBIENTES, CONFORME POSIÇÃO APRESENTADA NA PRANCHA 0186-001-ELE-R02</t>
  </si>
  <si>
    <t>QUANTIDADE: 6 UNIDADES</t>
  </si>
  <si>
    <t>INTERRUPTOR SIMPLES, PARA ACIONAMENTO DOS CIRCUITOS DE ILUMINAÇÃO, CONFORME PRANCHA 0186-001-ELE-R02.DWG</t>
  </si>
  <si>
    <t>PONTO DE TOMADA DE CIRCUITO DE FORÇA, CONFORME PRANCHA 0186-001-ELE-R02.DWG</t>
  </si>
  <si>
    <t>SUPORTE PARA TOMADAS E INTERRUPTORES</t>
  </si>
  <si>
    <t xml:space="preserve">PINTURA = (PAREDES SEM CERÂMICA, EQUIVALE AO ITEM DE REBOCO ITEM 12.1 ) </t>
  </si>
  <si>
    <t>FORROS = ÁREA DE FORRO (ITEM 11.1)</t>
  </si>
  <si>
    <t>CONFORME "TABELA DE ESQUADRIAS": P02, P03, P04 E P05 X2 LADOS</t>
  </si>
  <si>
    <t>CONFORME "TABELA DE ESQUADRIAS": GR1, GR2, GR3 E GR4, PINTURA PARA GRADES X2 LADOS</t>
  </si>
  <si>
    <t>CONFORME "TABELA DE ESQUADRIAS": PORTÕES X2 LADOS</t>
  </si>
  <si>
    <t>SERVIÇOS FINAIS</t>
  </si>
  <si>
    <t>CANALETA EMBAIXO DOS BANCOS DE CONCRETO = L=285M</t>
  </si>
  <si>
    <t>CANALETA MEIA CANA PRÉ-MOLDADA DE CONCRETO (D = 20 CM) - FORNECIMENTO E INSTALAÇÃO. AF_08/2021</t>
  </si>
  <si>
    <t>CANALETA DE CONCRETO = L=285M</t>
  </si>
  <si>
    <t>'FORNECIMENTO E PLANTIO DE GRAMA EM PLACAS TIPO ESMERALDA, INCLUSIVE FORNECIMENTO DE TERRA VEGETAL</t>
  </si>
  <si>
    <t>ÁREA DE PLATIO DE GRAMA INTERNA: 159.51M2</t>
  </si>
  <si>
    <t>ÁREA DE PLATIO DE GRAMA ESTACIONAMENTO: 116.4M2</t>
  </si>
  <si>
    <t>COMPRIMENTO DO MEIO FIO DO ESTACIONAMENTO: L=74.1M</t>
  </si>
  <si>
    <t>ÁREA DO ESTACIONAMENTO EM BLOCOS DE PAVI-S:</t>
  </si>
  <si>
    <t>PLAYGROUND</t>
  </si>
  <si>
    <t>COMPRIMENTO MURO FACHADA LATERAL ESQUERDA</t>
  </si>
  <si>
    <t>COMPRIMENTO MURO FACHADA LATERAL DIREITA</t>
  </si>
  <si>
    <t>COMPRIMENTO MURO FACHADA FUNDO</t>
  </si>
  <si>
    <t>COMPRIMENTO MURETA FACHADA FRONTAL ESQUERDA</t>
  </si>
  <si>
    <t>COMPRIMENTO MURETA FACHADA FRONTAL DIREITA</t>
  </si>
  <si>
    <t>COMPRIMENTO MURETA  PLAYGROUND FUNDOS</t>
  </si>
  <si>
    <t>PLANILHA DE COMPOSIÇÃO DE CUSTOS UNITÁRIOS</t>
  </si>
  <si>
    <t>  Data: OUTUBRO/2022</t>
  </si>
  <si>
    <t>Unidade:</t>
  </si>
  <si>
    <t>Insumos</t>
  </si>
  <si>
    <t>Unidade</t>
  </si>
  <si>
    <t>Consumo</t>
  </si>
  <si>
    <t xml:space="preserve">Custo Unitário </t>
  </si>
  <si>
    <t xml:space="preserve">Custo Total    </t>
  </si>
  <si>
    <t>2C 02 05 04 00 03 PINI</t>
  </si>
  <si>
    <t>GABIÃO TIPO CAIXA TELA DE AÇO REVESTIDA COM GALFAN Ø 2,7 MM 1 X 1 M</t>
  </si>
  <si>
    <t>00004730 SINAPI</t>
  </si>
  <si>
    <t>PEDRA DE MAO OU PEDRA RACHAO PARA ARRIMO/FUNDACAO (POSTO PEDREIRA/FORNECEDOR, SEM FRETE)</t>
  </si>
  <si>
    <t>3R 50 50 46 14 00 00 22 01 PINI</t>
  </si>
  <si>
    <t>RETROESCAVADEIRA SOBRE PNEUS 75 HP - 56 KW, CAÇAMBA DIANTEIRA, 0,76 M³, RETRO, 0,22 M³, PROFUNDIDADE DE ESCAVAÇÃO DE 4,3 M</t>
  </si>
  <si>
    <t>h produ</t>
  </si>
  <si>
    <t>LABOR 010146</t>
  </si>
  <si>
    <t>SERVENTE (AUXILIAR DE OBRAS - SINDUSCON)(LABOR)</t>
  </si>
  <si>
    <t>H</t>
  </si>
  <si>
    <t xml:space="preserve">Custo total     </t>
  </si>
  <si>
    <t>LIGAÇÃO PROVISÓRIA DE LUZ E FORÇA-PADRÃO PROVISÓRIO</t>
  </si>
  <si>
    <t>D00352 SEDOP</t>
  </si>
  <si>
    <t>LAJE PRÉ-MOLDADA, AREVESTIR SC = 200 KG/M2, L = 8,0 M</t>
  </si>
  <si>
    <t>LABOR 010139</t>
  </si>
  <si>
    <t>PEDREIRO - (OFICIAL - SINDUSCON) (LABOR)</t>
  </si>
  <si>
    <t>LABOR 038001</t>
  </si>
  <si>
    <t>AGUARRAZ MINERAL (LABOR)</t>
  </si>
  <si>
    <t xml:space="preserve">L </t>
  </si>
  <si>
    <t>LABOR 020503</t>
  </si>
  <si>
    <t>AREIA LAVADA MEDIA (LABOR)</t>
  </si>
  <si>
    <t xml:space="preserve">M3 </t>
  </si>
  <si>
    <t>LABOR 020508</t>
  </si>
  <si>
    <t>CIMENTO PORTLAND CP III - 40 (LABOR)</t>
  </si>
  <si>
    <t>LABOR 037502</t>
  </si>
  <si>
    <t>ESMALTE SINTETICO (LABOR)</t>
  </si>
  <si>
    <t>LABOR 038012</t>
  </si>
  <si>
    <t>LIXA P/ FERRO Nº 100 K-246 225X275MM - NORTON OU EQUIVALENTE (LABOR)</t>
  </si>
  <si>
    <t>LABOR 150706</t>
  </si>
  <si>
    <t>PORTA CORTA FOGO COM BARRA ANTIPANICO 1.00 X 2.10 (LABOR)</t>
  </si>
  <si>
    <t>LABOR 038028</t>
  </si>
  <si>
    <t>ZARCAO (LABOR)</t>
  </si>
  <si>
    <t>LABOR 010101</t>
  </si>
  <si>
    <t>AJUDANTE (AJUDANTE PRATICO - SINDUSCON)(LABOR)</t>
  </si>
  <si>
    <t>LABOR 010140</t>
  </si>
  <si>
    <t>PINTOR -(OFICIAL - SINDUSCON) (LABOR)</t>
  </si>
  <si>
    <t>LABOR 040328</t>
  </si>
  <si>
    <t>LABOR 040322</t>
  </si>
  <si>
    <t>FORNECIMENTO, PREPARO E APLICAÇÃO DE CONCRETO FCK=20 MPA (BRITA 1 E 2) - (5% DE PERDAS JÁ INCLUÍDO NO CUSTO)</t>
  </si>
  <si>
    <t>LABOR 040337</t>
  </si>
  <si>
    <t>ADAPTADO ORSE 12182</t>
  </si>
  <si>
    <t>ORSE 12182</t>
  </si>
  <si>
    <t>01691 ORSE</t>
  </si>
  <si>
    <t xml:space="preserve">	PARAFUSO METAL 2 1/2" X 12 P/ BUCHA S-10</t>
  </si>
  <si>
    <t>Und</t>
  </si>
  <si>
    <t>13791 ORSE</t>
  </si>
  <si>
    <t xml:space="preserve">	REFLETOR SLIM LED 100W DE POTÊNCIA, BRANCO FRIO, 6500K, AUTOVOLT, MARCA G-LIGHT OU SIMILAR</t>
  </si>
  <si>
    <t>SINAPI 88247</t>
  </si>
  <si>
    <t>AUXILIAR DE ELETRICISTA COM ENCARGOS COMPLEMENTARES</t>
  </si>
  <si>
    <t>SINAPI 88264</t>
  </si>
  <si>
    <t>ELETRICISTA COM ENCARGOS COMPLEMENTARES</t>
  </si>
  <si>
    <t>LABOR 010111</t>
  </si>
  <si>
    <t>CARPINTEIRO (OFICIAL - SINDUSCON) (LABOR)</t>
  </si>
  <si>
    <t>LABOR 0010101</t>
  </si>
  <si>
    <t>PINI 2C 03 02 02 11 05</t>
  </si>
  <si>
    <t>AREIA MÉDIA LAVADA</t>
  </si>
  <si>
    <t>PINI 2C 03 03 02 11 06</t>
  </si>
  <si>
    <t>CIMENTO CP-32</t>
  </si>
  <si>
    <t>PINI 2C 03 03 02 13 04</t>
  </si>
  <si>
    <t>CAL HIDRATADA CH III</t>
  </si>
  <si>
    <t>PINI 2C 03 08 02 13 35</t>
  </si>
  <si>
    <t>PARAFUSO CABEÇA CHATA FENDA SIMPLES ZINCADO BRANCO PARA MADEIRA COMPRIMENTO Ø 6 MM X 90 MM</t>
  </si>
  <si>
    <t>PINI 2C 03 08 02 13 56</t>
  </si>
  <si>
    <t>PREGO COM CABEÇA 16 X 24, 55 MM X Ø 2,7 MM</t>
  </si>
  <si>
    <t>PINI 2C 04 05 03 11 08</t>
  </si>
  <si>
    <t>TACO DE PEROBA PARA INSTALAÇÃO DE PORTAS E JANELAS ALTURA 60 X 50 X 15 MM</t>
  </si>
  <si>
    <t>PINI 2C 05 02 02 00 05</t>
  </si>
  <si>
    <t>DOBRADIÇA DE AÇO PINO SOLTO PARA PORTA 3" X 2 1/2"</t>
  </si>
  <si>
    <t>PINI 2C 05 02 04 00 03</t>
  </si>
  <si>
    <t>BATENTE DE PEROBA PARA PORTA DE 1 FOLHA 3,5 CM X 14 CM X 5,40 M DE PERÍMETRO</t>
  </si>
  <si>
    <t>PINI 2C 05 02 04 00 07</t>
  </si>
  <si>
    <t>PORTA DE CHAPA DE MADEIRA LISA ENCABEÇADA COM IMBUIA 80 X 210 X 3,5 CM</t>
  </si>
  <si>
    <t>PINI 2C 05 03 02 00 15</t>
  </si>
  <si>
    <t>GUARNIÇÃO DE PEROBA 5 X 1 CM PARA PORTA DE ATÉ 0,90 X 2,10 M</t>
  </si>
  <si>
    <t>PINI 2C 05 06 02 21 06</t>
  </si>
  <si>
    <t>FECHADURA EM LATÃO COMPLETA TIPO GORGE COM GUARNIÇÃO TIPO ESPELHO E MAÇANETA TIPO ALAVANCA PARA PORTA INTERNA ENCAIXE 40 MM</t>
  </si>
  <si>
    <t>CERCA/GRADIL NYLOFOR H=2,03M, MALHA 5 X 20CM - FIO 4,30MM, COM FIXADORES DE POLIAMIDA EM POSTE 40 x 60 MM CHUMBADOS EM BASE DE CONCRETO (EXCLUSIVE ESTA) , REVESTIDOS EM POLIESTER POR PROCESSO DE PINTURA ELETROSTÁTICA (GRADIL E POSTE), NAS CORES VERDE OU BRANCA - FORNECIMENTO E INSTALAÇÃO</t>
  </si>
  <si>
    <t>SEINFRA I9048</t>
  </si>
  <si>
    <t>FIXADOR POLIAMIDA PARA POSTE, NAS CORES VERDE OU BRANCA</t>
  </si>
  <si>
    <t>UNIDAE</t>
  </si>
  <si>
    <t>SEINFRA I9049</t>
  </si>
  <si>
    <t xml:space="preserve">	SERVIÇO - COLOCAÇÃO E MONTAGEM DE CERCA/GRADIL NYLOFOR</t>
  </si>
  <si>
    <t>SEINFRA I9046</t>
  </si>
  <si>
    <t xml:space="preserve">	POSTE 40 x 60 MM, PINTURA ELETROSTÁTICA EM POLIESTER, NAS CORES VERDE OU BRANCA ( H=2,50M - COM TAMPA) CHUMBADO</t>
  </si>
  <si>
    <t>SEINFRA I9043</t>
  </si>
  <si>
    <t xml:space="preserve">	PAINEL NYLOFOR 2,03M x 2,5M (A X L) - MALHA 5 x 20 CM - FIO 4,30MM, REVESTIDO EM POLIESTER POR PROCESSO DE PINTURA ELETROSTÁTICA, NAS CORES VERDE OU BRANCA</t>
  </si>
  <si>
    <t>CADEIRA AUDITÓRIO</t>
  </si>
  <si>
    <t>C.1</t>
  </si>
  <si>
    <t>1074 ORSE</t>
  </si>
  <si>
    <t>GRELHA FERRO 1/4" X 1/4"</t>
  </si>
  <si>
    <t>LABOR 040202</t>
  </si>
  <si>
    <t>FORNECIMENTO, PREPARO E APLICAÇÃO DE CONCRETO CICLÓPICO FCK=15MPA COM 30% DE PEDRA DE MÃO</t>
  </si>
  <si>
    <t>LABOR 040243</t>
  </si>
  <si>
    <t>00155 ORSE</t>
  </si>
  <si>
    <t>ALVENARIA TIJOLO CERÂMICO MACIÇO (5X9X19), ESP = 0,09M (SINGELA), COM ARGAMASSA TRAÇO T5 - 1:2:8 (CIMENTO / CAL / AREIA) C/ JUNTA DE 2,0CM - R1</t>
  </si>
  <si>
    <t>LABOR 030101</t>
  </si>
  <si>
    <t>ESCAVAÇÃO MANUAL EM MATERIAL DE 1A. CATEGORIA, ATÉ 1.50 M DE PROFUNDIDADE</t>
  </si>
  <si>
    <t>02656 ORSE</t>
  </si>
  <si>
    <t>LASTRO DE BRITA 1</t>
  </si>
  <si>
    <t>LABOR 12010</t>
  </si>
  <si>
    <t>CHAPISCO DE ARGAMASSA DE CIMENTO E AREIA MÉDIA OU GROSSA LAVADA, NO TRAÇO 1:3, ESPESSURA 5 MM</t>
  </si>
  <si>
    <t>03318 ORSE</t>
  </si>
  <si>
    <t>REBOCO ESPECIAL DE PAREDE 2CM COM ARGAMASSA TRAÇO T3 - 1:3 CIMENTO / AREIA / VEDACIT</t>
  </si>
  <si>
    <t>LABOR 021111</t>
  </si>
  <si>
    <t>PECA EM MADEIRA E LEI 6X16CM (BRUTA) (LABOR)</t>
  </si>
  <si>
    <t>C.2</t>
  </si>
  <si>
    <t>RESERVATÓRIO DE POLIETILENO DE 10000L</t>
  </si>
  <si>
    <t>LABOR 010118</t>
  </si>
  <si>
    <t>ENCANADOR - (OFICIAL - SINDUSCON) (LABOR)</t>
  </si>
  <si>
    <t>LABOR 020505</t>
  </si>
  <si>
    <t>CAL HIDRATADO P/ ARGAMASSA CH III (LABOR)</t>
  </si>
  <si>
    <t>LABOR 030175</t>
  </si>
  <si>
    <t>MARCO MAD LEI 15X3CM BAT 0.80X2.10M ANGELIM PEDRA (LABOR)</t>
  </si>
  <si>
    <t>LABOR 026512</t>
  </si>
  <si>
    <t>PARAFUSO PARA MADEIRA DE 80MM (LABOR)</t>
  </si>
  <si>
    <t>LABOR 021023</t>
  </si>
  <si>
    <t>TACO P/ FIXACAO DE BATENTE/RODAPE 10X10X2,5 CM (LABOR)</t>
  </si>
  <si>
    <t>C.3</t>
  </si>
  <si>
    <t>FECHADURA ELÉTRICA DUPLA PRETA</t>
  </si>
  <si>
    <t>LABOR 010115</t>
  </si>
  <si>
    <t>ELETRICISTA (OFICIAL - SINDUSCON) (LABOR)</t>
  </si>
  <si>
    <t>C.4</t>
  </si>
  <si>
    <t>PERGOLADO EM MADEIRA - FORNECIMENTO</t>
  </si>
  <si>
    <t>PINI 2C 05 02 04 00 05</t>
  </si>
  <si>
    <t>PORTA DE CHAPA DE MADEIRA LISA ENCABEÇADA COM IMBUIA 60 X 210 X 3,5 CM</t>
  </si>
  <si>
    <t>C.5</t>
  </si>
  <si>
    <t>CUBA EM AÇO INOX D=35CM</t>
  </si>
  <si>
    <t>SINAPI 86878</t>
  </si>
  <si>
    <t>VÁLVULA EM METAL CROMADO TIPO AMERICANA 3.1/2 X 1.1/2 PARA PIA - FORNECIMENTO E INSTALAÇÃO. AF_01/2020</t>
  </si>
  <si>
    <t>UN</t>
  </si>
  <si>
    <t>SINAPI 86883</t>
  </si>
  <si>
    <t>SIFÃO DO TIPO FLEXÍVEL EM PVC 1 X 1.1/2 - FORNECIMENTO E INSTALAÇÃO. AF_ 01/2020</t>
  </si>
  <si>
    <t>SINAPI 4823</t>
  </si>
  <si>
    <t>MASSA PLASTICA PARA MARMORE/GRANITO</t>
  </si>
  <si>
    <t>SINAPI 770</t>
  </si>
  <si>
    <t xml:space="preserve">BUCHA DE REDUCAO DE FERRO GALVANIZADO, COM ROSCA BSP, DE 1/2" X 1/4" </t>
  </si>
  <si>
    <t>SINAPI 92699</t>
  </si>
  <si>
    <t>JOELHO 90 GRAUS, EM FERRO GALVANIZADO, CONEXÃO ROSQUEADA, DN 15 (1/2"), INSTALADO EM RAMAIS E SUB-RAMAIS DE GÁS - FORNECIMENTO E INSTALAÇÃO.</t>
  </si>
  <si>
    <t>SINAPI 3908</t>
  </si>
  <si>
    <t>LUVA DE FERRO GALVANIZADO, COM ROSCA BSP, DE 1/2</t>
  </si>
  <si>
    <t>SINAPI 3909</t>
  </si>
  <si>
    <t>LUVA DE FERRO GALVANIZADO, COM ROSCA BSP, DE 3/4</t>
  </si>
  <si>
    <t>SINAPI 4177</t>
  </si>
  <si>
    <t>NIPLE DE FERRO GALVANIZADO, COM ROSCA BSP, DE 1/2</t>
  </si>
  <si>
    <t>SINAPI 4186</t>
  </si>
  <si>
    <t>NIPLE DE REDUCAO DE FERRO GALVANIZADO, COM ROSCA BSP, DE 1/2" X 1/4"</t>
  </si>
  <si>
    <t>SINAPI 4178</t>
  </si>
  <si>
    <t xml:space="preserve">NIPLE DE FERRO GALVANIZADO, COM ROSCA BSP, DE 3/4" </t>
  </si>
  <si>
    <t>SINAPI 92705</t>
  </si>
  <si>
    <t>TÊ, EM FERRO GALVANIZADO, CONEXÃO ROSQUEADA, DN 20 (3/4"), INSTALADO EM RAMAIS E SUB-RAMAIS DE GÁS - FORNECIMENTO E INSTALAÇÃO.</t>
  </si>
  <si>
    <t>SINAPI 92905</t>
  </si>
  <si>
    <t>UNIÃO, EM FERRO GALVANIZADO, CONEXÃO ROSQUEADA, DN 20 (3/4"), INSTALADO EM RAMAIS E SUB-RAMAIS DE GÁS - FORNECIMENTO E INSTALAÇÃO</t>
  </si>
  <si>
    <t>SINAPI 00011749</t>
  </si>
  <si>
    <t>VALVULA DE ESFERA BRUTA EM BRONZE, BITOLA 3/4 " (REF 1552-B)</t>
  </si>
  <si>
    <t>SINAPI  12899</t>
  </si>
  <si>
    <t>MANOMETRO COM CAIXA EM ACO PINTADO, ESCALA *10* KGF/CM2 (*10* BAR), DIAMETRO NOMINAL DE *63* MM, CONEXAO DE 1/4"</t>
  </si>
  <si>
    <t>C.6</t>
  </si>
  <si>
    <t>2C 07 18 04 13 05</t>
  </si>
  <si>
    <t>PORTA PAPEL HIGIÊNICO DE LOUÇA BRANCA PARA EMBUTIR SEM ROLETE 15 X 15 CM</t>
  </si>
  <si>
    <t>C.7</t>
  </si>
  <si>
    <t>ROLETE 15 X 15</t>
  </si>
  <si>
    <t>01906/ORSE</t>
  </si>
  <si>
    <t>ARGAMASSA CIMENTO E AREIA TRAÇO T-4 (1:5) - 1 SACO CIMENTO 50KG / 5 PADIOLAS AREIA DIM. 0,35Z0,45X0,23M - CONFECÇÃO MECÂNICA E TRANSPORTE</t>
  </si>
  <si>
    <t>RESERVATÓRIO TIPO TUBULAR INCLUSIVE INSTALAÇÃO</t>
  </si>
  <si>
    <t>MERCADO C.8</t>
  </si>
  <si>
    <t>C.8</t>
  </si>
  <si>
    <t xml:space="preserve">SEDOP E00535 </t>
  </si>
  <si>
    <t>DISJUNTOR 3P - 600A</t>
  </si>
  <si>
    <t>COMPOSIÇÃO 23</t>
  </si>
  <si>
    <t>MERCADO C.9</t>
  </si>
  <si>
    <t>QUADRO EMB. TRIF DIN 70 CIRC 225A</t>
  </si>
  <si>
    <t>_____________________________________________________</t>
  </si>
  <si>
    <t>ML PROJETOS EIRELI</t>
  </si>
  <si>
    <t>CURVA ABC - PREFEITURA MUNICIPAL DE VILA PAVÃO</t>
  </si>
  <si>
    <t>VALOR UNITARIO</t>
  </si>
  <si>
    <t xml:space="preserve">PESO </t>
  </si>
  <si>
    <t>PESO ACUMULADO</t>
  </si>
  <si>
    <t>CURVA ABC</t>
  </si>
  <si>
    <t>A</t>
  </si>
  <si>
    <t>B</t>
  </si>
  <si>
    <t>C</t>
  </si>
  <si>
    <t>TABELA RESUMO DE COTAÇÕES</t>
  </si>
  <si>
    <t>limite percentual</t>
  </si>
  <si>
    <t>média1</t>
  </si>
  <si>
    <t>média2</t>
  </si>
  <si>
    <t>média3</t>
  </si>
  <si>
    <t>média4</t>
  </si>
  <si>
    <t>p1-média1</t>
  </si>
  <si>
    <t>p2-média1</t>
  </si>
  <si>
    <t>p3-média1</t>
  </si>
  <si>
    <t>p1-média2</t>
  </si>
  <si>
    <t>p1-média3</t>
  </si>
  <si>
    <t>p2-média4</t>
  </si>
  <si>
    <t>DESCRIÇÃO</t>
  </si>
  <si>
    <t>QUANTIDADE</t>
  </si>
  <si>
    <t>PREÇO MÉDIO - 
 VALOR UNIT. (R$)</t>
  </si>
  <si>
    <t>p1,p2,p3</t>
  </si>
  <si>
    <t>p1,p2</t>
  </si>
  <si>
    <t>p1,p3</t>
  </si>
  <si>
    <t>p2,p3</t>
  </si>
  <si>
    <t>COTAÇÃO 01</t>
  </si>
  <si>
    <t>DADOS</t>
  </si>
  <si>
    <t>COTAÇÃO 02</t>
  </si>
  <si>
    <t>COTAÇÃO 03</t>
  </si>
  <si>
    <t>DATA PREÇO 03</t>
  </si>
  <si>
    <t>NOVO MUNDO - 962)8562-7000 - CNPJ: 01.534.080/0001-28</t>
  </si>
  <si>
    <t>LEROY MERLIM - 4007-1380 - CNPJ: 01.438.784/0001-05</t>
  </si>
  <si>
    <t>MADEIRA MADEIRA - 0800 080 0099 - CNPJ: 10.490.181/0001-35</t>
  </si>
  <si>
    <t>RESERVATÓRIO 10.000L</t>
  </si>
  <si>
    <t>AMERICANAS S.A. CNPJ: 00776574000156</t>
  </si>
  <si>
    <t>CELLETI - CNPJ: 39.893.680/0001-55</t>
  </si>
  <si>
    <t>CARREFOUR - CNPJ: 45.543.915/0001-81</t>
  </si>
  <si>
    <t>PERGOLADO EM MADEIRA</t>
  </si>
  <si>
    <t>CASAS BAHIA - CNPJ: 59.291.534/0001-67</t>
  </si>
  <si>
    <t>SUBMARINO - CNPJ: 00.776.574/0006-60</t>
  </si>
  <si>
    <t>AMAZON - CNPJ: 15.436.940/0001-03</t>
  </si>
  <si>
    <t>PREMIERRE EXCLUSIVE TRAMONTINA - CNPJ: 15.272.816/0001-41</t>
  </si>
  <si>
    <t>ROLETE DE PAPEL HIGIÊNICO</t>
  </si>
  <si>
    <t>MARCHIO - CNPJ: 2143842100025</t>
  </si>
  <si>
    <t>SHOPEE - CNPJ: 35.635.824/0001-1</t>
  </si>
  <si>
    <t>MAGAZINE LUIZA - CNPJ: 47960950000121</t>
  </si>
  <si>
    <t>'RESERVATÓRIO TIPO TUBULAR</t>
  </si>
  <si>
    <t>AGROCAIXAS - CNPJ: 57.800.757/0001-87</t>
  </si>
  <si>
    <t>MUNDIAL CAIXAS DAGUA - CNPJ: 03113840/000159</t>
  </si>
  <si>
    <t>NET CAIXAS DAGUA - CNPJ: 11.515.169/0001-09</t>
  </si>
  <si>
    <t>C.9</t>
  </si>
  <si>
    <t>LEDS M ATERIAS E LÉTRICOS - CNPJ: 08.287.673/0001-86</t>
  </si>
  <si>
    <t>ARTE LUZ MATERIAL DE CONSTRUCAO LTDA - CNPJ: 30.590.208/0001-79</t>
  </si>
  <si>
    <t>C.10</t>
  </si>
  <si>
    <t>SHOPEE - CNPJ: 35.635.824/0001-12</t>
  </si>
  <si>
    <t>LOJA DO MECÂNICO - CNPJ: 05.478.489/0001-25</t>
  </si>
  <si>
    <t>C.11</t>
  </si>
  <si>
    <t>AUTOMOÇÃO 24H - CNPJ: 18.538.712/0001-24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</si>
</sst>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9">
    <numFmt numFmtId="8" formatCode="&quot;R$&quot;\ #,##0.00;[Red]\-&quot;R$&quot;\ #,##0.00"/>
    <numFmt numFmtId="41" formatCode="_-* #,##0_-;\-* #,##0_-;_-* &quot;-&quot;_-;_-@_-"/>
    <numFmt numFmtId="44" formatCode="_-&quot;R$&quot;\ * #,##0.00_-;\-&quot;R$&quot;\ * #,##0.00_-;_-&quot;R$&quot;\ * &quot;-&quot;??_-;_-@_-"/>
    <numFmt numFmtId="43" formatCode="_-* #,##0.00_-;\-* #,##0.00_-;_-* &quot;-&quot;??_-;_-@_-"/>
    <numFmt numFmtId="164" formatCode="&quot;R$&quot;#,##0.00;[Red]\-&quot;R$&quot;#,##0.00"/>
    <numFmt numFmtId="165" formatCode="_-&quot;R$&quot;* #,##0_-;\-&quot;R$&quot;* #,##0_-;_-&quot;R$&quot;* &quot;-&quot;_-;_-@_-"/>
    <numFmt numFmtId="166" formatCode="_(* #,##0.00_);_(* \(#,##0.00\);_(* &quot;-&quot;??_);_(@_)"/>
    <numFmt numFmtId="167" formatCode="#,##0.00\ ;\-#,##0.00\ ;\-#\ ;@\ "/>
    <numFmt numFmtId="168" formatCode="_(&quot;R$ &quot;* #,##0.00_);_(&quot;R$ &quot;* \(#,##0.00\);_(&quot;R$ &quot;* &quot;-&quot;??_);_(@_)"/>
    <numFmt numFmtId="169" formatCode="#,##0.00\ ;&quot; (&quot;#,##0.00\);&quot; -&quot;#\ ;@\ "/>
    <numFmt numFmtId="170" formatCode="&quot; € &quot;#,##0.00\ ;&quot;-€ &quot;#,##0.00\ ;&quot; € -&quot;#\ ;@\ "/>
    <numFmt numFmtId="171" formatCode="&quot; R$ &quot;#,##0.00\ ;&quot; R$ (&quot;#,##0.00\);&quot; R$ -&quot;#\ ;@\ "/>
    <numFmt numFmtId="172" formatCode="#,##0.00\ ;\(#,##0.00\);\-#\ ;@\ "/>
    <numFmt numFmtId="173" formatCode="#,##0.00\ ;\-#,##0.00\ ;&quot; -&quot;#\ ;@\ "/>
    <numFmt numFmtId="174" formatCode="_(* #,##0.00_);_(* \(#,##0.00\);_(* \-??_);_(@_)"/>
    <numFmt numFmtId="175" formatCode="* #,##0.00\ ;* \(#,##0.00\);* \-#\ ;@\ "/>
    <numFmt numFmtId="176" formatCode="#,##0.0000"/>
    <numFmt numFmtId="177" formatCode="&quot; R$ &quot;#,##0.00\ ;&quot;-R$ &quot;#,##0.00\ ;&quot; R$ -&quot;#\ ;@\ "/>
    <numFmt numFmtId="178" formatCode="#,"/>
    <numFmt numFmtId="179" formatCode="000000000\-00"/>
    <numFmt numFmtId="180" formatCode="* #,##0.00\ ;\-* #,##0.00\ ;* \-#\ ;@\ "/>
    <numFmt numFmtId="181" formatCode="_(* #,##0.0000_);_(* \(#,##0.0000\);_(* &quot;-&quot;??_);_(@_)"/>
    <numFmt numFmtId="182" formatCode="_([$€]* #,##0.00_);_([$€]* \(#,##0.00\);_([$€]* &quot;-&quot;??_);_(@_)"/>
    <numFmt numFmtId="183" formatCode="0\ \.0\ \.00"/>
    <numFmt numFmtId="184" formatCode="0\ \.0\ \.0"/>
    <numFmt numFmtId="185" formatCode="_(&quot;R$ &quot;* #,##0.00_);_(&quot;R$ &quot;* \(#,##0.00\);_(&quot;R$ &quot;* \-??_);_(@_)"/>
    <numFmt numFmtId="186" formatCode="_(&quot;Cr$&quot;* #,##0.00_);_(&quot;Cr$&quot;* \(#,##0.00\);_(&quot;Cr$&quot;* &quot;-&quot;??_);_(@_)"/>
    <numFmt numFmtId="187" formatCode="[$R$-416]&quot; &quot;#,##0.00;[Red]&quot;-&quot;[$R$-416]&quot; &quot;#,##0.00"/>
    <numFmt numFmtId="188" formatCode="_(* #,##0.000_);_(* \(#,##0.000\);_(* &quot;-&quot;???_);_(@_)"/>
    <numFmt numFmtId="189" formatCode="0_)"/>
    <numFmt numFmtId="190" formatCode="_(&quot;R$&quot;\ * #,##0.00_);_(&quot;R$&quot;\ * \(#,##0.00\);_(&quot;R$&quot;\ * &quot;-&quot;??_);_(@_)"/>
    <numFmt numFmtId="191" formatCode="#,##0.00&quot; &quot;;&quot; (&quot;#,##0.00&quot;)&quot;;&quot; -&quot;#&quot; &quot;;@&quot; &quot;"/>
    <numFmt numFmtId="192" formatCode="_-* #,##0.00\ _€_-;\-* #,##0.00\ _€_-;_-* &quot;-&quot;??\ _€_-;_-@_-"/>
    <numFmt numFmtId="193" formatCode="_(&quot;$&quot;* #,##0.00_);_(&quot;$&quot;* \(#,##0.00\);_(&quot;$&quot;* &quot;-&quot;??_);_(@_)"/>
    <numFmt numFmtId="194" formatCode="\$#."/>
    <numFmt numFmtId="195" formatCode="#,##0.00&quot; &quot;;&quot;-&quot;#,##0.00&quot; &quot;;&quot; -&quot;#&quot; &quot;;@&quot; &quot;"/>
    <numFmt numFmtId="196" formatCode="#.00"/>
    <numFmt numFmtId="197" formatCode="0.00_)"/>
    <numFmt numFmtId="198" formatCode="%#.00"/>
    <numFmt numFmtId="199" formatCode="#\,##0.00"/>
    <numFmt numFmtId="200" formatCode="#\,##0."/>
    <numFmt numFmtId="201" formatCode="0.000%"/>
    <numFmt numFmtId="202" formatCode="&quot;R$&quot;\ #,##0.00"/>
    <numFmt numFmtId="203" formatCode="0.0%"/>
    <numFmt numFmtId="204" formatCode="0.0"/>
    <numFmt numFmtId="205" formatCode="#,##0.00000"/>
    <numFmt numFmtId="206" formatCode="&quot;R$&quot;#,##0.00"/>
    <numFmt numFmtId="207" formatCode="0.000"/>
    <numFmt numFmtId="208" formatCode="0.000000000000000%"/>
  </numFmts>
  <fonts count="125">
    <font>
      <sz val="11"/>
      <color theme="1"/>
      <name val="Calibri"/>
      <family val="2"/>
      <scheme val="minor"/>
    </font>
    <font>
      <sz val="11"/>
      <color theme="1"/>
      <name val="Calibri"/>
      <family val="2"/>
      <scheme val="minor"/>
    </font>
    <font>
      <b/>
      <sz val="11"/>
      <color theme="1"/>
      <name val="Calibri"/>
      <family val="2"/>
      <scheme val="minor"/>
    </font>
    <font>
      <sz val="11"/>
      <color rgb="FF000000"/>
      <name val="Arial"/>
      <family val="2"/>
    </font>
    <font>
      <sz val="10"/>
      <name val="Arial"/>
      <family val="2"/>
    </font>
    <font>
      <sz val="11"/>
      <color indexed="8"/>
      <name val="Calibri"/>
      <family val="2"/>
    </font>
    <font>
      <b/>
      <sz val="10"/>
      <name val="Arial"/>
      <family val="2"/>
    </font>
    <font>
      <sz val="10"/>
      <name val="Times New Roman"/>
      <family val="1"/>
    </font>
    <font>
      <sz val="11"/>
      <color indexed="8"/>
      <name val="Arial"/>
      <family val="2"/>
    </font>
    <font>
      <sz val="11"/>
      <name val="Arial"/>
      <family val="2"/>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u/>
      <sz val="11"/>
      <color theme="10"/>
      <name val="Calibri"/>
      <family val="2"/>
      <scheme val="minor"/>
    </font>
    <font>
      <sz val="10"/>
      <color indexed="8"/>
      <name val="Arial"/>
      <family val="2"/>
    </font>
    <font>
      <sz val="10"/>
      <name val="Times New Roman"/>
      <family val="1"/>
      <charset val="204"/>
    </font>
    <font>
      <sz val="11"/>
      <color indexed="10"/>
      <name val="Calibri"/>
      <family val="2"/>
    </font>
    <font>
      <sz val="11"/>
      <color indexed="8"/>
      <name val="Calibri"/>
      <family val="2"/>
      <charset val="204"/>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8"/>
      <name val="Calibri"/>
      <family val="2"/>
      <charset val="1"/>
    </font>
    <font>
      <b/>
      <sz val="15"/>
      <color indexed="62"/>
      <name val="Calibri"/>
      <family val="2"/>
    </font>
    <font>
      <b/>
      <sz val="18"/>
      <color indexed="62"/>
      <name val="Cambria"/>
      <family val="2"/>
    </font>
    <font>
      <sz val="1"/>
      <color indexed="18"/>
      <name val="Courier New"/>
      <family val="3"/>
    </font>
    <font>
      <sz val="7"/>
      <name val="Arial"/>
      <family val="2"/>
    </font>
    <font>
      <b/>
      <sz val="16"/>
      <color indexed="24"/>
      <name val="Arial"/>
      <family val="2"/>
    </font>
    <font>
      <b/>
      <sz val="12"/>
      <color indexed="24"/>
      <name val="Arial"/>
      <family val="2"/>
    </font>
    <font>
      <sz val="10"/>
      <color indexed="24"/>
      <name val="Arial"/>
      <family val="2"/>
    </font>
    <font>
      <sz val="10"/>
      <name val="Helv"/>
    </font>
    <font>
      <i/>
      <sz val="10"/>
      <name val="Arial"/>
      <family val="2"/>
    </font>
    <font>
      <u/>
      <sz val="10"/>
      <color indexed="12"/>
      <name val="Arial"/>
      <family val="2"/>
    </font>
    <font>
      <sz val="10"/>
      <name val="Courier"/>
      <family val="3"/>
    </font>
    <font>
      <sz val="10"/>
      <name val="Geneva"/>
    </font>
    <font>
      <sz val="12"/>
      <color indexed="24"/>
      <name val="Arial"/>
      <family val="2"/>
    </font>
    <font>
      <b/>
      <u/>
      <sz val="10"/>
      <name val="Arial"/>
      <family val="2"/>
    </font>
    <font>
      <sz val="11"/>
      <color rgb="FF000000"/>
      <name val="Calibri"/>
      <family val="2"/>
      <charset val="204"/>
    </font>
    <font>
      <b/>
      <i/>
      <sz val="16"/>
      <color rgb="FF000000"/>
      <name val="Arial"/>
      <family val="2"/>
    </font>
    <font>
      <sz val="11"/>
      <color rgb="FF000000"/>
      <name val="Calibri"/>
      <family val="2"/>
    </font>
    <font>
      <sz val="10"/>
      <color rgb="FF000000"/>
      <name val="Arial1"/>
    </font>
    <font>
      <b/>
      <i/>
      <u/>
      <sz val="11"/>
      <color rgb="FF000000"/>
      <name val="Arial"/>
      <family val="2"/>
    </font>
    <font>
      <b/>
      <sz val="18"/>
      <color theme="3"/>
      <name val="Calibri Light"/>
      <family val="2"/>
      <scheme val="major"/>
    </font>
    <font>
      <b/>
      <sz val="14"/>
      <name val="Arial"/>
      <family val="2"/>
    </font>
    <font>
      <sz val="8"/>
      <name val="Arial"/>
      <family val="2"/>
    </font>
    <font>
      <sz val="10"/>
      <color indexed="8"/>
      <name val="MS Sans Serif"/>
      <family val="2"/>
    </font>
    <font>
      <sz val="1"/>
      <color indexed="8"/>
      <name val="Courier"/>
      <family val="3"/>
    </font>
    <font>
      <u/>
      <sz val="6"/>
      <color indexed="36"/>
      <name val="MS Sans Serif"/>
      <family val="2"/>
    </font>
    <font>
      <sz val="12"/>
      <name val="Times New Roman"/>
      <family val="1"/>
    </font>
    <font>
      <b/>
      <i/>
      <sz val="16"/>
      <name val="Helv"/>
    </font>
    <font>
      <sz val="10"/>
      <name val="MS Sans Serif"/>
      <family val="2"/>
    </font>
    <font>
      <b/>
      <sz val="1"/>
      <color indexed="8"/>
      <name val="Courier"/>
      <family val="3"/>
    </font>
    <font>
      <u/>
      <sz val="11"/>
      <color indexed="12"/>
      <name val="Arial"/>
      <family val="2"/>
    </font>
    <font>
      <sz val="1"/>
      <color indexed="18"/>
      <name val="Courier"/>
      <family val="3"/>
    </font>
    <font>
      <sz val="11"/>
      <color theme="1"/>
      <name val="Arial"/>
      <family val="2"/>
    </font>
    <font>
      <sz val="11"/>
      <name val="Calibri"/>
      <family val="2"/>
      <scheme val="minor"/>
    </font>
    <font>
      <sz val="14"/>
      <name val="Arial"/>
      <family val="2"/>
    </font>
    <font>
      <b/>
      <sz val="16"/>
      <name val="Arial"/>
      <family val="2"/>
    </font>
    <font>
      <b/>
      <sz val="11"/>
      <name val="Arial"/>
      <family val="2"/>
    </font>
    <font>
      <sz val="14"/>
      <color indexed="8"/>
      <name val="Arial"/>
      <family val="2"/>
    </font>
    <font>
      <b/>
      <sz val="14"/>
      <color indexed="8"/>
      <name val="Arial"/>
      <family val="2"/>
    </font>
    <font>
      <b/>
      <sz val="12"/>
      <color indexed="8"/>
      <name val="Arial"/>
      <family val="2"/>
    </font>
    <font>
      <sz val="12"/>
      <color indexed="8"/>
      <name val="Arial"/>
      <family val="2"/>
    </font>
    <font>
      <b/>
      <sz val="10"/>
      <color indexed="8"/>
      <name val="Arial"/>
      <family val="2"/>
    </font>
    <font>
      <sz val="8"/>
      <color indexed="8"/>
      <name val="Arial"/>
      <family val="2"/>
    </font>
    <font>
      <sz val="3"/>
      <name val="Arial"/>
      <family val="2"/>
    </font>
    <font>
      <b/>
      <sz val="3"/>
      <name val="Arial"/>
      <family val="2"/>
    </font>
    <font>
      <b/>
      <sz val="10"/>
      <color indexed="10"/>
      <name val="Arial"/>
      <family val="2"/>
    </font>
    <font>
      <sz val="10"/>
      <color indexed="8"/>
      <name val="Calibri"/>
      <family val="2"/>
    </font>
    <font>
      <sz val="9"/>
      <name val="Arial"/>
      <family val="2"/>
    </font>
    <font>
      <sz val="9"/>
      <color indexed="81"/>
      <name val="Segoe UI"/>
      <family val="2"/>
    </font>
    <font>
      <b/>
      <sz val="9"/>
      <color indexed="81"/>
      <name val="Tahoma"/>
      <family val="2"/>
    </font>
    <font>
      <sz val="9"/>
      <color indexed="81"/>
      <name val="Tahoma"/>
      <family val="2"/>
    </font>
    <font>
      <b/>
      <sz val="25"/>
      <name val="Arial"/>
      <family val="2"/>
    </font>
    <font>
      <sz val="11"/>
      <color theme="1"/>
      <name val="Liberation Sans"/>
    </font>
    <font>
      <b/>
      <sz val="20"/>
      <name val="Arial"/>
      <family val="2"/>
    </font>
    <font>
      <sz val="8"/>
      <name val="Calibri"/>
      <family val="2"/>
      <scheme val="minor"/>
    </font>
    <font>
      <sz val="10"/>
      <color rgb="FF000000"/>
      <name val="Arial"/>
      <family val="2"/>
    </font>
    <font>
      <b/>
      <u/>
      <sz val="11"/>
      <color indexed="8"/>
      <name val="Arial"/>
      <family val="2"/>
    </font>
    <font>
      <b/>
      <i/>
      <sz val="14"/>
      <name val="Arial"/>
      <family val="2"/>
    </font>
    <font>
      <sz val="10"/>
      <color indexed="81"/>
      <name val="Tahoma"/>
      <family val="2"/>
    </font>
    <font>
      <b/>
      <sz val="10"/>
      <color indexed="81"/>
      <name val="Tahoma"/>
      <family val="2"/>
    </font>
    <font>
      <b/>
      <sz val="20"/>
      <color indexed="8"/>
      <name val="Arial"/>
      <family val="2"/>
    </font>
    <font>
      <sz val="12"/>
      <name val="Arial"/>
      <family val="2"/>
    </font>
    <font>
      <sz val="14"/>
      <name val="Calibri"/>
      <family val="2"/>
      <scheme val="minor"/>
    </font>
    <font>
      <sz val="14"/>
      <color theme="1"/>
      <name val="Calibri"/>
      <family val="2"/>
      <scheme val="minor"/>
    </font>
    <font>
      <b/>
      <sz val="14"/>
      <color theme="1"/>
      <name val="Calibri"/>
      <family val="2"/>
      <scheme val="minor"/>
    </font>
    <font>
      <sz val="14"/>
      <name val="Calibri"/>
      <family val="2"/>
    </font>
    <font>
      <sz val="20"/>
      <color theme="1"/>
      <name val="Calibri"/>
      <family val="2"/>
      <scheme val="minor"/>
    </font>
    <font>
      <sz val="10"/>
      <color theme="1"/>
      <name val="Calibri"/>
      <family val="2"/>
      <scheme val="minor"/>
    </font>
    <font>
      <b/>
      <sz val="22"/>
      <color theme="1"/>
      <name val="Arial"/>
      <family val="2"/>
    </font>
    <font>
      <b/>
      <sz val="11"/>
      <color theme="1"/>
      <name val="Arial"/>
      <family val="2"/>
    </font>
    <font>
      <sz val="11"/>
      <color theme="1"/>
      <name val="Calibri"/>
      <family val="2"/>
      <scheme val="minor"/>
    </font>
    <font>
      <sz val="10"/>
      <color theme="1"/>
      <name val="Arial"/>
      <family val="2"/>
    </font>
    <font>
      <b/>
      <sz val="10"/>
      <color theme="1"/>
      <name val="Arial"/>
      <family val="2"/>
    </font>
    <font>
      <b/>
      <sz val="22"/>
      <name val="Arial"/>
      <family val="2"/>
    </font>
    <font>
      <b/>
      <sz val="16"/>
      <color theme="0"/>
      <name val="Arial"/>
      <family val="2"/>
    </font>
    <font>
      <sz val="10"/>
      <name val="Calibri"/>
      <family val="2"/>
      <scheme val="minor"/>
    </font>
    <font>
      <b/>
      <sz val="12"/>
      <name val="Arial"/>
      <family val="2"/>
    </font>
    <font>
      <sz val="12"/>
      <color theme="1"/>
      <name val="Arial"/>
      <family val="2"/>
    </font>
    <font>
      <sz val="12"/>
      <color rgb="FF000000"/>
      <name val="Arial"/>
      <family val="2"/>
    </font>
    <font>
      <b/>
      <sz val="12"/>
      <color theme="1"/>
      <name val="Arial"/>
      <family val="2"/>
    </font>
    <font>
      <b/>
      <sz val="18"/>
      <color theme="1"/>
      <name val="Calibri"/>
      <family val="2"/>
      <scheme val="minor"/>
    </font>
  </fonts>
  <fills count="98">
    <fill>
      <patternFill patternType="none"/>
    </fill>
    <fill>
      <patternFill patternType="gray125"/>
    </fill>
    <fill>
      <patternFill patternType="solid">
        <fgColor theme="0" tint="-0.249977111117893"/>
        <bgColor indexed="26"/>
      </patternFill>
    </fill>
    <fill>
      <patternFill patternType="solid">
        <fgColor theme="0" tint="-0.249977111117893"/>
        <bgColor indexed="64"/>
      </patternFill>
    </fill>
    <fill>
      <patternFill patternType="solid">
        <fgColor theme="0" tint="-0.14999847407452621"/>
        <bgColor indexed="26"/>
      </patternFill>
    </fill>
    <fill>
      <patternFill patternType="solid">
        <fgColor theme="0"/>
        <bgColor indexed="26"/>
      </patternFill>
    </fill>
    <fill>
      <patternFill patternType="solid">
        <fgColor theme="0" tint="-0.14999847407452621"/>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1"/>
      </patternFill>
    </fill>
    <fill>
      <patternFill patternType="solid">
        <fgColor indexed="47"/>
        <b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22"/>
        <bgColor indexed="31"/>
      </patternFill>
    </fill>
    <fill>
      <patternFill patternType="solid">
        <fgColor indexed="22"/>
      </patternFill>
    </fill>
    <fill>
      <patternFill patternType="solid">
        <fgColor indexed="55"/>
      </patternFill>
    </fill>
    <fill>
      <patternFill patternType="solid">
        <fgColor indexed="55"/>
        <bgColor indexed="23"/>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43"/>
        <bgColor indexed="26"/>
      </patternFill>
    </fill>
    <fill>
      <patternFill patternType="solid">
        <fgColor indexed="26"/>
      </patternFill>
    </fill>
    <fill>
      <patternFill patternType="solid">
        <fgColor indexed="26"/>
        <bgColor indexed="9"/>
      </patternFill>
    </fill>
    <fill>
      <patternFill patternType="solid">
        <fgColor indexed="22"/>
        <bgColor indexed="64"/>
      </patternFill>
    </fill>
    <fill>
      <patternFill patternType="solid">
        <fgColor indexed="52"/>
        <bgColor indexed="64"/>
      </patternFill>
    </fill>
    <fill>
      <patternFill patternType="solid">
        <fgColor indexed="26"/>
        <bgColor indexed="64"/>
      </patternFill>
    </fill>
    <fill>
      <patternFill patternType="solid">
        <fgColor indexed="9"/>
        <bgColor indexed="64"/>
      </patternFill>
    </fill>
    <fill>
      <patternFill patternType="solid">
        <fgColor theme="0" tint="-0.34998626667073579"/>
        <bgColor indexed="64"/>
      </patternFill>
    </fill>
    <fill>
      <patternFill patternType="solid">
        <fgColor theme="0"/>
        <bgColor indexed="64"/>
      </patternFill>
    </fill>
    <fill>
      <patternFill patternType="solid">
        <fgColor rgb="FF92D050"/>
        <bgColor indexed="64"/>
      </patternFill>
    </fill>
    <fill>
      <patternFill patternType="solid">
        <fgColor indexed="55"/>
        <bgColor indexed="64"/>
      </patternFill>
    </fill>
    <fill>
      <patternFill patternType="solid">
        <fgColor theme="0" tint="-0.34998626667073579"/>
        <bgColor indexed="26"/>
      </patternFill>
    </fill>
    <fill>
      <patternFill patternType="solid">
        <fgColor indexed="9"/>
        <bgColor indexed="26"/>
      </patternFill>
    </fill>
    <fill>
      <patternFill patternType="solid">
        <fgColor theme="1" tint="0.499984740745262"/>
        <bgColor indexed="64"/>
      </patternFill>
    </fill>
    <fill>
      <patternFill patternType="solid">
        <fgColor theme="0" tint="-4.9989318521683403E-2"/>
        <bgColor indexed="64"/>
      </patternFill>
    </fill>
    <fill>
      <patternFill patternType="solid">
        <fgColor rgb="FFFFFF00"/>
        <bgColor indexed="64"/>
      </patternFill>
    </fill>
    <fill>
      <patternFill patternType="solid">
        <fgColor rgb="FFFF0000"/>
        <bgColor indexed="64"/>
      </patternFill>
    </fill>
    <fill>
      <patternFill patternType="solid">
        <fgColor rgb="FFFFC000"/>
        <bgColor indexed="64"/>
      </patternFill>
    </fill>
    <fill>
      <patternFill patternType="solid">
        <fgColor rgb="FF00B0F0"/>
        <bgColor indexed="64"/>
      </patternFill>
    </fill>
  </fills>
  <borders count="90">
    <border>
      <left/>
      <right/>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style="thin">
        <color indexed="64"/>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n">
        <color indexed="62"/>
      </bottom>
      <diagonal/>
    </border>
    <border>
      <left/>
      <right/>
      <top/>
      <bottom style="thin">
        <color indexed="22"/>
      </bottom>
      <diagonal/>
    </border>
    <border>
      <left/>
      <right/>
      <top/>
      <bottom style="thin">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n">
        <color indexed="48"/>
      </bottom>
      <diagonal/>
    </border>
    <border>
      <left/>
      <right/>
      <top/>
      <bottom style="thick">
        <color indexed="22"/>
      </bottom>
      <diagonal/>
    </border>
    <border>
      <left/>
      <right/>
      <top/>
      <bottom style="medium">
        <color indexed="30"/>
      </bottom>
      <diagonal/>
    </border>
    <border>
      <left/>
      <right/>
      <top style="double">
        <color indexed="64"/>
      </top>
      <bottom/>
      <diagonal/>
    </border>
    <border>
      <left style="thin">
        <color indexed="8"/>
      </left>
      <right/>
      <top style="thin">
        <color indexed="8"/>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medium">
        <color indexed="64"/>
      </left>
      <right/>
      <top/>
      <bottom style="medium">
        <color indexed="64"/>
      </bottom>
      <diagonal/>
    </border>
    <border>
      <left style="medium">
        <color indexed="64"/>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hair">
        <color indexed="64"/>
      </left>
      <right style="medium">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diagonal/>
    </border>
    <border>
      <left style="medium">
        <color indexed="64"/>
      </left>
      <right style="hair">
        <color indexed="64"/>
      </right>
      <top style="hair">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style="thin">
        <color indexed="64"/>
      </right>
      <top style="medium">
        <color indexed="64"/>
      </top>
      <bottom style="thin">
        <color auto="1"/>
      </bottom>
      <diagonal/>
    </border>
    <border>
      <left style="thin">
        <color auto="1"/>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thin">
        <color indexed="64"/>
      </left>
      <right style="thin">
        <color indexed="64"/>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medium">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top style="thin">
        <color indexed="64"/>
      </top>
      <bottom/>
      <diagonal/>
    </border>
    <border>
      <left/>
      <right style="thin">
        <color indexed="64"/>
      </right>
      <top style="medium">
        <color indexed="64"/>
      </top>
      <bottom style="thin">
        <color auto="1"/>
      </bottom>
      <diagonal/>
    </border>
    <border>
      <left style="thin">
        <color indexed="64"/>
      </left>
      <right/>
      <top style="medium">
        <color indexed="64"/>
      </top>
      <bottom style="thin">
        <color indexed="64"/>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medium">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auto="1"/>
      </right>
      <top style="thin">
        <color auto="1"/>
      </top>
      <bottom/>
      <diagonal/>
    </border>
    <border>
      <left/>
      <right/>
      <top/>
      <bottom style="thin">
        <color auto="1"/>
      </bottom>
      <diagonal/>
    </border>
    <border>
      <left style="thin">
        <color auto="1"/>
      </left>
      <right style="medium">
        <color indexed="64"/>
      </right>
      <top style="thin">
        <color auto="1"/>
      </top>
      <bottom style="medium">
        <color indexed="64"/>
      </bottom>
      <diagonal/>
    </border>
  </borders>
  <cellStyleXfs count="53576">
    <xf numFmtId="0" fontId="0" fillId="0" borderId="0"/>
    <xf numFmtId="0" fontId="3" fillId="0" borderId="0"/>
    <xf numFmtId="0" fontId="5" fillId="0" borderId="0"/>
    <xf numFmtId="166" fontId="8" fillId="0" borderId="0" applyFont="0" applyFill="0" applyBorder="0" applyAlignment="0" applyProtection="0"/>
    <xf numFmtId="0" fontId="4" fillId="0" borderId="0"/>
    <xf numFmtId="0" fontId="1" fillId="0" borderId="0"/>
    <xf numFmtId="43" fontId="1" fillId="0" borderId="0" applyFont="0" applyFill="0" applyBorder="0" applyAlignment="0" applyProtection="0"/>
    <xf numFmtId="166" fontId="8" fillId="0" borderId="0" applyFont="0" applyFill="0" applyBorder="0" applyAlignment="0" applyProtection="0"/>
    <xf numFmtId="0" fontId="1" fillId="0" borderId="0"/>
    <xf numFmtId="0" fontId="5" fillId="0" borderId="0"/>
    <xf numFmtId="0" fontId="11" fillId="0" borderId="4" applyNumberFormat="0" applyFill="0" applyAlignment="0" applyProtection="0"/>
    <xf numFmtId="0" fontId="12" fillId="0" borderId="5" applyNumberFormat="0" applyFill="0" applyAlignment="0" applyProtection="0"/>
    <xf numFmtId="0" fontId="13" fillId="0" borderId="6" applyNumberFormat="0" applyFill="0" applyAlignment="0" applyProtection="0"/>
    <xf numFmtId="0" fontId="13" fillId="0" borderId="0" applyNumberFormat="0" applyFill="0" applyBorder="0" applyAlignment="0" applyProtection="0"/>
    <xf numFmtId="0" fontId="14" fillId="7" borderId="0" applyNumberFormat="0" applyBorder="0" applyAlignment="0" applyProtection="0"/>
    <xf numFmtId="0" fontId="15" fillId="8" borderId="0" applyNumberFormat="0" applyBorder="0" applyAlignment="0" applyProtection="0"/>
    <xf numFmtId="0" fontId="16" fillId="9" borderId="0" applyNumberFormat="0" applyBorder="0" applyAlignment="0" applyProtection="0"/>
    <xf numFmtId="0" fontId="17" fillId="10" borderId="7" applyNumberFormat="0" applyAlignment="0" applyProtection="0"/>
    <xf numFmtId="0" fontId="18" fillId="11" borderId="8" applyNumberFormat="0" applyAlignment="0" applyProtection="0"/>
    <xf numFmtId="0" fontId="19" fillId="11" borderId="7" applyNumberFormat="0" applyAlignment="0" applyProtection="0"/>
    <xf numFmtId="0" fontId="20" fillId="0" borderId="9" applyNumberFormat="0" applyFill="0" applyAlignment="0" applyProtection="0"/>
    <xf numFmtId="0" fontId="21" fillId="12" borderId="10" applyNumberFormat="0" applyAlignment="0" applyProtection="0"/>
    <xf numFmtId="0" fontId="22" fillId="0" borderId="0" applyNumberFormat="0" applyFill="0" applyBorder="0" applyAlignment="0" applyProtection="0"/>
    <xf numFmtId="0" fontId="1" fillId="13" borderId="11" applyNumberFormat="0" applyFont="0" applyAlignment="0" applyProtection="0"/>
    <xf numFmtId="0" fontId="23" fillId="0" borderId="0" applyNumberFormat="0" applyFill="0" applyBorder="0" applyAlignment="0" applyProtection="0"/>
    <xf numFmtId="0" fontId="2" fillId="0" borderId="12" applyNumberFormat="0" applyFill="0" applyAlignment="0" applyProtection="0"/>
    <xf numFmtId="0" fontId="24"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24" fillId="37" borderId="0" applyNumberFormat="0" applyBorder="0" applyAlignment="0" applyProtection="0"/>
    <xf numFmtId="0" fontId="5" fillId="38" borderId="0" applyNumberFormat="0" applyBorder="0" applyAlignment="0" applyProtection="0"/>
    <xf numFmtId="0" fontId="5"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42" borderId="0" applyNumberFormat="0" applyBorder="0" applyAlignment="0" applyProtection="0"/>
    <xf numFmtId="0" fontId="5" fillId="42" borderId="0" applyNumberFormat="0" applyBorder="0" applyAlignment="0" applyProtection="0"/>
    <xf numFmtId="0" fontId="5" fillId="43"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5" fillId="44" borderId="0" applyNumberFormat="0" applyBorder="0" applyAlignment="0" applyProtection="0"/>
    <xf numFmtId="0" fontId="1" fillId="15" borderId="0" applyNumberFormat="0" applyBorder="0" applyAlignment="0" applyProtection="0"/>
    <xf numFmtId="0" fontId="5" fillId="45" borderId="0" applyNumberFormat="0" applyBorder="0" applyAlignment="0" applyProtection="0"/>
    <xf numFmtId="0" fontId="5" fillId="45" borderId="0" applyNumberFormat="0" applyBorder="0" applyAlignment="0" applyProtection="0"/>
    <xf numFmtId="0" fontId="1" fillId="19" borderId="0" applyNumberFormat="0" applyBorder="0" applyAlignment="0" applyProtection="0"/>
    <xf numFmtId="0" fontId="5" fillId="46" borderId="0" applyNumberFormat="0" applyBorder="0" applyAlignment="0" applyProtection="0"/>
    <xf numFmtId="0" fontId="5" fillId="46" borderId="0" applyNumberFormat="0" applyBorder="0" applyAlignment="0" applyProtection="0"/>
    <xf numFmtId="0" fontId="1" fillId="23"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1" fillId="27" borderId="0" applyNumberFormat="0" applyBorder="0" applyAlignment="0" applyProtection="0"/>
    <xf numFmtId="0" fontId="5" fillId="48" borderId="0" applyNumberFormat="0" applyBorder="0" applyAlignment="0" applyProtection="0"/>
    <xf numFmtId="0" fontId="5" fillId="48" borderId="0" applyNumberFormat="0" applyBorder="0" applyAlignment="0" applyProtection="0"/>
    <xf numFmtId="0" fontId="5" fillId="49" borderId="0" applyNumberFormat="0" applyBorder="0" applyAlignment="0" applyProtection="0"/>
    <xf numFmtId="0" fontId="5" fillId="49" borderId="0" applyNumberFormat="0" applyBorder="0" applyAlignment="0" applyProtection="0"/>
    <xf numFmtId="0" fontId="5" fillId="50" borderId="0" applyNumberFormat="0" applyBorder="0" applyAlignment="0" applyProtection="0"/>
    <xf numFmtId="0" fontId="5" fillId="51"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5" fillId="52" borderId="0" applyNumberFormat="0" applyBorder="0" applyAlignment="0" applyProtection="0"/>
    <xf numFmtId="0" fontId="5" fillId="41" borderId="0" applyNumberFormat="0" applyBorder="0" applyAlignment="0" applyProtection="0"/>
    <xf numFmtId="0" fontId="5" fillId="41" borderId="0" applyNumberFormat="0" applyBorder="0" applyAlignment="0" applyProtection="0"/>
    <xf numFmtId="0" fontId="5" fillId="50" borderId="0" applyNumberFormat="0" applyBorder="0" applyAlignment="0" applyProtection="0"/>
    <xf numFmtId="0" fontId="5" fillId="53" borderId="0" applyNumberFormat="0" applyBorder="0" applyAlignment="0" applyProtection="0"/>
    <xf numFmtId="0" fontId="5" fillId="54" borderId="0" applyNumberFormat="0" applyBorder="0" applyAlignment="0" applyProtection="0"/>
    <xf numFmtId="0" fontId="5" fillId="54" borderId="0" applyNumberFormat="0" applyBorder="0" applyAlignment="0" applyProtection="0"/>
    <xf numFmtId="0" fontId="5" fillId="55"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5" fillId="56" borderId="0" applyNumberFormat="0" applyBorder="0" applyAlignment="0" applyProtection="0"/>
    <xf numFmtId="0" fontId="1" fillId="24" borderId="0" applyNumberFormat="0" applyBorder="0" applyAlignment="0" applyProtection="0"/>
    <xf numFmtId="0" fontId="5" fillId="47" borderId="0" applyNumberFormat="0" applyBorder="0" applyAlignment="0" applyProtection="0"/>
    <xf numFmtId="0" fontId="5" fillId="47" borderId="0" applyNumberFormat="0" applyBorder="0" applyAlignment="0" applyProtection="0"/>
    <xf numFmtId="0" fontId="5" fillId="54" borderId="0" applyNumberFormat="0" applyBorder="0" applyAlignment="0" applyProtection="0"/>
    <xf numFmtId="0" fontId="5" fillId="54" borderId="0" applyNumberFormat="0" applyBorder="0" applyAlignment="0" applyProtection="0"/>
    <xf numFmtId="0" fontId="5" fillId="57" borderId="0" applyNumberFormat="0" applyBorder="0" applyAlignment="0" applyProtection="0"/>
    <xf numFmtId="0" fontId="5" fillId="57" borderId="0" applyNumberFormat="0" applyBorder="0" applyAlignment="0" applyProtection="0"/>
    <xf numFmtId="0" fontId="30" fillId="58" borderId="0" applyNumberFormat="0" applyBorder="0" applyAlignment="0" applyProtection="0"/>
    <xf numFmtId="0" fontId="30" fillId="51" borderId="0" applyNumberFormat="0" applyBorder="0" applyAlignment="0" applyProtection="0"/>
    <xf numFmtId="0" fontId="30" fillId="51" borderId="0" applyNumberFormat="0" applyBorder="0" applyAlignment="0" applyProtection="0"/>
    <xf numFmtId="0" fontId="30" fillId="52" borderId="0" applyNumberFormat="0" applyBorder="0" applyAlignment="0" applyProtection="0"/>
    <xf numFmtId="0" fontId="30" fillId="52" borderId="0" applyNumberFormat="0" applyBorder="0" applyAlignment="0" applyProtection="0"/>
    <xf numFmtId="0" fontId="30" fillId="59" borderId="0" applyNumberFormat="0" applyBorder="0" applyAlignment="0" applyProtection="0"/>
    <xf numFmtId="0" fontId="30" fillId="60" borderId="0" applyNumberFormat="0" applyBorder="0" applyAlignment="0" applyProtection="0"/>
    <xf numFmtId="0" fontId="30" fillId="61" borderId="0" applyNumberFormat="0" applyBorder="0" applyAlignment="0" applyProtection="0"/>
    <xf numFmtId="0" fontId="30" fillId="61" borderId="0" applyNumberFormat="0" applyBorder="0" applyAlignment="0" applyProtection="0"/>
    <xf numFmtId="0" fontId="30" fillId="62" borderId="0" applyNumberFormat="0" applyBorder="0" applyAlignment="0" applyProtection="0"/>
    <xf numFmtId="0" fontId="30" fillId="55" borderId="0" applyNumberFormat="0" applyBorder="0" applyAlignment="0" applyProtection="0"/>
    <xf numFmtId="0" fontId="30" fillId="56" borderId="0" applyNumberFormat="0" applyBorder="0" applyAlignment="0" applyProtection="0"/>
    <xf numFmtId="0" fontId="24" fillId="25" borderId="0" applyNumberFormat="0" applyBorder="0" applyAlignment="0" applyProtection="0"/>
    <xf numFmtId="0" fontId="30" fillId="63" borderId="0" applyNumberFormat="0" applyBorder="0" applyAlignment="0" applyProtection="0"/>
    <xf numFmtId="0" fontId="24" fillId="29" borderId="0" applyNumberFormat="0" applyBorder="0" applyAlignment="0" applyProtection="0"/>
    <xf numFmtId="0" fontId="30" fillId="64" borderId="0" applyNumberFormat="0" applyBorder="0" applyAlignment="0" applyProtection="0"/>
    <xf numFmtId="0" fontId="30" fillId="65" borderId="0" applyNumberFormat="0" applyBorder="0" applyAlignment="0" applyProtection="0"/>
    <xf numFmtId="0" fontId="24" fillId="37" borderId="0" applyNumberFormat="0" applyBorder="0" applyAlignment="0" applyProtection="0"/>
    <xf numFmtId="0" fontId="30" fillId="66" borderId="0" applyNumberFormat="0" applyBorder="0" applyAlignment="0" applyProtection="0"/>
    <xf numFmtId="0" fontId="30" fillId="67" borderId="0" applyNumberFormat="0" applyBorder="0" applyAlignment="0" applyProtection="0"/>
    <xf numFmtId="0" fontId="30" fillId="68" borderId="0" applyNumberFormat="0" applyBorder="0" applyAlignment="0" applyProtection="0"/>
    <xf numFmtId="0" fontId="30" fillId="59" borderId="0" applyNumberFormat="0" applyBorder="0" applyAlignment="0" applyProtection="0"/>
    <xf numFmtId="0" fontId="30" fillId="60" borderId="0" applyNumberFormat="0" applyBorder="0" applyAlignment="0" applyProtection="0"/>
    <xf numFmtId="0" fontId="30" fillId="69" borderId="0" applyNumberFormat="0" applyBorder="0" applyAlignment="0" applyProtection="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5" fillId="0" borderId="2" applyNumberFormat="0" applyAlignment="0"/>
    <xf numFmtId="0" fontId="36" fillId="39" borderId="0" applyNumberFormat="0" applyBorder="0" applyAlignment="0" applyProtection="0"/>
    <xf numFmtId="0" fontId="31" fillId="46" borderId="0" applyNumberFormat="0" applyBorder="0" applyAlignment="0" applyProtection="0"/>
    <xf numFmtId="0" fontId="49" fillId="0" borderId="0" applyNumberFormat="0" applyFill="0" applyBorder="0" applyAlignment="0" applyProtection="0"/>
    <xf numFmtId="0" fontId="50" fillId="0" borderId="0" applyNumberFormat="0" applyFill="0" applyBorder="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0"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2" fillId="71" borderId="13" applyNumberFormat="0" applyAlignment="0" applyProtection="0"/>
    <xf numFmtId="0" fontId="33" fillId="72" borderId="14" applyNumberFormat="0" applyAlignment="0" applyProtection="0"/>
    <xf numFmtId="0" fontId="34" fillId="0" borderId="15" applyNumberFormat="0" applyFill="0" applyAlignment="0" applyProtection="0"/>
    <xf numFmtId="0" fontId="33" fillId="73" borderId="14" applyNumberFormat="0" applyAlignment="0" applyProtection="0"/>
    <xf numFmtId="41" fontId="4" fillId="0" borderId="0" applyFont="0" applyFill="0" applyBorder="0" applyAlignment="0" applyProtection="0"/>
    <xf numFmtId="41" fontId="4" fillId="0" borderId="0" applyFont="0" applyFill="0" applyBorder="0" applyAlignment="0" applyProtection="0"/>
    <xf numFmtId="169" fontId="4" fillId="0" borderId="0" applyFill="0" applyBorder="0" applyAlignment="0" applyProtection="0"/>
    <xf numFmtId="3" fontId="51" fillId="0" borderId="0" applyFont="0" applyFill="0" applyBorder="0" applyAlignment="0" applyProtection="0"/>
    <xf numFmtId="0" fontId="52" fillId="0" borderId="0"/>
    <xf numFmtId="0" fontId="52" fillId="0" borderId="0"/>
    <xf numFmtId="165" fontId="4" fillId="0" borderId="0" applyFont="0" applyFill="0" applyBorder="0" applyAlignment="0" applyProtection="0"/>
    <xf numFmtId="0" fontId="4" fillId="0" borderId="0" applyFont="0" applyFill="0" applyProtection="0">
      <alignment vertical="top"/>
    </xf>
    <xf numFmtId="0" fontId="4" fillId="0" borderId="0" applyFont="0" applyFill="0" applyProtection="0">
      <alignment vertical="top"/>
    </xf>
    <xf numFmtId="0" fontId="52" fillId="0" borderId="0"/>
    <xf numFmtId="0" fontId="30" fillId="74" borderId="0" applyNumberFormat="0" applyBorder="0" applyAlignment="0" applyProtection="0"/>
    <xf numFmtId="0" fontId="30" fillId="75" borderId="0" applyNumberFormat="0" applyBorder="0" applyAlignment="0" applyProtection="0"/>
    <xf numFmtId="0" fontId="30" fillId="76" borderId="0" applyNumberFormat="0" applyBorder="0" applyAlignment="0" applyProtection="0"/>
    <xf numFmtId="0" fontId="30" fillId="63" borderId="0" applyNumberFormat="0" applyBorder="0" applyAlignment="0" applyProtection="0"/>
    <xf numFmtId="0" fontId="30" fillId="64" borderId="0" applyNumberFormat="0" applyBorder="0" applyAlignment="0" applyProtection="0"/>
    <xf numFmtId="0" fontId="30" fillId="77" borderId="0" applyNumberFormat="0" applyBorder="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35" fillId="49" borderId="13" applyNumberFormat="0" applyAlignment="0" applyProtection="0"/>
    <xf numFmtId="0" fontId="4" fillId="0" borderId="0"/>
    <xf numFmtId="0" fontId="53" fillId="0" borderId="0" applyFont="0" applyFill="0" applyBorder="0" applyAlignment="0"/>
    <xf numFmtId="170" fontId="4" fillId="0" borderId="0" applyFill="0" applyBorder="0" applyAlignment="0" applyProtection="0"/>
    <xf numFmtId="182" fontId="4" fillId="0" borderId="0" applyFont="0" applyFill="0" applyBorder="0" applyAlignment="0" applyProtection="0"/>
    <xf numFmtId="182" fontId="4" fillId="0" borderId="0" applyFont="0" applyFill="0" applyBorder="0" applyAlignment="0" applyProtection="0"/>
    <xf numFmtId="0" fontId="5" fillId="0" borderId="0"/>
    <xf numFmtId="0" fontId="39" fillId="0" borderId="0" applyNumberFormat="0" applyFill="0" applyBorder="0" applyAlignment="0" applyProtection="0"/>
    <xf numFmtId="183" fontId="48" fillId="0" borderId="0">
      <alignment horizontal="left"/>
    </xf>
    <xf numFmtId="184" fontId="48" fillId="0" borderId="0">
      <alignment horizontal="left"/>
    </xf>
    <xf numFmtId="2" fontId="4" fillId="0" borderId="0" applyFont="0" applyFill="0" applyProtection="0">
      <alignment vertical="top"/>
    </xf>
    <xf numFmtId="2" fontId="4" fillId="0" borderId="0" applyFont="0" applyFill="0" applyProtection="0">
      <alignment vertical="top"/>
    </xf>
    <xf numFmtId="0" fontId="31" fillId="40" borderId="0" applyNumberFormat="0" applyBorder="0" applyAlignment="0" applyProtection="0"/>
    <xf numFmtId="0" fontId="60" fillId="0" borderId="0" applyNumberFormat="0" applyBorder="0" applyProtection="0">
      <alignment horizontal="center"/>
    </xf>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0" applyNumberFormat="0" applyFill="0" applyBorder="0" applyAlignment="0" applyProtection="0"/>
    <xf numFmtId="0" fontId="60" fillId="0" borderId="0" applyNumberFormat="0" applyBorder="0" applyProtection="0">
      <alignment horizontal="center" textRotation="90"/>
    </xf>
    <xf numFmtId="0" fontId="54" fillId="0" borderId="0" applyNumberFormat="0" applyFill="0" applyBorder="0" applyAlignment="0" applyProtection="0">
      <alignment vertical="top"/>
      <protection locked="0"/>
    </xf>
    <xf numFmtId="0" fontId="54" fillId="0" borderId="0" applyNumberFormat="0" applyFill="0" applyBorder="0" applyAlignment="0" applyProtection="0">
      <alignment vertical="top"/>
      <protection locked="0"/>
    </xf>
    <xf numFmtId="0" fontId="25" fillId="0" borderId="0" applyNumberFormat="0" applyFill="0" applyBorder="0" applyAlignment="0" applyProtection="0"/>
    <xf numFmtId="0" fontId="36" fillId="45" borderId="0" applyNumberFormat="0" applyBorder="0" applyAlignment="0" applyProtection="0"/>
    <xf numFmtId="0" fontId="55" fillId="0" borderId="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5" fillId="43" borderId="13" applyNumberFormat="0" applyAlignment="0" applyProtection="0"/>
    <xf numFmtId="0" fontId="34" fillId="0" borderId="15" applyNumberFormat="0" applyFill="0" applyAlignment="0" applyProtection="0"/>
    <xf numFmtId="0" fontId="4" fillId="0" borderId="0"/>
    <xf numFmtId="44" fontId="5" fillId="0" borderId="0" applyFont="0" applyFill="0" applyBorder="0" applyAlignment="0" applyProtection="0"/>
    <xf numFmtId="44" fontId="5" fillId="0" borderId="0" applyFont="0" applyFill="0" applyBorder="0" applyAlignment="0" applyProtection="0"/>
    <xf numFmtId="171" fontId="5" fillId="0" borderId="0" applyFill="0" applyBorder="0" applyAlignment="0" applyProtection="0"/>
    <xf numFmtId="171" fontId="5" fillId="0" borderId="0" applyFill="0" applyBorder="0" applyAlignment="0" applyProtection="0"/>
    <xf numFmtId="176" fontId="5" fillId="0" borderId="0" applyFont="0" applyFill="0" applyBorder="0" applyAlignment="0" applyProtection="0"/>
    <xf numFmtId="176"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85" fontId="4" fillId="0" borderId="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90" fontId="4" fillId="0" borderId="0" applyFont="0" applyFill="0" applyBorder="0" applyAlignment="0" applyProtection="0"/>
    <xf numFmtId="177" fontId="4" fillId="0" borderId="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85" fontId="4" fillId="0" borderId="0" applyFill="0" applyBorder="0" applyAlignment="0" applyProtection="0"/>
    <xf numFmtId="168" fontId="5" fillId="0" borderId="0" applyFont="0" applyFill="0" applyBorder="0" applyAlignment="0" applyProtection="0"/>
    <xf numFmtId="168" fontId="5" fillId="0" borderId="0" applyFont="0" applyFill="0" applyBorder="0" applyAlignment="0" applyProtection="0"/>
    <xf numFmtId="168" fontId="4"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44" fontId="5" fillId="0" borderId="0" applyFont="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186" fontId="4" fillId="0" borderId="0" applyFont="0" applyFill="0" applyBorder="0" applyAlignment="0" applyProtection="0"/>
    <xf numFmtId="0" fontId="37" fillId="78" borderId="0" applyNumberFormat="0" applyBorder="0" applyAlignment="0" applyProtection="0"/>
    <xf numFmtId="0" fontId="37" fillId="79" borderId="0" applyNumberFormat="0" applyBorder="0" applyAlignment="0" applyProtection="0"/>
    <xf numFmtId="0" fontId="52" fillId="0" borderId="0"/>
    <xf numFmtId="0" fontId="52" fillId="0" borderId="0"/>
    <xf numFmtId="0" fontId="52" fillId="0" borderId="0"/>
    <xf numFmtId="0" fontId="52" fillId="0" borderId="0"/>
    <xf numFmtId="0" fontId="5" fillId="0" borderId="0"/>
    <xf numFmtId="0" fontId="5" fillId="0" borderId="0"/>
    <xf numFmtId="0" fontId="5" fillId="0" borderId="0"/>
    <xf numFmtId="0" fontId="5" fillId="0" borderId="0"/>
    <xf numFmtId="0" fontId="1" fillId="0" borderId="0"/>
    <xf numFmtId="0" fontId="4" fillId="0" borderId="0"/>
    <xf numFmtId="0" fontId="5" fillId="0" borderId="0"/>
    <xf numFmtId="0" fontId="5" fillId="0" borderId="0"/>
    <xf numFmtId="0" fontId="5" fillId="0" borderId="0"/>
    <xf numFmtId="0" fontId="5" fillId="0" borderId="0"/>
    <xf numFmtId="0" fontId="44" fillId="0" borderId="0"/>
    <xf numFmtId="0" fontId="5" fillId="0" borderId="0"/>
    <xf numFmtId="0" fontId="1" fillId="0" borderId="0"/>
    <xf numFmtId="0" fontId="5" fillId="0" borderId="0"/>
    <xf numFmtId="0" fontId="5" fillId="0" borderId="0"/>
    <xf numFmtId="0" fontId="4" fillId="0" borderId="0"/>
    <xf numFmtId="0" fontId="4" fillId="0" borderId="0"/>
    <xf numFmtId="0" fontId="4" fillId="0" borderId="0"/>
    <xf numFmtId="0" fontId="27" fillId="0" borderId="0" applyNumberFormat="0" applyFill="0" applyBorder="0" applyProtection="0">
      <alignment vertical="top" wrapText="1"/>
    </xf>
    <xf numFmtId="0" fontId="61" fillId="0" borderId="0" applyNumberFormat="0" applyBorder="0" applyProtection="0"/>
    <xf numFmtId="0" fontId="4" fillId="0" borderId="0"/>
    <xf numFmtId="0" fontId="1" fillId="0" borderId="0"/>
    <xf numFmtId="0" fontId="4" fillId="0" borderId="0"/>
    <xf numFmtId="0" fontId="1" fillId="0" borderId="0"/>
    <xf numFmtId="0" fontId="4" fillId="0" borderId="0"/>
    <xf numFmtId="0" fontId="4" fillId="0" borderId="0"/>
    <xf numFmtId="0" fontId="5" fillId="0" borderId="0"/>
    <xf numFmtId="0" fontId="5" fillId="0" borderId="0"/>
    <xf numFmtId="0" fontId="5" fillId="0" borderId="0"/>
    <xf numFmtId="0" fontId="5" fillId="0" borderId="0"/>
    <xf numFmtId="0" fontId="4" fillId="0" borderId="0"/>
    <xf numFmtId="0" fontId="26" fillId="0" borderId="0"/>
    <xf numFmtId="0" fontId="5" fillId="0" borderId="0"/>
    <xf numFmtId="0" fontId="59" fillId="0" borderId="0"/>
    <xf numFmtId="0" fontId="5" fillId="0" borderId="0"/>
    <xf numFmtId="0" fontId="5" fillId="0" borderId="0"/>
    <xf numFmtId="0" fontId="5" fillId="0" borderId="0"/>
    <xf numFmtId="0" fontId="61" fillId="0" borderId="0" applyNumberFormat="0" applyBorder="0" applyProtection="0"/>
    <xf numFmtId="0" fontId="5" fillId="0" borderId="0"/>
    <xf numFmtId="0" fontId="5" fillId="0" borderId="0"/>
    <xf numFmtId="0" fontId="1" fillId="0" borderId="0"/>
    <xf numFmtId="0" fontId="1" fillId="0" borderId="0"/>
    <xf numFmtId="0" fontId="1" fillId="0" borderId="0"/>
    <xf numFmtId="0" fontId="1" fillId="0" borderId="0"/>
    <xf numFmtId="0" fontId="4" fillId="0" borderId="0"/>
    <xf numFmtId="0" fontId="3" fillId="0" borderId="0"/>
    <xf numFmtId="0" fontId="3" fillId="0" borderId="0"/>
    <xf numFmtId="0" fontId="3" fillId="0" borderId="0"/>
    <xf numFmtId="0" fontId="59" fillId="0" borderId="0"/>
    <xf numFmtId="0" fontId="4" fillId="0" borderId="0"/>
    <xf numFmtId="0" fontId="4" fillId="0" borderId="0"/>
    <xf numFmtId="0" fontId="62" fillId="0" borderId="0" applyNumberFormat="0" applyBorder="0" applyProtection="0"/>
    <xf numFmtId="0" fontId="5" fillId="0" borderId="0"/>
    <xf numFmtId="0" fontId="5" fillId="0" borderId="0"/>
    <xf numFmtId="0" fontId="5" fillId="0" borderId="0"/>
    <xf numFmtId="0" fontId="5" fillId="0" borderId="0"/>
    <xf numFmtId="0" fontId="5"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0" borderId="0"/>
    <xf numFmtId="0" fontId="5" fillId="0" borderId="0"/>
    <xf numFmtId="0" fontId="5" fillId="0" borderId="0"/>
    <xf numFmtId="0" fontId="5" fillId="0" borderId="0"/>
    <xf numFmtId="0" fontId="4" fillId="0" borderId="0">
      <alignment vertical="top"/>
    </xf>
    <xf numFmtId="0" fontId="5" fillId="0" borderId="0"/>
    <xf numFmtId="0" fontId="5" fillId="0" borderId="0"/>
    <xf numFmtId="0" fontId="4" fillId="0" borderId="0">
      <alignment vertical="top"/>
    </xf>
    <xf numFmtId="0" fontId="5" fillId="0" borderId="0"/>
    <xf numFmtId="0" fontId="5" fillId="0" borderId="0"/>
    <xf numFmtId="0" fontId="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 fillId="0" borderId="0"/>
    <xf numFmtId="0" fontId="4" fillId="0" borderId="0"/>
    <xf numFmtId="0" fontId="5" fillId="0" borderId="0"/>
    <xf numFmtId="0" fontId="1" fillId="0" borderId="0"/>
    <xf numFmtId="0" fontId="4" fillId="0" borderId="0"/>
    <xf numFmtId="0" fontId="5" fillId="0" borderId="0"/>
    <xf numFmtId="0" fontId="1" fillId="0" borderId="0"/>
    <xf numFmtId="0" fontId="5" fillId="0" borderId="0"/>
    <xf numFmtId="0" fontId="5" fillId="0" borderId="0"/>
    <xf numFmtId="0" fontId="5" fillId="0" borderId="0"/>
    <xf numFmtId="0" fontId="1" fillId="0" borderId="0"/>
    <xf numFmtId="0" fontId="5" fillId="0" borderId="0"/>
    <xf numFmtId="0" fontId="5" fillId="0" borderId="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0" borderId="19" applyNumberFormat="0" applyFon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4" fillId="81" borderId="19" applyNumberForma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1"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5" fillId="13" borderId="11" applyNumberFormat="0" applyFont="0" applyAlignment="0" applyProtection="0"/>
    <xf numFmtId="0" fontId="1" fillId="13" borderId="11" applyNumberFormat="0" applyFon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5" fillId="81" borderId="19"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38" fillId="70" borderId="20" applyNumberFormat="0" applyAlignment="0" applyProtection="0"/>
    <xf numFmtId="0" fontId="52" fillId="0" borderId="0"/>
    <xf numFmtId="9" fontId="4" fillId="0" borderId="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61" fillId="0" borderId="0" applyBorder="0" applyProtection="0"/>
    <xf numFmtId="9" fontId="5" fillId="0" borderId="0" applyFill="0" applyBorder="0" applyAlignment="0" applyProtection="0"/>
    <xf numFmtId="9" fontId="5" fillId="0" borderId="0" applyFill="0" applyBorder="0" applyAlignment="0" applyProtection="0"/>
    <xf numFmtId="9" fontId="4" fillId="0" borderId="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4" fillId="0" borderId="0" applyFont="0" applyFill="0" applyBorder="0" applyAlignment="0" applyProtection="0"/>
    <xf numFmtId="9" fontId="5" fillId="0" borderId="0" applyFont="0" applyFill="0" applyBorder="0" applyAlignment="0" applyProtection="0"/>
    <xf numFmtId="9" fontId="4" fillId="0" borderId="0" applyFont="0" applyFill="0" applyBorder="0" applyAlignment="0" applyProtection="0"/>
    <xf numFmtId="9" fontId="5" fillId="0" borderId="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8" fillId="0" borderId="0" applyFont="0" applyFill="0" applyBorder="0" applyAlignment="0" applyProtection="0"/>
    <xf numFmtId="0" fontId="63" fillId="0" borderId="0" applyNumberFormat="0" applyBorder="0" applyProtection="0"/>
    <xf numFmtId="187" fontId="63" fillId="0" borderId="0" applyBorder="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0" fontId="38" fillId="71" borderId="20" applyNumberFormat="0" applyAlignment="0" applyProtection="0"/>
    <xf numFmtId="178" fontId="47" fillId="0" borderId="0">
      <protection locked="0"/>
    </xf>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0" fontId="5" fillId="0" borderId="0" applyFill="0" applyBorder="0" applyAlignment="0" applyProtection="0"/>
    <xf numFmtId="43" fontId="4" fillId="0" borderId="0" applyFont="0" applyFill="0" applyBorder="0" applyAlignment="0" applyProtection="0"/>
    <xf numFmtId="0" fontId="5" fillId="0" borderId="0" applyFill="0" applyBorder="0" applyAlignment="0" applyProtection="0"/>
    <xf numFmtId="43" fontId="4" fillId="0" borderId="0" applyFont="0" applyFill="0" applyBorder="0" applyAlignment="0" applyProtection="0"/>
    <xf numFmtId="172" fontId="5" fillId="0" borderId="0" applyFill="0" applyBorder="0" applyAlignment="0" applyProtection="0"/>
    <xf numFmtId="169" fontId="5" fillId="0" borderId="0" applyFill="0" applyBorder="0" applyAlignment="0" applyProtection="0"/>
    <xf numFmtId="172" fontId="5" fillId="0" borderId="0" applyFill="0" applyBorder="0" applyAlignment="0" applyProtection="0"/>
    <xf numFmtId="188" fontId="4"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167" fontId="5" fillId="0" borderId="0" applyFill="0" applyBorder="0" applyAlignment="0" applyProtection="0"/>
    <xf numFmtId="179" fontId="4" fillId="0" borderId="0" applyFill="0" applyBorder="0" applyAlignment="0" applyProtection="0"/>
    <xf numFmtId="181"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7" fontId="5" fillId="0" borderId="0" applyFill="0" applyBorder="0" applyAlignment="0" applyProtection="0"/>
    <xf numFmtId="167" fontId="5" fillId="0" borderId="0" applyFill="0" applyBorder="0" applyAlignment="0" applyProtection="0"/>
    <xf numFmtId="169" fontId="5" fillId="0" borderId="0" applyFill="0" applyBorder="0" applyAlignment="0" applyProtection="0"/>
    <xf numFmtId="172" fontId="5" fillId="0" borderId="0" applyFill="0" applyBorder="0" applyAlignment="0" applyProtection="0"/>
    <xf numFmtId="0" fontId="5" fillId="0" borderId="0" applyFill="0" applyBorder="0" applyAlignment="0" applyProtection="0"/>
    <xf numFmtId="43" fontId="4" fillId="0" borderId="0" applyFont="0" applyFill="0" applyBorder="0" applyAlignment="0" applyProtection="0"/>
    <xf numFmtId="172" fontId="4" fillId="0" borderId="0" applyFill="0" applyBorder="0" applyAlignment="0" applyProtection="0"/>
    <xf numFmtId="172" fontId="4" fillId="0" borderId="0" applyFill="0" applyBorder="0" applyAlignment="0" applyProtection="0"/>
    <xf numFmtId="172" fontId="5" fillId="0" borderId="0" applyFill="0" applyBorder="0" applyAlignment="0" applyProtection="0"/>
    <xf numFmtId="169" fontId="5" fillId="0" borderId="0" applyFill="0" applyBorder="0" applyAlignment="0" applyProtection="0"/>
    <xf numFmtId="181" fontId="4" fillId="0" borderId="0" applyFont="0" applyFill="0" applyBorder="0" applyAlignment="0" applyProtection="0"/>
    <xf numFmtId="172" fontId="5" fillId="0" borderId="0" applyFill="0" applyBorder="0" applyAlignment="0" applyProtection="0"/>
    <xf numFmtId="172" fontId="5" fillId="0" borderId="0" applyFill="0" applyBorder="0" applyAlignment="0" applyProtection="0"/>
    <xf numFmtId="169" fontId="5"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69" fontId="5" fillId="0" borderId="0" applyFill="0" applyBorder="0" applyAlignment="0" applyProtection="0"/>
    <xf numFmtId="167" fontId="5" fillId="0" borderId="0" applyFill="0" applyBorder="0" applyAlignment="0" applyProtection="0"/>
    <xf numFmtId="167" fontId="5" fillId="0" borderId="0" applyFill="0" applyBorder="0" applyAlignment="0" applyProtection="0"/>
    <xf numFmtId="173" fontId="5" fillId="0" borderId="0" applyFill="0" applyBorder="0" applyAlignment="0" applyProtection="0"/>
    <xf numFmtId="175"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80"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5" fontId="4" fillId="0" borderId="0" applyFill="0" applyBorder="0" applyAlignment="0" applyProtection="0"/>
    <xf numFmtId="43" fontId="4" fillId="0" borderId="0" applyFont="0" applyFill="0" applyBorder="0" applyAlignment="0" applyProtection="0"/>
    <xf numFmtId="0" fontId="56" fillId="0" borderId="0"/>
    <xf numFmtId="173" fontId="5" fillId="0" borderId="0"/>
    <xf numFmtId="167" fontId="5" fillId="0" borderId="0"/>
    <xf numFmtId="0" fontId="28" fillId="0" borderId="0" applyNumberFormat="0" applyFill="0" applyBorder="0" applyAlignment="0" applyProtection="0"/>
    <xf numFmtId="0" fontId="39" fillId="0" borderId="0" applyNumberFormat="0" applyFill="0" applyBorder="0" applyAlignment="0" applyProtection="0"/>
    <xf numFmtId="0" fontId="40" fillId="0" borderId="0" applyNumberFormat="0" applyFill="0" applyBorder="0" applyAlignment="0" applyProtection="0"/>
    <xf numFmtId="0" fontId="45" fillId="0" borderId="22"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0" fillId="0" borderId="0" applyNumberFormat="0" applyFill="0" applyBorder="0" applyAlignment="0" applyProtection="0"/>
    <xf numFmtId="0" fontId="41" fillId="0" borderId="21"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64" fillId="0" borderId="0" applyNumberFormat="0" applyFill="0" applyBorder="0" applyAlignment="0" applyProtection="0"/>
    <xf numFmtId="0" fontId="64"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64"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2" fillId="0" borderId="23"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3" fillId="0" borderId="24"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3"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4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57" fillId="0" borderId="25" applyNumberFormat="0" applyFont="0" applyFill="0" applyAlignment="0" applyProtection="0"/>
    <xf numFmtId="43" fontId="5"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67" fontId="5" fillId="0" borderId="0" applyFill="0" applyBorder="0" applyAlignment="0" applyProtection="0"/>
    <xf numFmtId="43" fontId="5" fillId="0" borderId="0" applyFont="0" applyFill="0" applyBorder="0" applyAlignment="0" applyProtection="0"/>
    <xf numFmtId="167" fontId="5" fillId="0" borderId="0" applyFill="0" applyBorder="0" applyAlignment="0" applyProtection="0"/>
    <xf numFmtId="167" fontId="5" fillId="0" borderId="0" applyFill="0" applyBorder="0" applyAlignment="0" applyProtection="0"/>
    <xf numFmtId="43" fontId="1"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9" fontId="5" fillId="0" borderId="0" applyFill="0" applyBorder="0" applyAlignment="0" applyProtection="0"/>
    <xf numFmtId="172" fontId="4" fillId="0" borderId="0" applyFill="0" applyBorder="0" applyAlignment="0" applyProtection="0"/>
    <xf numFmtId="172" fontId="4" fillId="0" borderId="0" applyFill="0" applyBorder="0" applyAlignment="0" applyProtection="0"/>
    <xf numFmtId="169" fontId="5" fillId="0" borderId="0" applyFill="0" applyBorder="0" applyAlignment="0" applyProtection="0"/>
    <xf numFmtId="172" fontId="4" fillId="0" borderId="0" applyFill="0" applyBorder="0" applyAlignment="0" applyProtection="0"/>
    <xf numFmtId="169" fontId="4" fillId="0" borderId="0" applyFill="0" applyBorder="0" applyAlignment="0" applyProtection="0"/>
    <xf numFmtId="174" fontId="4" fillId="0" borderId="0" applyFill="0" applyBorder="0" applyAlignment="0" applyProtection="0"/>
    <xf numFmtId="175" fontId="4" fillId="0" borderId="0" applyFill="0" applyBorder="0" applyAlignment="0" applyProtection="0"/>
    <xf numFmtId="172" fontId="5" fillId="0" borderId="0" applyFill="0" applyBorder="0" applyAlignment="0" applyProtection="0"/>
    <xf numFmtId="172" fontId="5" fillId="0" borderId="0" applyFill="0" applyBorder="0" applyAlignment="0" applyProtection="0"/>
    <xf numFmtId="169" fontId="4" fillId="0" borderId="0" applyFill="0" applyBorder="0" applyAlignment="0" applyProtection="0"/>
    <xf numFmtId="174" fontId="4" fillId="0" borderId="0" applyFill="0" applyBorder="0" applyAlignment="0" applyProtection="0"/>
    <xf numFmtId="175" fontId="4" fillId="0" borderId="0" applyFill="0" applyBorder="0" applyAlignment="0" applyProtection="0"/>
    <xf numFmtId="175" fontId="5" fillId="0" borderId="0" applyFill="0" applyBorder="0" applyAlignment="0" applyProtection="0"/>
    <xf numFmtId="175" fontId="4" fillId="0" borderId="0" applyFill="0" applyBorder="0" applyAlignment="0" applyProtection="0"/>
    <xf numFmtId="172" fontId="5" fillId="0" borderId="0" applyFill="0" applyBorder="0" applyAlignment="0" applyProtection="0"/>
    <xf numFmtId="43" fontId="1" fillId="0" borderId="0" applyFont="0" applyFill="0" applyBorder="0" applyAlignment="0" applyProtection="0"/>
    <xf numFmtId="43" fontId="29" fillId="0" borderId="0" applyFont="0" applyFill="0" applyBorder="0" applyAlignment="0" applyProtection="0"/>
    <xf numFmtId="167" fontId="5"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173"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4"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7" fontId="5"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2" fontId="4" fillId="0" borderId="0" applyFill="0" applyBorder="0" applyAlignment="0" applyProtection="0"/>
    <xf numFmtId="175" fontId="4" fillId="0" borderId="0" applyFill="0" applyBorder="0" applyAlignment="0" applyProtection="0"/>
    <xf numFmtId="43" fontId="4" fillId="0" borderId="0" applyFont="0" applyFill="0" applyBorder="0" applyAlignment="0" applyProtection="0"/>
    <xf numFmtId="172" fontId="4" fillId="0" borderId="0" applyFill="0" applyBorder="0" applyAlignment="0" applyProtection="0"/>
    <xf numFmtId="172" fontId="4" fillId="0" borderId="0" applyFill="0" applyBorder="0" applyAlignment="0" applyProtection="0"/>
    <xf numFmtId="175" fontId="4" fillId="0" borderId="0" applyFill="0" applyBorder="0" applyAlignment="0" applyProtection="0"/>
    <xf numFmtId="167" fontId="5" fillId="0" borderId="0"/>
    <xf numFmtId="43" fontId="5" fillId="0" borderId="0" applyFont="0" applyFill="0" applyBorder="0" applyAlignment="0" applyProtection="0"/>
    <xf numFmtId="43" fontId="5" fillId="0" borderId="0" applyFont="0" applyFill="0" applyBorder="0" applyAlignment="0" applyProtection="0"/>
    <xf numFmtId="174" fontId="4" fillId="0" borderId="0" applyFill="0" applyBorder="0" applyAlignment="0" applyProtection="0"/>
    <xf numFmtId="167" fontId="4" fillId="0" borderId="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73" fontId="4" fillId="0" borderId="0" applyFill="0" applyBorder="0" applyAlignment="0" applyProtection="0"/>
    <xf numFmtId="180" fontId="4" fillId="0" borderId="0" applyFill="0" applyBorder="0" applyAlignment="0" applyProtection="0"/>
    <xf numFmtId="3" fontId="4" fillId="0" borderId="0" applyFont="0" applyFill="0" applyBorder="0" applyAlignment="0" applyProtection="0"/>
    <xf numFmtId="3" fontId="4" fillId="0" borderId="0" applyFont="0" applyFill="0" applyBorder="0" applyAlignment="0" applyProtection="0"/>
    <xf numFmtId="0" fontId="28" fillId="0" borderId="0" applyNumberFormat="0" applyFill="0" applyBorder="0" applyAlignment="0" applyProtection="0"/>
    <xf numFmtId="189" fontId="58" fillId="0" borderId="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1"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43" fillId="0" borderId="18" applyNumberFormat="0" applyFill="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0" fontId="35" fillId="43" borderId="27" applyNumberFormat="0" applyAlignment="0" applyProtection="0"/>
    <xf numFmtId="44" fontId="1" fillId="0" borderId="0" applyFont="0" applyFill="0" applyBorder="0" applyAlignment="0" applyProtection="0"/>
    <xf numFmtId="44" fontId="5" fillId="0" borderId="0" applyFont="0" applyFill="0" applyBorder="0" applyAlignment="0" applyProtection="0"/>
    <xf numFmtId="0" fontId="5" fillId="0" borderId="0"/>
    <xf numFmtId="0" fontId="5" fillId="0" borderId="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4" fillId="81" borderId="28" applyNumberFormat="0" applyAlignment="0" applyProtection="0"/>
    <xf numFmtId="0" fontId="5" fillId="13" borderId="11" applyNumberFormat="0" applyFont="0" applyAlignment="0" applyProtection="0"/>
    <xf numFmtId="0" fontId="1" fillId="13" borderId="11" applyNumberFormat="0" applyFont="0" applyAlignment="0" applyProtection="0"/>
    <xf numFmtId="0" fontId="1" fillId="13" borderId="11" applyNumberFormat="0" applyFont="0" applyAlignment="0" applyProtection="0"/>
    <xf numFmtId="0" fontId="1" fillId="13" borderId="11" applyNumberFormat="0" applyFon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0" fontId="38" fillId="71" borderId="29" applyNumberFormat="0" applyAlignment="0" applyProtection="0"/>
    <xf numFmtId="43" fontId="5" fillId="0" borderId="0" applyFont="0" applyFill="0" applyBorder="0" applyAlignment="0" applyProtection="0"/>
    <xf numFmtId="43" fontId="5" fillId="0" borderId="0" applyFont="0" applyFill="0" applyBorder="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45" fillId="0" borderId="22" applyNumberFormat="0" applyFill="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43" fontId="5"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8" fontId="4" fillId="0" borderId="0" applyFont="0" applyFill="0" applyProtection="0"/>
    <xf numFmtId="8" fontId="4" fillId="0" borderId="0" applyFont="0" applyFill="0" applyProtection="0"/>
    <xf numFmtId="174" fontId="4" fillId="0" borderId="0" applyFill="0" applyBorder="0" applyAlignment="0" applyProtection="0"/>
    <xf numFmtId="43" fontId="1" fillId="0" borderId="0" applyFont="0" applyFill="0" applyBorder="0" applyAlignment="0" applyProtection="0"/>
    <xf numFmtId="191" fontId="62" fillId="0" borderId="0" applyBorder="0" applyProtection="0"/>
    <xf numFmtId="43" fontId="8" fillId="0" borderId="0" applyFont="0" applyFill="0" applyBorder="0" applyAlignment="0" applyProtection="0"/>
    <xf numFmtId="43" fontId="8" fillId="0" borderId="0" applyFont="0" applyFill="0" applyBorder="0" applyAlignment="0" applyProtection="0"/>
    <xf numFmtId="43" fontId="1" fillId="0" borderId="0" applyFont="0" applyFill="0" applyBorder="0" applyAlignment="0" applyProtection="0"/>
    <xf numFmtId="0" fontId="61" fillId="0" borderId="0" applyNumberFormat="0" applyBorder="0" applyProtection="0"/>
    <xf numFmtId="0" fontId="67" fillId="0" borderId="0"/>
    <xf numFmtId="0" fontId="62" fillId="0" borderId="0" applyNumberFormat="0" applyBorder="0" applyProtection="0"/>
    <xf numFmtId="0" fontId="62" fillId="0" borderId="0" applyNumberFormat="0" applyBorder="0" applyProtection="0"/>
    <xf numFmtId="192" fontId="4" fillId="0" borderId="0" applyFont="0" applyFill="0" applyBorder="0" applyAlignment="0" applyProtection="0"/>
    <xf numFmtId="0" fontId="6" fillId="83" borderId="3" applyFill="0" applyBorder="0" applyAlignment="0" applyProtection="0">
      <alignment vertical="center"/>
      <protection locked="0"/>
    </xf>
    <xf numFmtId="193" fontId="4" fillId="0" borderId="0" applyFont="0" applyFill="0" applyBorder="0" applyAlignment="0" applyProtection="0"/>
    <xf numFmtId="194" fontId="68" fillId="0" borderId="0">
      <protection locked="0"/>
    </xf>
    <xf numFmtId="0" fontId="68" fillId="0" borderId="0">
      <protection locked="0"/>
    </xf>
    <xf numFmtId="191" fontId="62" fillId="0" borderId="0" applyBorder="0" applyProtection="0"/>
    <xf numFmtId="0" fontId="62" fillId="0" borderId="0" applyNumberFormat="0" applyBorder="0" applyProtection="0"/>
    <xf numFmtId="0" fontId="5" fillId="0" borderId="0"/>
    <xf numFmtId="195" fontId="61" fillId="0" borderId="0" applyBorder="0" applyProtection="0"/>
    <xf numFmtId="196" fontId="68" fillId="0" borderId="0">
      <protection locked="0"/>
    </xf>
    <xf numFmtId="0" fontId="69" fillId="0" borderId="0" applyNumberFormat="0" applyFill="0" applyBorder="0" applyAlignment="0" applyProtection="0">
      <alignment vertical="top"/>
      <protection locked="0"/>
    </xf>
    <xf numFmtId="38" fontId="66" fillId="82" borderId="0" applyNumberFormat="0" applyBorder="0" applyAlignment="0" applyProtection="0"/>
    <xf numFmtId="10" fontId="66" fillId="84" borderId="1" applyNumberFormat="0" applyBorder="0" applyAlignment="0" applyProtection="0"/>
    <xf numFmtId="0" fontId="4" fillId="0" borderId="0">
      <alignment horizontal="centerContinuous" vertical="justify"/>
    </xf>
    <xf numFmtId="0" fontId="70" fillId="0" borderId="0" applyAlignment="0">
      <alignment horizontal="center"/>
    </xf>
    <xf numFmtId="197" fontId="71" fillId="0" borderId="0"/>
    <xf numFmtId="0" fontId="1" fillId="0" borderId="0"/>
    <xf numFmtId="0" fontId="1" fillId="0" borderId="0"/>
    <xf numFmtId="0" fontId="65" fillId="0" borderId="0">
      <alignment horizontal="left" vertical="center" indent="12"/>
    </xf>
    <xf numFmtId="0" fontId="66" fillId="0" borderId="3" applyBorder="0">
      <alignment horizontal="left" vertical="center" wrapText="1" indent="2"/>
      <protection locked="0"/>
    </xf>
    <xf numFmtId="0" fontId="66" fillId="0" borderId="3" applyBorder="0">
      <alignment horizontal="left" vertical="center" wrapText="1" indent="3"/>
      <protection locked="0"/>
    </xf>
    <xf numFmtId="10" fontId="4" fillId="0" borderId="0" applyFont="0" applyFill="0" applyBorder="0" applyAlignment="0" applyProtection="0"/>
    <xf numFmtId="198" fontId="68" fillId="0" borderId="0">
      <protection locked="0"/>
    </xf>
    <xf numFmtId="198" fontId="68" fillId="0" borderId="0">
      <protection locked="0"/>
    </xf>
    <xf numFmtId="199" fontId="68" fillId="0" borderId="0">
      <protection locked="0"/>
    </xf>
    <xf numFmtId="9" fontId="3" fillId="0" borderId="0" applyFont="0" applyFill="0" applyBorder="0" applyAlignment="0" applyProtection="0"/>
    <xf numFmtId="38" fontId="72" fillId="0" borderId="0" applyFont="0" applyFill="0" applyBorder="0" applyAlignment="0" applyProtection="0"/>
    <xf numFmtId="41" fontId="7" fillId="0" borderId="0" applyFont="0" applyFill="0" applyBorder="0" applyAlignment="0" applyProtection="0"/>
    <xf numFmtId="0" fontId="73" fillId="0" borderId="0">
      <protection locked="0"/>
    </xf>
    <xf numFmtId="0" fontId="73" fillId="0" borderId="0">
      <protection locked="0"/>
    </xf>
    <xf numFmtId="0" fontId="10" fillId="0" borderId="0" applyNumberFormat="0" applyFill="0" applyBorder="0" applyAlignment="0" applyProtection="0"/>
    <xf numFmtId="0" fontId="32" fillId="70"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9" borderId="27" applyNumberFormat="0" applyAlignment="0" applyProtection="0"/>
    <xf numFmtId="0" fontId="4" fillId="80" borderId="28" applyNumberFormat="0" applyFont="0" applyAlignment="0" applyProtection="0"/>
    <xf numFmtId="0" fontId="38" fillId="70"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9" borderId="27"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1" borderId="29" applyNumberFormat="0" applyAlignment="0" applyProtection="0"/>
    <xf numFmtId="0" fontId="5"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5" fillId="43" borderId="27" applyNumberFormat="0" applyAlignment="0" applyProtection="0"/>
    <xf numFmtId="0" fontId="42" fillId="0" borderId="17" applyNumberFormat="0" applyFill="0" applyAlignment="0" applyProtection="0"/>
    <xf numFmtId="0" fontId="41" fillId="0" borderId="16" applyNumberFormat="0" applyFill="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42" fillId="0" borderId="17" applyNumberFormat="0" applyFill="0" applyAlignment="0" applyProtection="0"/>
    <xf numFmtId="0" fontId="38" fillId="70" borderId="29" applyNumberFormat="0" applyAlignment="0" applyProtection="0"/>
    <xf numFmtId="0" fontId="35" fillId="49" borderId="27" applyNumberFormat="0" applyAlignment="0" applyProtection="0"/>
    <xf numFmtId="0" fontId="43" fillId="0" borderId="18" applyNumberFormat="0" applyFill="0" applyAlignment="0" applyProtection="0"/>
    <xf numFmtId="0" fontId="43" fillId="0" borderId="18" applyNumberFormat="0" applyFill="0" applyAlignment="0" applyProtection="0"/>
    <xf numFmtId="0" fontId="38" fillId="71" borderId="29"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5" fillId="0" borderId="26" applyNumberFormat="0" applyAlignment="0"/>
    <xf numFmtId="0" fontId="5" fillId="0" borderId="26" applyNumberFormat="0" applyAlignment="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38" fillId="70" borderId="29" applyNumberFormat="0" applyAlignment="0" applyProtection="0"/>
    <xf numFmtId="0" fontId="32" fillId="71"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5" fillId="49" borderId="27" applyNumberFormat="0" applyAlignment="0" applyProtection="0"/>
    <xf numFmtId="0" fontId="32" fillId="70" borderId="27" applyNumberFormat="0" applyAlignment="0" applyProtection="0"/>
    <xf numFmtId="0" fontId="42" fillId="0" borderId="17" applyNumberFormat="0" applyFill="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5" fillId="49" borderId="27" applyNumberFormat="0" applyAlignment="0" applyProtection="0"/>
    <xf numFmtId="0" fontId="42" fillId="0" borderId="17" applyNumberFormat="0" applyFill="0" applyAlignment="0" applyProtection="0"/>
    <xf numFmtId="0" fontId="42" fillId="0" borderId="17" applyNumberFormat="0" applyFill="0" applyAlignment="0" applyProtection="0"/>
    <xf numFmtId="0" fontId="38" fillId="71" borderId="29" applyNumberFormat="0" applyAlignment="0" applyProtection="0"/>
    <xf numFmtId="0" fontId="32" fillId="70" borderId="27" applyNumberFormat="0" applyAlignment="0" applyProtection="0"/>
    <xf numFmtId="0" fontId="32" fillId="71" borderId="27" applyNumberFormat="0" applyAlignment="0" applyProtection="0"/>
    <xf numFmtId="0" fontId="45" fillId="0" borderId="22" applyNumberFormat="0" applyFill="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35" fillId="43" borderId="27" applyNumberFormat="0" applyAlignment="0" applyProtection="0"/>
    <xf numFmtId="0" fontId="35" fillId="43"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8" fillId="71"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1" borderId="29" applyNumberFormat="0" applyAlignment="0" applyProtection="0"/>
    <xf numFmtId="0" fontId="35" fillId="43" borderId="27" applyNumberFormat="0" applyAlignment="0" applyProtection="0"/>
    <xf numFmtId="0" fontId="10" fillId="0" borderId="0" applyNumberFormat="0" applyFill="0" applyBorder="0" applyAlignment="0" applyProtection="0"/>
    <xf numFmtId="0" fontId="35" fillId="43" borderId="27" applyNumberFormat="0" applyAlignment="0" applyProtection="0"/>
    <xf numFmtId="0" fontId="38" fillId="70" borderId="29"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38" fillId="71" borderId="29"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1"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1" borderId="29"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1"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5" fillId="49" borderId="27" applyNumberFormat="0" applyAlignment="0" applyProtection="0"/>
    <xf numFmtId="0" fontId="5" fillId="81" borderId="28" applyNumberFormat="0" applyAlignment="0" applyProtection="0"/>
    <xf numFmtId="0" fontId="32" fillId="70" borderId="27" applyNumberFormat="0" applyAlignment="0" applyProtection="0"/>
    <xf numFmtId="0" fontId="35" fillId="49" borderId="27" applyNumberFormat="0" applyAlignment="0" applyProtection="0"/>
    <xf numFmtId="0" fontId="5" fillId="0" borderId="26" applyNumberFormat="0" applyAlignment="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32" fillId="71" borderId="27" applyNumberFormat="0" applyAlignment="0" applyProtection="0"/>
    <xf numFmtId="0" fontId="38" fillId="70" borderId="29"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5" fillId="0" borderId="26" applyNumberFormat="0" applyAlignment="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8" fillId="71" borderId="29" applyNumberFormat="0" applyAlignment="0" applyProtection="0"/>
    <xf numFmtId="0" fontId="35" fillId="43" borderId="27" applyNumberFormat="0" applyAlignment="0" applyProtection="0"/>
    <xf numFmtId="0" fontId="38" fillId="71" borderId="29" applyNumberFormat="0" applyAlignment="0" applyProtection="0"/>
    <xf numFmtId="0" fontId="35" fillId="49"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5"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1" fillId="0" borderId="16" applyNumberFormat="0" applyFill="0" applyAlignment="0" applyProtection="0"/>
    <xf numFmtId="0" fontId="38" fillId="71" borderId="29" applyNumberFormat="0" applyAlignment="0" applyProtection="0"/>
    <xf numFmtId="0" fontId="35" fillId="43"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38" fillId="70" borderId="29" applyNumberFormat="0" applyAlignment="0" applyProtection="0"/>
    <xf numFmtId="0" fontId="38" fillId="71" borderId="29" applyNumberFormat="0" applyAlignment="0" applyProtection="0"/>
    <xf numFmtId="0" fontId="35" fillId="49" borderId="27" applyNumberFormat="0" applyAlignment="0" applyProtection="0"/>
    <xf numFmtId="0" fontId="38" fillId="71" borderId="29" applyNumberFormat="0" applyAlignment="0" applyProtection="0"/>
    <xf numFmtId="0" fontId="35" fillId="43" borderId="27" applyNumberFormat="0" applyAlignment="0" applyProtection="0"/>
    <xf numFmtId="0" fontId="32" fillId="71"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5" fillId="0" borderId="26" applyNumberFormat="0" applyAlignment="0"/>
    <xf numFmtId="0" fontId="5" fillId="0" borderId="26" applyNumberFormat="0" applyAlignment="0"/>
    <xf numFmtId="0" fontId="32" fillId="70" borderId="27" applyNumberFormat="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9" borderId="27" applyNumberFormat="0" applyAlignment="0" applyProtection="0"/>
    <xf numFmtId="0" fontId="32" fillId="71" borderId="27" applyNumberFormat="0" applyAlignment="0" applyProtection="0"/>
    <xf numFmtId="0" fontId="38" fillId="71" borderId="29"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9"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4" fillId="81" borderId="28" applyNumberFormat="0" applyAlignment="0" applyProtection="0"/>
    <xf numFmtId="0" fontId="5" fillId="0" borderId="26" applyNumberFormat="0" applyAlignment="0"/>
    <xf numFmtId="0" fontId="32" fillId="70" borderId="27" applyNumberFormat="0" applyAlignment="0" applyProtection="0"/>
    <xf numFmtId="0" fontId="4" fillId="81" borderId="28" applyNumberFormat="0" applyAlignment="0" applyProtection="0"/>
    <xf numFmtId="0" fontId="38" fillId="70" borderId="29" applyNumberFormat="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4" fillId="80" borderId="28" applyNumberFormat="0" applyFont="0" applyAlignment="0" applyProtection="0"/>
    <xf numFmtId="0" fontId="32" fillId="71" borderId="27" applyNumberFormat="0" applyAlignment="0" applyProtection="0"/>
    <xf numFmtId="0" fontId="38" fillId="70" borderId="29" applyNumberFormat="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0" borderId="27" applyNumberFormat="0" applyAlignment="0" applyProtection="0"/>
    <xf numFmtId="0" fontId="32" fillId="71" borderId="27" applyNumberFormat="0" applyAlignment="0" applyProtection="0"/>
    <xf numFmtId="0" fontId="4" fillId="81" borderId="28" applyNumberFormat="0" applyAlignment="0" applyProtection="0"/>
    <xf numFmtId="0" fontId="38" fillId="71" borderId="29" applyNumberFormat="0" applyAlignment="0" applyProtection="0"/>
    <xf numFmtId="0" fontId="38" fillId="70" borderId="29" applyNumberFormat="0" applyAlignment="0" applyProtection="0"/>
    <xf numFmtId="0" fontId="45" fillId="0" borderId="22" applyNumberFormat="0" applyFill="0" applyAlignment="0" applyProtection="0"/>
    <xf numFmtId="0" fontId="5" fillId="0" borderId="26" applyNumberFormat="0" applyAlignment="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35" fillId="43" borderId="27" applyNumberFormat="0" applyAlignment="0" applyProtection="0"/>
    <xf numFmtId="0" fontId="4" fillId="81" borderId="28" applyNumberFormat="0" applyAlignment="0" applyProtection="0"/>
    <xf numFmtId="0" fontId="35" fillId="43" borderId="27" applyNumberFormat="0" applyAlignment="0" applyProtection="0"/>
    <xf numFmtId="0" fontId="35" fillId="43" borderId="27" applyNumberFormat="0" applyAlignment="0" applyProtection="0"/>
    <xf numFmtId="0" fontId="43" fillId="0" borderId="18" applyNumberFormat="0" applyFill="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2" fillId="70" borderId="27" applyNumberFormat="0" applyAlignment="0" applyProtection="0"/>
    <xf numFmtId="0" fontId="32" fillId="70" borderId="27" applyNumberFormat="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1" borderId="29" applyNumberFormat="0" applyAlignment="0" applyProtection="0"/>
    <xf numFmtId="0" fontId="4" fillId="80" borderId="28" applyNumberFormat="0" applyFont="0" applyAlignment="0" applyProtection="0"/>
    <xf numFmtId="0" fontId="35" fillId="43" borderId="27" applyNumberFormat="0" applyAlignment="0" applyProtection="0"/>
    <xf numFmtId="0" fontId="5" fillId="0" borderId="26" applyNumberFormat="0" applyAlignment="0"/>
    <xf numFmtId="0" fontId="5" fillId="81" borderId="28"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32" fillId="70" borderId="27" applyNumberFormat="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5" fillId="0" borderId="26" applyNumberFormat="0" applyAlignment="0"/>
    <xf numFmtId="0" fontId="35" fillId="49" borderId="27" applyNumberFormat="0" applyAlignment="0" applyProtection="0"/>
    <xf numFmtId="0" fontId="32" fillId="70"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0" borderId="26" applyNumberFormat="0" applyAlignment="0"/>
    <xf numFmtId="0" fontId="32" fillId="71" borderId="27" applyNumberFormat="0" applyAlignment="0" applyProtection="0"/>
    <xf numFmtId="0" fontId="5" fillId="81" borderId="28" applyNumberFormat="0" applyAlignment="0" applyProtection="0"/>
    <xf numFmtId="0" fontId="32" fillId="70" borderId="27" applyNumberFormat="0" applyAlignment="0" applyProtection="0"/>
    <xf numFmtId="0" fontId="35" fillId="43"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1"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4" fillId="81" borderId="28" applyNumberFormat="0" applyAlignment="0" applyProtection="0"/>
    <xf numFmtId="0" fontId="5" fillId="81" borderId="28" applyNumberFormat="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 fillId="81" borderId="28" applyNumberFormat="0" applyAlignment="0" applyProtection="0"/>
    <xf numFmtId="0" fontId="5" fillId="81" borderId="28" applyNumberFormat="0" applyAlignment="0" applyProtection="0"/>
    <xf numFmtId="0" fontId="35" fillId="43" borderId="27" applyNumberFormat="0" applyAlignment="0" applyProtection="0"/>
    <xf numFmtId="0" fontId="4" fillId="81" borderId="28" applyNumberFormat="0" applyAlignment="0" applyProtection="0"/>
    <xf numFmtId="0" fontId="32" fillId="70" borderId="27" applyNumberFormat="0" applyAlignment="0" applyProtection="0"/>
    <xf numFmtId="0" fontId="43" fillId="0" borderId="18" applyNumberFormat="0" applyFill="0" applyAlignment="0" applyProtection="0"/>
    <xf numFmtId="0" fontId="4" fillId="80" borderId="28" applyNumberFormat="0" applyFont="0" applyAlignment="0" applyProtection="0"/>
    <xf numFmtId="0" fontId="35" fillId="43" borderId="27" applyNumberFormat="0" applyAlignment="0" applyProtection="0"/>
    <xf numFmtId="0" fontId="5" fillId="81" borderId="28" applyNumberFormat="0" applyAlignment="0" applyProtection="0"/>
    <xf numFmtId="0" fontId="35" fillId="49" borderId="27" applyNumberFormat="0" applyAlignment="0" applyProtection="0"/>
    <xf numFmtId="0" fontId="4"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4" fillId="81" borderId="28" applyNumberFormat="0" applyAlignment="0" applyProtection="0"/>
    <xf numFmtId="0" fontId="5" fillId="0" borderId="26" applyNumberFormat="0" applyAlignment="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35" fillId="43"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3" borderId="27" applyNumberFormat="0" applyAlignment="0" applyProtection="0"/>
    <xf numFmtId="0" fontId="35" fillId="43" borderId="27" applyNumberFormat="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9" borderId="27"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38" fillId="71"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5" fillId="0" borderId="26" applyNumberFormat="0" applyAlignment="0"/>
    <xf numFmtId="0" fontId="5" fillId="0" borderId="26" applyNumberFormat="0" applyAlignment="0"/>
    <xf numFmtId="0" fontId="43" fillId="0" borderId="18"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45" fillId="0" borderId="22"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5" fillId="49" borderId="27" applyNumberFormat="0" applyAlignment="0" applyProtection="0"/>
    <xf numFmtId="0" fontId="32" fillId="71"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45" fillId="0" borderId="22" applyNumberFormat="0" applyFill="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5" fillId="49"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1" borderId="28" applyNumberFormat="0" applyAlignment="0" applyProtection="0"/>
    <xf numFmtId="0" fontId="5" fillId="0" borderId="26" applyNumberFormat="0" applyAlignment="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42" fillId="0" borderId="17" applyNumberFormat="0" applyFill="0" applyAlignment="0" applyProtection="0"/>
    <xf numFmtId="0" fontId="41" fillId="0" borderId="16" applyNumberFormat="0" applyFill="0" applyAlignment="0" applyProtection="0"/>
    <xf numFmtId="0" fontId="4" fillId="80" borderId="28" applyNumberFormat="0" applyFont="0" applyAlignment="0" applyProtection="0"/>
    <xf numFmtId="0" fontId="32" fillId="71"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43" fillId="0" borderId="18" applyNumberFormat="0" applyFill="0" applyAlignment="0" applyProtection="0"/>
    <xf numFmtId="0" fontId="38" fillId="71" borderId="29" applyNumberFormat="0" applyAlignment="0" applyProtection="0"/>
    <xf numFmtId="0" fontId="38" fillId="70"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5" fillId="0" borderId="26" applyNumberFormat="0" applyAlignment="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35" fillId="43" borderId="27" applyNumberFormat="0" applyAlignment="0" applyProtection="0"/>
    <xf numFmtId="0" fontId="4" fillId="81" borderId="28" applyNumberFormat="0" applyAlignment="0" applyProtection="0"/>
    <xf numFmtId="0" fontId="35" fillId="43" borderId="27" applyNumberFormat="0" applyAlignment="0" applyProtection="0"/>
    <xf numFmtId="0" fontId="35" fillId="43" borderId="27" applyNumberFormat="0" applyAlignment="0" applyProtection="0"/>
    <xf numFmtId="0" fontId="32" fillId="70"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2" fillId="70" borderId="27" applyNumberFormat="0" applyAlignment="0" applyProtection="0"/>
    <xf numFmtId="0" fontId="5" fillId="81" borderId="28" applyNumberFormat="0" applyAlignment="0" applyProtection="0"/>
    <xf numFmtId="0" fontId="45" fillId="0" borderId="22" applyNumberFormat="0" applyFill="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42" fillId="0" borderId="17" applyNumberFormat="0" applyFill="0" applyAlignment="0" applyProtection="0"/>
    <xf numFmtId="0" fontId="38" fillId="71" borderId="29" applyNumberFormat="0" applyAlignment="0" applyProtection="0"/>
    <xf numFmtId="0" fontId="4" fillId="80" borderId="28" applyNumberFormat="0" applyFont="0" applyAlignment="0" applyProtection="0"/>
    <xf numFmtId="0" fontId="35" fillId="43" borderId="27" applyNumberFormat="0" applyAlignment="0" applyProtection="0"/>
    <xf numFmtId="0" fontId="5" fillId="0" borderId="26" applyNumberFormat="0" applyAlignment="0"/>
    <xf numFmtId="0" fontId="5" fillId="81" borderId="28"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5" fillId="0" borderId="26" applyNumberFormat="0" applyAlignment="0"/>
    <xf numFmtId="0" fontId="45" fillId="0" borderId="22" applyNumberFormat="0" applyFill="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5" fillId="0" borderId="26" applyNumberFormat="0" applyAlignment="0"/>
    <xf numFmtId="0" fontId="42" fillId="0" borderId="17" applyNumberFormat="0" applyFill="0" applyAlignment="0" applyProtection="0"/>
    <xf numFmtId="0" fontId="32" fillId="70"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 fillId="80" borderId="28" applyNumberFormat="0" applyFont="0" applyAlignment="0" applyProtection="0"/>
    <xf numFmtId="0" fontId="5" fillId="0" borderId="26" applyNumberFormat="0" applyAlignment="0"/>
    <xf numFmtId="0" fontId="45" fillId="0" borderId="22" applyNumberFormat="0" applyFill="0" applyAlignment="0" applyProtection="0"/>
    <xf numFmtId="0" fontId="32" fillId="71" borderId="27" applyNumberFormat="0" applyAlignment="0" applyProtection="0"/>
    <xf numFmtId="0" fontId="5"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43" fillId="0" borderId="18" applyNumberFormat="0" applyFill="0" applyAlignment="0" applyProtection="0"/>
    <xf numFmtId="0" fontId="32" fillId="71"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 fillId="81" borderId="28"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5" fillId="81" borderId="28" applyNumberFormat="0" applyAlignment="0" applyProtection="0"/>
    <xf numFmtId="0" fontId="35" fillId="43" borderId="27" applyNumberFormat="0" applyAlignment="0" applyProtection="0"/>
    <xf numFmtId="0" fontId="4" fillId="81" borderId="28"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3" borderId="27" applyNumberFormat="0" applyAlignment="0" applyProtection="0"/>
    <xf numFmtId="0" fontId="5" fillId="81" borderId="28" applyNumberFormat="0" applyAlignment="0" applyProtection="0"/>
    <xf numFmtId="0" fontId="41" fillId="0" borderId="16" applyNumberFormat="0" applyFill="0" applyAlignment="0" applyProtection="0"/>
    <xf numFmtId="0" fontId="35" fillId="49" borderId="27" applyNumberFormat="0" applyAlignment="0" applyProtection="0"/>
    <xf numFmtId="0" fontId="4"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35" fillId="49" borderId="27" applyNumberFormat="0" applyAlignment="0" applyProtection="0"/>
    <xf numFmtId="0" fontId="45" fillId="0" borderId="22" applyNumberFormat="0" applyFill="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4" fillId="81" borderId="28" applyNumberFormat="0" applyAlignment="0" applyProtection="0"/>
    <xf numFmtId="0" fontId="5" fillId="0" borderId="26" applyNumberFormat="0" applyAlignment="0"/>
    <xf numFmtId="0" fontId="43" fillId="0" borderId="18"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32" fillId="70" borderId="27" applyNumberFormat="0" applyAlignment="0" applyProtection="0"/>
    <xf numFmtId="0" fontId="4" fillId="80" borderId="28" applyNumberFormat="0" applyFont="0" applyAlignment="0" applyProtection="0"/>
    <xf numFmtId="0" fontId="35" fillId="43"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10" fillId="0" borderId="0" applyNumberFormat="0" applyFill="0" applyBorder="0" applyAlignment="0" applyProtection="0"/>
    <xf numFmtId="0" fontId="5" fillId="0" borderId="26" applyNumberFormat="0" applyAlignment="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3" fillId="0" borderId="18" applyNumberFormat="0" applyFill="0" applyAlignment="0" applyProtection="0"/>
    <xf numFmtId="0" fontId="35" fillId="43" borderId="27" applyNumberFormat="0" applyAlignment="0" applyProtection="0"/>
    <xf numFmtId="0" fontId="35" fillId="43" borderId="27" applyNumberFormat="0" applyAlignment="0" applyProtection="0"/>
    <xf numFmtId="0" fontId="4" fillId="80" borderId="28" applyNumberFormat="0" applyFont="0" applyAlignment="0" applyProtection="0"/>
    <xf numFmtId="0" fontId="4" fillId="81" borderId="28"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1" borderId="29" applyNumberFormat="0" applyAlignment="0" applyProtection="0"/>
    <xf numFmtId="0" fontId="45" fillId="0" borderId="22" applyNumberFormat="0" applyFill="0" applyAlignment="0" applyProtection="0"/>
    <xf numFmtId="0" fontId="41" fillId="0" borderId="16"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5" fillId="43" borderId="27" applyNumberFormat="0" applyAlignment="0" applyProtection="0"/>
    <xf numFmtId="0" fontId="38" fillId="71" borderId="29" applyNumberFormat="0" applyAlignment="0" applyProtection="0"/>
    <xf numFmtId="0" fontId="35" fillId="43" borderId="27" applyNumberFormat="0" applyAlignment="0" applyProtection="0"/>
    <xf numFmtId="0" fontId="32" fillId="71" borderId="27" applyNumberFormat="0" applyAlignment="0" applyProtection="0"/>
    <xf numFmtId="0" fontId="41" fillId="0" borderId="16" applyNumberFormat="0" applyFill="0" applyAlignment="0" applyProtection="0"/>
    <xf numFmtId="0" fontId="38" fillId="71"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41" fillId="0" borderId="16" applyNumberFormat="0" applyFill="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41" fillId="0" borderId="16" applyNumberFormat="0" applyFill="0" applyAlignment="0" applyProtection="0"/>
    <xf numFmtId="0" fontId="32" fillId="70"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8" fillId="70" borderId="29"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32" fillId="70" borderId="27" applyNumberFormat="0" applyAlignment="0" applyProtection="0"/>
    <xf numFmtId="0" fontId="35" fillId="49" borderId="27" applyNumberFormat="0" applyAlignment="0" applyProtection="0"/>
    <xf numFmtId="0" fontId="45" fillId="0" borderId="22" applyNumberFormat="0" applyFill="0" applyAlignment="0" applyProtection="0"/>
    <xf numFmtId="0" fontId="32" fillId="71" borderId="27" applyNumberFormat="0" applyAlignment="0" applyProtection="0"/>
    <xf numFmtId="0" fontId="32" fillId="70"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42" fillId="0" borderId="17" applyNumberFormat="0" applyFill="0" applyAlignment="0" applyProtection="0"/>
    <xf numFmtId="0" fontId="35" fillId="49"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35" fillId="49" borderId="27" applyNumberFormat="0" applyAlignment="0" applyProtection="0"/>
    <xf numFmtId="0" fontId="5" fillId="81" borderId="28" applyNumberFormat="0" applyAlignment="0" applyProtection="0"/>
    <xf numFmtId="0" fontId="32" fillId="70" borderId="27" applyNumberFormat="0" applyAlignment="0" applyProtection="0"/>
    <xf numFmtId="0" fontId="35" fillId="49" borderId="27" applyNumberFormat="0" applyAlignment="0" applyProtection="0"/>
    <xf numFmtId="0" fontId="5" fillId="0" borderId="26" applyNumberFormat="0" applyAlignment="0"/>
    <xf numFmtId="0" fontId="45" fillId="0" borderId="22" applyNumberFormat="0" applyFill="0" applyAlignment="0" applyProtection="0"/>
    <xf numFmtId="0" fontId="42" fillId="0" borderId="17" applyNumberFormat="0" applyFill="0" applyAlignment="0" applyProtection="0"/>
    <xf numFmtId="0" fontId="35" fillId="49"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32" fillId="71" borderId="27" applyNumberFormat="0" applyAlignment="0" applyProtection="0"/>
    <xf numFmtId="0" fontId="38" fillId="70" borderId="29"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5" fillId="0" borderId="26" applyNumberFormat="0" applyAlignment="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1"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5" fillId="43" borderId="27" applyNumberFormat="0" applyAlignment="0" applyProtection="0"/>
    <xf numFmtId="0" fontId="43" fillId="0" borderId="18" applyNumberFormat="0" applyFill="0" applyAlignment="0" applyProtection="0"/>
    <xf numFmtId="0" fontId="38" fillId="71" borderId="29" applyNumberFormat="0" applyAlignment="0" applyProtection="0"/>
    <xf numFmtId="0" fontId="35" fillId="49" borderId="27" applyNumberFormat="0" applyAlignment="0" applyProtection="0"/>
    <xf numFmtId="0" fontId="38" fillId="70" borderId="29" applyNumberFormat="0" applyAlignment="0" applyProtection="0"/>
    <xf numFmtId="0" fontId="38" fillId="70"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35" fillId="43" borderId="27"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4"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5" fillId="81" borderId="28" applyNumberForma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4" fillId="80" borderId="28" applyNumberFormat="0" applyFont="0" applyAlignment="0" applyProtection="0"/>
    <xf numFmtId="0" fontId="4" fillId="81" borderId="28" applyNumberFormat="0" applyAlignment="0" applyProtection="0"/>
    <xf numFmtId="0" fontId="4" fillId="80" borderId="28" applyNumberFormat="0" applyFon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4" fillId="80" borderId="28" applyNumberFormat="0" applyFont="0" applyAlignment="0" applyProtection="0"/>
    <xf numFmtId="0" fontId="4"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5" fillId="81" borderId="28"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38" fillId="70" borderId="29" applyNumberFormat="0" applyAlignment="0" applyProtection="0"/>
    <xf numFmtId="0" fontId="38" fillId="70" borderId="29" applyNumberFormat="0" applyAlignment="0" applyProtection="0"/>
    <xf numFmtId="0" fontId="35" fillId="43" borderId="27" applyNumberFormat="0" applyAlignment="0" applyProtection="0"/>
    <xf numFmtId="0" fontId="35" fillId="43"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3" borderId="27" applyNumberFormat="0" applyAlignment="0" applyProtection="0"/>
    <xf numFmtId="0" fontId="35" fillId="43" borderId="27" applyNumberFormat="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41" fillId="0" borderId="16" applyNumberFormat="0" applyFill="0" applyAlignment="0" applyProtection="0"/>
    <xf numFmtId="0" fontId="38" fillId="71" borderId="29" applyNumberFormat="0" applyAlignment="0" applyProtection="0"/>
    <xf numFmtId="0" fontId="35" fillId="49" borderId="27" applyNumberFormat="0" applyAlignment="0" applyProtection="0"/>
    <xf numFmtId="0" fontId="43" fillId="0" borderId="18" applyNumberFormat="0" applyFill="0" applyAlignment="0" applyProtection="0"/>
    <xf numFmtId="0" fontId="42" fillId="0" borderId="17" applyNumberFormat="0" applyFill="0" applyAlignment="0" applyProtection="0"/>
    <xf numFmtId="0" fontId="38" fillId="71" borderId="29" applyNumberFormat="0" applyAlignment="0" applyProtection="0"/>
    <xf numFmtId="0" fontId="35" fillId="43"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5" fillId="43" borderId="27" applyNumberFormat="0" applyAlignment="0" applyProtection="0"/>
    <xf numFmtId="0" fontId="5" fillId="0" borderId="26" applyNumberFormat="0" applyAlignment="0"/>
    <xf numFmtId="0" fontId="5" fillId="0" borderId="26" applyNumberFormat="0" applyAlignment="0"/>
    <xf numFmtId="0" fontId="43" fillId="0" borderId="18"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45" fillId="0" borderId="22" applyNumberFormat="0" applyFill="0" applyAlignment="0" applyProtection="0"/>
    <xf numFmtId="0" fontId="41" fillId="0" borderId="16" applyNumberFormat="0" applyFill="0" applyAlignment="0" applyProtection="0"/>
    <xf numFmtId="0" fontId="45" fillId="0" borderId="22" applyNumberFormat="0" applyFill="0" applyAlignment="0" applyProtection="0"/>
    <xf numFmtId="0" fontId="32" fillId="71"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5" fillId="49" borderId="27" applyNumberFormat="0" applyAlignment="0" applyProtection="0"/>
    <xf numFmtId="0" fontId="32" fillId="71" borderId="27" applyNumberFormat="0" applyAlignment="0" applyProtection="0"/>
    <xf numFmtId="0" fontId="38" fillId="71" borderId="29"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5" fillId="0" borderId="26" applyNumberFormat="0" applyAlignment="0"/>
    <xf numFmtId="0" fontId="32" fillId="70" borderId="27" applyNumberFormat="0" applyAlignment="0" applyProtection="0"/>
    <xf numFmtId="0" fontId="35" fillId="49" borderId="27" applyNumberFormat="0" applyAlignment="0" applyProtection="0"/>
    <xf numFmtId="0" fontId="45" fillId="0" borderId="22" applyNumberFormat="0" applyFill="0" applyAlignment="0" applyProtection="0"/>
    <xf numFmtId="0" fontId="32" fillId="70" borderId="27" applyNumberFormat="0" applyAlignment="0" applyProtection="0"/>
    <xf numFmtId="0" fontId="35" fillId="43" borderId="27" applyNumberForma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5" fillId="49" borderId="27"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32" fillId="70" borderId="27" applyNumberFormat="0" applyAlignment="0" applyProtection="0"/>
    <xf numFmtId="0" fontId="35" fillId="49"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1" borderId="28" applyNumberFormat="0" applyAlignment="0" applyProtection="0"/>
    <xf numFmtId="0" fontId="5" fillId="0" borderId="26" applyNumberFormat="0" applyAlignment="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32" fillId="70" borderId="27" applyNumberFormat="0" applyAlignment="0" applyProtection="0"/>
    <xf numFmtId="0" fontId="4" fillId="81" borderId="28" applyNumberFormat="0" applyAlignment="0" applyProtection="0"/>
    <xf numFmtId="0" fontId="35" fillId="49" borderId="27" applyNumberFormat="0" applyAlignment="0" applyProtection="0"/>
    <xf numFmtId="0" fontId="35" fillId="43" borderId="27" applyNumberFormat="0" applyAlignment="0" applyProtection="0"/>
    <xf numFmtId="0" fontId="32" fillId="71"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5" fillId="0" borderId="26" applyNumberFormat="0" applyAlignment="0"/>
    <xf numFmtId="0" fontId="42" fillId="0" borderId="17" applyNumberFormat="0" applyFill="0" applyAlignment="0" applyProtection="0"/>
    <xf numFmtId="0" fontId="41" fillId="0" borderId="16" applyNumberFormat="0" applyFill="0" applyAlignment="0" applyProtection="0"/>
    <xf numFmtId="0" fontId="4" fillId="80" borderId="28" applyNumberFormat="0" applyFont="0" applyAlignment="0" applyProtection="0"/>
    <xf numFmtId="0" fontId="32" fillId="71" borderId="27"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32" fillId="70" borderId="27" applyNumberFormat="0" applyAlignment="0" applyProtection="0"/>
    <xf numFmtId="0" fontId="38" fillId="70" borderId="29" applyNumberFormat="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43" fillId="0" borderId="18" applyNumberFormat="0" applyFill="0" applyAlignment="0" applyProtection="0"/>
    <xf numFmtId="0" fontId="38" fillId="71" borderId="29" applyNumberFormat="0" applyAlignment="0" applyProtection="0"/>
    <xf numFmtId="0" fontId="38" fillId="70" borderId="29" applyNumberFormat="0" applyAlignment="0" applyProtection="0"/>
    <xf numFmtId="0" fontId="41" fillId="0" borderId="16" applyNumberFormat="0" applyFill="0" applyAlignment="0" applyProtection="0"/>
    <xf numFmtId="0" fontId="41" fillId="0" borderId="16" applyNumberFormat="0" applyFill="0" applyAlignment="0" applyProtection="0"/>
    <xf numFmtId="0" fontId="5" fillId="0" borderId="26" applyNumberFormat="0" applyAlignment="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5" fillId="0" borderId="26" applyNumberFormat="0" applyAlignment="0"/>
    <xf numFmtId="0" fontId="35" fillId="43" borderId="27" applyNumberFormat="0" applyAlignment="0" applyProtection="0"/>
    <xf numFmtId="0" fontId="35" fillId="43" borderId="27" applyNumberFormat="0" applyAlignment="0" applyProtection="0"/>
    <xf numFmtId="0" fontId="4" fillId="81" borderId="28" applyNumberFormat="0" applyAlignment="0" applyProtection="0"/>
    <xf numFmtId="0" fontId="35" fillId="43" borderId="27" applyNumberFormat="0" applyAlignment="0" applyProtection="0"/>
    <xf numFmtId="0" fontId="35" fillId="43" borderId="27" applyNumberFormat="0" applyAlignment="0" applyProtection="0"/>
    <xf numFmtId="0" fontId="32" fillId="70" borderId="27" applyNumberFormat="0" applyAlignment="0" applyProtection="0"/>
    <xf numFmtId="0" fontId="35" fillId="49" borderId="27" applyNumberFormat="0" applyAlignment="0" applyProtection="0"/>
    <xf numFmtId="0" fontId="41" fillId="0" borderId="16" applyNumberFormat="0" applyFill="0" applyAlignment="0" applyProtection="0"/>
    <xf numFmtId="0" fontId="32" fillId="71"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43" fillId="0" borderId="18" applyNumberFormat="0" applyFill="0" applyAlignment="0" applyProtection="0"/>
    <xf numFmtId="0" fontId="35" fillId="43"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2" fillId="70" borderId="27" applyNumberFormat="0" applyAlignment="0" applyProtection="0"/>
    <xf numFmtId="0" fontId="5" fillId="81" borderId="28" applyNumberFormat="0" applyAlignment="0" applyProtection="0"/>
    <xf numFmtId="0" fontId="45" fillId="0" borderId="22" applyNumberFormat="0" applyFill="0" applyAlignment="0" applyProtection="0"/>
    <xf numFmtId="0" fontId="32" fillId="70" borderId="27" applyNumberFormat="0" applyAlignment="0" applyProtection="0"/>
    <xf numFmtId="0" fontId="32" fillId="70" borderId="27" applyNumberFormat="0" applyAlignment="0" applyProtection="0"/>
    <xf numFmtId="0" fontId="32" fillId="70" borderId="27" applyNumberFormat="0" applyAlignment="0" applyProtection="0"/>
    <xf numFmtId="0" fontId="42" fillId="0" borderId="17" applyNumberFormat="0" applyFill="0" applyAlignment="0" applyProtection="0"/>
    <xf numFmtId="0" fontId="38" fillId="71" borderId="29" applyNumberFormat="0" applyAlignment="0" applyProtection="0"/>
    <xf numFmtId="0" fontId="4" fillId="80" borderId="28" applyNumberFormat="0" applyFont="0" applyAlignment="0" applyProtection="0"/>
    <xf numFmtId="0" fontId="35" fillId="43" borderId="27" applyNumberFormat="0" applyAlignment="0" applyProtection="0"/>
    <xf numFmtId="0" fontId="5" fillId="0" borderId="26" applyNumberFormat="0" applyAlignment="0"/>
    <xf numFmtId="0" fontId="5" fillId="81" borderId="28"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1" fillId="0" borderId="16" applyNumberFormat="0" applyFill="0" applyAlignment="0" applyProtection="0"/>
    <xf numFmtId="0" fontId="5"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4" fillId="80" borderId="28" applyNumberFormat="0" applyFont="0" applyAlignment="0" applyProtection="0"/>
    <xf numFmtId="0" fontId="5" fillId="81" borderId="28" applyNumberFormat="0" applyAlignment="0" applyProtection="0"/>
    <xf numFmtId="0" fontId="5" fillId="0" borderId="26" applyNumberFormat="0" applyAlignment="0"/>
    <xf numFmtId="0" fontId="45" fillId="0" borderId="22" applyNumberFormat="0" applyFill="0" applyAlignment="0" applyProtection="0"/>
    <xf numFmtId="0" fontId="35" fillId="49"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5" fillId="0" borderId="22" applyNumberFormat="0" applyFill="0" applyAlignment="0" applyProtection="0"/>
    <xf numFmtId="0" fontId="5" fillId="0" borderId="26" applyNumberFormat="0" applyAlignment="0"/>
    <xf numFmtId="0" fontId="32" fillId="71" borderId="27" applyNumberFormat="0" applyAlignment="0" applyProtection="0"/>
    <xf numFmtId="0" fontId="35" fillId="49" borderId="27" applyNumberFormat="0" applyAlignment="0" applyProtection="0"/>
    <xf numFmtId="0" fontId="35" fillId="43" borderId="27" applyNumberFormat="0" applyAlignment="0" applyProtection="0"/>
    <xf numFmtId="0" fontId="38" fillId="70" borderId="29" applyNumberFormat="0" applyAlignment="0" applyProtection="0"/>
    <xf numFmtId="0" fontId="32" fillId="70"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5" fillId="0" borderId="26" applyNumberFormat="0" applyAlignment="0"/>
    <xf numFmtId="0" fontId="42" fillId="0" borderId="17" applyNumberFormat="0" applyFill="0" applyAlignment="0" applyProtection="0"/>
    <xf numFmtId="0" fontId="32" fillId="70" borderId="27" applyNumberFormat="0" applyAlignment="0" applyProtection="0"/>
    <xf numFmtId="0" fontId="32" fillId="70" borderId="27" applyNumberFormat="0" applyAlignment="0" applyProtection="0"/>
    <xf numFmtId="0" fontId="41" fillId="0" borderId="16" applyNumberFormat="0" applyFill="0" applyAlignment="0" applyProtection="0"/>
    <xf numFmtId="0" fontId="35" fillId="43" borderId="27" applyNumberFormat="0" applyAlignment="0" applyProtection="0"/>
    <xf numFmtId="0" fontId="32" fillId="70" borderId="27" applyNumberFormat="0" applyAlignment="0" applyProtection="0"/>
    <xf numFmtId="0" fontId="45" fillId="0" borderId="22" applyNumberFormat="0" applyFill="0" applyAlignment="0" applyProtection="0"/>
    <xf numFmtId="0" fontId="4" fillId="80" borderId="28" applyNumberFormat="0" applyFont="0" applyAlignment="0" applyProtection="0"/>
    <xf numFmtId="0" fontId="5" fillId="0" borderId="26" applyNumberFormat="0" applyAlignment="0"/>
    <xf numFmtId="0" fontId="45" fillId="0" borderId="22" applyNumberFormat="0" applyFill="0" applyAlignment="0" applyProtection="0"/>
    <xf numFmtId="0" fontId="32" fillId="71" borderId="27" applyNumberFormat="0" applyAlignment="0" applyProtection="0"/>
    <xf numFmtId="0" fontId="5"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43" fillId="0" borderId="18" applyNumberFormat="0" applyFill="0" applyAlignment="0" applyProtection="0"/>
    <xf numFmtId="0" fontId="42" fillId="0" borderId="17" applyNumberFormat="0" applyFill="0" applyAlignment="0" applyProtection="0"/>
    <xf numFmtId="0" fontId="38" fillId="70" borderId="29" applyNumberFormat="0" applyAlignment="0" applyProtection="0"/>
    <xf numFmtId="0" fontId="35" fillId="43" borderId="27" applyNumberFormat="0" applyAlignment="0" applyProtection="0"/>
    <xf numFmtId="0" fontId="43" fillId="0" borderId="18" applyNumberFormat="0" applyFill="0" applyAlignment="0" applyProtection="0"/>
    <xf numFmtId="0" fontId="32" fillId="71" borderId="27" applyNumberFormat="0" applyAlignment="0" applyProtection="0"/>
    <xf numFmtId="0" fontId="4" fillId="80" borderId="28" applyNumberFormat="0" applyFont="0" applyAlignment="0" applyProtection="0"/>
    <xf numFmtId="0" fontId="32" fillId="70" borderId="27" applyNumberFormat="0" applyAlignment="0" applyProtection="0"/>
    <xf numFmtId="0" fontId="38" fillId="71" borderId="29" applyNumberFormat="0" applyAlignment="0" applyProtection="0"/>
    <xf numFmtId="0" fontId="43" fillId="0" borderId="18" applyNumberFormat="0" applyFill="0" applyAlignment="0" applyProtection="0"/>
    <xf numFmtId="0" fontId="32" fillId="70" borderId="27" applyNumberFormat="0" applyAlignment="0" applyProtection="0"/>
    <xf numFmtId="0" fontId="4" fillId="81" borderId="28" applyNumberFormat="0" applyAlignment="0" applyProtection="0"/>
    <xf numFmtId="0" fontId="42" fillId="0" borderId="17" applyNumberFormat="0" applyFill="0" applyAlignment="0" applyProtection="0"/>
    <xf numFmtId="0" fontId="45" fillId="0" borderId="22" applyNumberFormat="0" applyFill="0" applyAlignment="0" applyProtection="0"/>
    <xf numFmtId="0" fontId="32" fillId="70" borderId="27" applyNumberFormat="0" applyAlignment="0" applyProtection="0"/>
    <xf numFmtId="0" fontId="38" fillId="71" borderId="29"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1" borderId="27" applyNumberFormat="0" applyAlignment="0" applyProtection="0"/>
    <xf numFmtId="0" fontId="38" fillId="70" borderId="29" applyNumberFormat="0" applyAlignment="0" applyProtection="0"/>
    <xf numFmtId="0" fontId="4" fillId="81" borderId="28" applyNumberFormat="0" applyAlignment="0" applyProtection="0"/>
    <xf numFmtId="0" fontId="45" fillId="0" borderId="22" applyNumberFormat="0" applyFill="0" applyAlignment="0" applyProtection="0"/>
    <xf numFmtId="0" fontId="43" fillId="0" borderId="18" applyNumberFormat="0" applyFill="0" applyAlignment="0" applyProtection="0"/>
    <xf numFmtId="0" fontId="5" fillId="81" borderId="28" applyNumberFormat="0" applyAlignment="0" applyProtection="0"/>
    <xf numFmtId="0" fontId="35" fillId="43" borderId="27" applyNumberFormat="0" applyAlignment="0" applyProtection="0"/>
    <xf numFmtId="0" fontId="4" fillId="81" borderId="28" applyNumberFormat="0" applyAlignment="0" applyProtection="0"/>
    <xf numFmtId="0" fontId="32" fillId="70" borderId="27" applyNumberFormat="0" applyAlignment="0" applyProtection="0"/>
    <xf numFmtId="0" fontId="41" fillId="0" borderId="16" applyNumberFormat="0" applyFill="0" applyAlignment="0" applyProtection="0"/>
    <xf numFmtId="0" fontId="4" fillId="80" borderId="28" applyNumberFormat="0" applyFont="0" applyAlignment="0" applyProtection="0"/>
    <xf numFmtId="0" fontId="35" fillId="43" borderId="27" applyNumberFormat="0" applyAlignment="0" applyProtection="0"/>
    <xf numFmtId="0" fontId="5" fillId="81" borderId="28" applyNumberFormat="0" applyAlignment="0" applyProtection="0"/>
    <xf numFmtId="0" fontId="41" fillId="0" borderId="16" applyNumberFormat="0" applyFill="0" applyAlignment="0" applyProtection="0"/>
    <xf numFmtId="0" fontId="35" fillId="49" borderId="27" applyNumberFormat="0" applyAlignment="0" applyProtection="0"/>
    <xf numFmtId="0" fontId="4" fillId="81" borderId="28" applyNumberFormat="0" applyAlignment="0" applyProtection="0"/>
    <xf numFmtId="0" fontId="32" fillId="70" borderId="27" applyNumberFormat="0" applyAlignment="0" applyProtection="0"/>
    <xf numFmtId="0" fontId="32" fillId="70" borderId="27" applyNumberFormat="0" applyAlignment="0" applyProtection="0"/>
    <xf numFmtId="0" fontId="38" fillId="70" borderId="29" applyNumberFormat="0" applyAlignment="0" applyProtection="0"/>
    <xf numFmtId="0" fontId="32" fillId="70" borderId="27" applyNumberFormat="0" applyAlignment="0" applyProtection="0"/>
    <xf numFmtId="0" fontId="41" fillId="0" borderId="16" applyNumberFormat="0" applyFill="0" applyAlignment="0" applyProtection="0"/>
    <xf numFmtId="0" fontId="38" fillId="70" borderId="29" applyNumberFormat="0" applyAlignment="0" applyProtection="0"/>
    <xf numFmtId="0" fontId="41" fillId="0" borderId="16" applyNumberFormat="0" applyFill="0" applyAlignment="0" applyProtection="0"/>
    <xf numFmtId="0" fontId="42" fillId="0" borderId="17" applyNumberFormat="0" applyFill="0" applyAlignment="0" applyProtection="0"/>
    <xf numFmtId="0" fontId="4" fillId="81" borderId="28" applyNumberFormat="0" applyAlignment="0" applyProtection="0"/>
    <xf numFmtId="0" fontId="35" fillId="49" borderId="27" applyNumberFormat="0" applyAlignment="0" applyProtection="0"/>
    <xf numFmtId="0" fontId="45" fillId="0" borderId="22" applyNumberFormat="0" applyFill="0" applyAlignment="0" applyProtection="0"/>
    <xf numFmtId="0" fontId="5" fillId="0" borderId="26" applyNumberFormat="0" applyAlignment="0"/>
    <xf numFmtId="0" fontId="32" fillId="70" borderId="27" applyNumberFormat="0" applyAlignment="0" applyProtection="0"/>
    <xf numFmtId="0" fontId="38" fillId="71" borderId="29" applyNumberFormat="0" applyAlignment="0" applyProtection="0"/>
    <xf numFmtId="0" fontId="4" fillId="81" borderId="28" applyNumberFormat="0" applyAlignment="0" applyProtection="0"/>
    <xf numFmtId="0" fontId="5" fillId="0" borderId="26" applyNumberFormat="0" applyAlignment="0"/>
    <xf numFmtId="0" fontId="43" fillId="0" borderId="18" applyNumberFormat="0" applyFill="0" applyAlignment="0" applyProtection="0"/>
    <xf numFmtId="0" fontId="42" fillId="0" borderId="17" applyNumberFormat="0" applyFill="0" applyAlignment="0" applyProtection="0"/>
    <xf numFmtId="0" fontId="42" fillId="0" borderId="17" applyNumberFormat="0" applyFill="0" applyAlignment="0" applyProtection="0"/>
    <xf numFmtId="0" fontId="32" fillId="70" borderId="27" applyNumberFormat="0" applyAlignment="0" applyProtection="0"/>
    <xf numFmtId="0" fontId="4" fillId="80" borderId="28" applyNumberFormat="0" applyFont="0" applyAlignment="0" applyProtection="0"/>
    <xf numFmtId="0" fontId="35" fillId="43" borderId="27" applyNumberFormat="0" applyAlignment="0" applyProtection="0"/>
    <xf numFmtId="0" fontId="32" fillId="70" borderId="27" applyNumberFormat="0" applyAlignment="0" applyProtection="0"/>
    <xf numFmtId="0" fontId="43" fillId="0" borderId="18" applyNumberFormat="0" applyFill="0" applyAlignment="0" applyProtection="0"/>
    <xf numFmtId="0" fontId="41" fillId="0" borderId="16" applyNumberFormat="0" applyFill="0" applyAlignment="0" applyProtection="0"/>
    <xf numFmtId="0" fontId="3" fillId="0" borderId="0"/>
    <xf numFmtId="191" fontId="62" fillId="0" borderId="0" applyBorder="0" applyProtection="0"/>
    <xf numFmtId="0" fontId="3" fillId="0" borderId="0"/>
    <xf numFmtId="43" fontId="4" fillId="0" borderId="0" applyFont="0" applyFill="0" applyBorder="0" applyAlignment="0" applyProtection="0"/>
    <xf numFmtId="43" fontId="8" fillId="0" borderId="0" applyFont="0" applyFill="0" applyBorder="0" applyAlignment="0" applyProtection="0"/>
    <xf numFmtId="0" fontId="3" fillId="0" borderId="0"/>
    <xf numFmtId="43" fontId="4" fillId="0" borderId="0" applyFont="0" applyFill="0" applyBorder="0" applyAlignment="0" applyProtection="0"/>
    <xf numFmtId="0" fontId="74" fillId="0" borderId="0" applyNumberFormat="0" applyFill="0" applyBorder="0" applyAlignment="0" applyProtection="0">
      <alignment vertical="top"/>
      <protection locked="0"/>
    </xf>
    <xf numFmtId="44" fontId="8" fillId="0" borderId="0" applyFont="0" applyFill="0" applyBorder="0" applyAlignment="0" applyProtection="0"/>
    <xf numFmtId="9" fontId="8"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8"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0" borderId="0"/>
    <xf numFmtId="0" fontId="4" fillId="0" borderId="0"/>
    <xf numFmtId="0" fontId="4" fillId="0" borderId="0"/>
    <xf numFmtId="0" fontId="1" fillId="0" borderId="0"/>
    <xf numFmtId="43" fontId="1" fillId="0" borderId="0" applyFont="0" applyFill="0" applyBorder="0" applyAlignment="0" applyProtection="0"/>
    <xf numFmtId="0" fontId="1" fillId="0" borderId="0"/>
    <xf numFmtId="0" fontId="4" fillId="0" borderId="0"/>
    <xf numFmtId="43" fontId="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7" fillId="0" borderId="0"/>
    <xf numFmtId="9" fontId="7" fillId="0" borderId="0" applyFont="0" applyFill="0" applyBorder="0" applyAlignment="0" applyProtection="0"/>
    <xf numFmtId="200" fontId="68" fillId="0" borderId="0">
      <protection locked="0"/>
    </xf>
    <xf numFmtId="0" fontId="6" fillId="83" borderId="3" applyFill="0" applyBorder="0" applyAlignment="0" applyProtection="0">
      <alignment vertical="center"/>
      <protection locked="0"/>
    </xf>
    <xf numFmtId="0" fontId="68" fillId="0" borderId="0">
      <protection locked="0"/>
    </xf>
    <xf numFmtId="196" fontId="68" fillId="0" borderId="0">
      <protection locked="0"/>
    </xf>
    <xf numFmtId="0" fontId="68" fillId="0" borderId="0">
      <protection locked="0"/>
    </xf>
    <xf numFmtId="0" fontId="68" fillId="0" borderId="0">
      <protection locked="0"/>
    </xf>
    <xf numFmtId="10" fontId="66" fillId="84" borderId="1" applyNumberFormat="0" applyBorder="0" applyAlignment="0" applyProtection="0"/>
    <xf numFmtId="0" fontId="66" fillId="0" borderId="3" applyBorder="0">
      <alignment horizontal="left" vertical="center" wrapText="1" indent="2"/>
      <protection locked="0"/>
    </xf>
    <xf numFmtId="0" fontId="66" fillId="0" borderId="3" applyBorder="0">
      <alignment horizontal="left" vertical="center" wrapText="1" indent="3"/>
      <protection locked="0"/>
    </xf>
    <xf numFmtId="178" fontId="75" fillId="0" borderId="0">
      <protection locked="0"/>
    </xf>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9" fontId="1" fillId="0" borderId="0" applyFont="0" applyFill="0" applyBorder="0" applyAlignment="0" applyProtection="0"/>
    <xf numFmtId="43" fontId="1" fillId="0" borderId="0" applyFont="0" applyFill="0" applyBorder="0" applyAlignment="0" applyProtection="0"/>
    <xf numFmtId="193" fontId="4" fillId="0" borderId="0" applyFont="0" applyFill="0" applyBorder="0" applyAlignment="0" applyProtection="0"/>
    <xf numFmtId="0" fontId="4" fillId="0" borderId="0"/>
    <xf numFmtId="9" fontId="1" fillId="0" borderId="0" applyFont="0" applyFill="0" applyBorder="0" applyAlignment="0" applyProtection="0"/>
    <xf numFmtId="43" fontId="5" fillId="0" borderId="0" applyFont="0" applyFill="0" applyBorder="0" applyAlignment="0" applyProtection="0"/>
    <xf numFmtId="44" fontId="1" fillId="0" borderId="0" applyFont="0" applyFill="0" applyBorder="0" applyAlignment="0" applyProtection="0"/>
    <xf numFmtId="9" fontId="5" fillId="0" borderId="0" applyFont="0" applyFill="0" applyBorder="0" applyAlignment="0" applyProtection="0"/>
    <xf numFmtId="0" fontId="3" fillId="0" borderId="0"/>
    <xf numFmtId="166" fontId="1" fillId="0" borderId="0" applyFont="0" applyFill="0" applyBorder="0" applyAlignment="0" applyProtection="0"/>
    <xf numFmtId="0" fontId="4" fillId="0" borderId="0"/>
    <xf numFmtId="0" fontId="96" fillId="0" borderId="0"/>
    <xf numFmtId="0" fontId="99" fillId="0" borderId="0" applyNumberFormat="0" applyBorder="0" applyProtection="0"/>
    <xf numFmtId="0" fontId="76" fillId="0" borderId="0"/>
    <xf numFmtId="166" fontId="1" fillId="0" borderId="0" applyFont="0" applyFill="0" applyBorder="0" applyAlignment="0" applyProtection="0"/>
    <xf numFmtId="43" fontId="1" fillId="0" borderId="0" applyFont="0" applyFill="0" applyBorder="0" applyAlignment="0" applyProtection="0"/>
    <xf numFmtId="0" fontId="7" fillId="0" borderId="0"/>
    <xf numFmtId="0" fontId="114" fillId="0" borderId="0"/>
    <xf numFmtId="0" fontId="114" fillId="0" borderId="0"/>
    <xf numFmtId="166" fontId="114" fillId="0" borderId="0" applyFont="0" applyFill="0" applyBorder="0" applyAlignment="0" applyProtection="0"/>
  </cellStyleXfs>
  <cellXfs count="524">
    <xf numFmtId="0" fontId="0" fillId="0" borderId="0" xfId="0"/>
    <xf numFmtId="0" fontId="9" fillId="0" borderId="0" xfId="1" applyFont="1" applyAlignment="1">
      <alignment horizontal="center"/>
    </xf>
    <xf numFmtId="0" fontId="0" fillId="0" borderId="0" xfId="0" applyAlignment="1">
      <alignment vertical="center"/>
    </xf>
    <xf numFmtId="0" fontId="9" fillId="0" borderId="0" xfId="1" applyFont="1"/>
    <xf numFmtId="0" fontId="9" fillId="0" borderId="0" xfId="1" applyFont="1" applyAlignment="1">
      <alignment horizontal="left" wrapText="1"/>
    </xf>
    <xf numFmtId="0" fontId="78" fillId="0" borderId="0" xfId="2" applyFont="1" applyAlignment="1">
      <alignment vertical="center"/>
    </xf>
    <xf numFmtId="4" fontId="78" fillId="0" borderId="0" xfId="2" applyNumberFormat="1" applyFont="1" applyAlignment="1">
      <alignment horizontal="center" vertical="center"/>
    </xf>
    <xf numFmtId="4" fontId="78" fillId="0" borderId="0" xfId="2" applyNumberFormat="1" applyFont="1" applyAlignment="1">
      <alignment horizontal="center" vertical="center" wrapText="1"/>
    </xf>
    <xf numFmtId="201" fontId="0" fillId="0" borderId="0" xfId="53560" applyNumberFormat="1" applyFont="1"/>
    <xf numFmtId="10" fontId="81" fillId="0" borderId="36" xfId="1209" applyNumberFormat="1" applyFont="1" applyBorder="1" applyAlignment="1">
      <alignment horizontal="center" vertical="center" wrapText="1"/>
    </xf>
    <xf numFmtId="0" fontId="65" fillId="0" borderId="37" xfId="2" applyFont="1" applyBorder="1" applyAlignment="1">
      <alignment horizontal="justify" vertical="center" wrapText="1"/>
    </xf>
    <xf numFmtId="202" fontId="78" fillId="0" borderId="37" xfId="2" applyNumberFormat="1" applyFont="1" applyBorder="1" applyAlignment="1">
      <alignment horizontal="center" vertical="center" wrapText="1"/>
    </xf>
    <xf numFmtId="10" fontId="81" fillId="0" borderId="39" xfId="1209" applyNumberFormat="1" applyFont="1" applyBorder="1" applyAlignment="1">
      <alignment horizontal="center" vertical="center" wrapText="1"/>
    </xf>
    <xf numFmtId="1" fontId="65" fillId="0" borderId="38" xfId="2" applyNumberFormat="1" applyFont="1" applyBorder="1" applyAlignment="1">
      <alignment horizontal="center" vertical="center"/>
    </xf>
    <xf numFmtId="1" fontId="65" fillId="85" borderId="38" xfId="2" applyNumberFormat="1" applyFont="1" applyFill="1" applyBorder="1" applyAlignment="1">
      <alignment horizontal="center" vertical="center"/>
    </xf>
    <xf numFmtId="1" fontId="65" fillId="0" borderId="40" xfId="2" applyNumberFormat="1" applyFont="1" applyBorder="1" applyAlignment="1">
      <alignment horizontal="center" vertical="center"/>
    </xf>
    <xf numFmtId="44" fontId="9" fillId="0" borderId="0" xfId="53562" applyFont="1" applyAlignment="1">
      <alignment horizontal="center"/>
    </xf>
    <xf numFmtId="44" fontId="9" fillId="0" borderId="0" xfId="53562" applyFont="1" applyAlignment="1">
      <alignment horizontal="center" vertical="center"/>
    </xf>
    <xf numFmtId="0" fontId="9" fillId="0" borderId="0" xfId="1" applyFont="1" applyAlignment="1">
      <alignment horizontal="center" vertical="center"/>
    </xf>
    <xf numFmtId="0" fontId="9" fillId="0" borderId="0" xfId="1" applyFont="1" applyAlignment="1">
      <alignment vertical="center"/>
    </xf>
    <xf numFmtId="0" fontId="65" fillId="0" borderId="52" xfId="2" applyFont="1" applyBorder="1" applyAlignment="1">
      <alignment horizontal="center" vertical="center"/>
    </xf>
    <xf numFmtId="202" fontId="65" fillId="0" borderId="53" xfId="2" applyNumberFormat="1" applyFont="1" applyBorder="1" applyAlignment="1">
      <alignment horizontal="center" vertical="center" wrapText="1"/>
    </xf>
    <xf numFmtId="10" fontId="81" fillId="0" borderId="54" xfId="1209" applyNumberFormat="1" applyFont="1" applyBorder="1" applyAlignment="1">
      <alignment horizontal="center" vertical="center" wrapText="1"/>
    </xf>
    <xf numFmtId="0" fontId="9" fillId="0" borderId="0" xfId="1" applyFont="1" applyAlignment="1">
      <alignment horizontal="left" vertical="center" wrapText="1"/>
    </xf>
    <xf numFmtId="0" fontId="0" fillId="87" borderId="0" xfId="0" applyFill="1" applyAlignment="1">
      <alignment vertical="center"/>
    </xf>
    <xf numFmtId="0" fontId="83" fillId="0" borderId="0" xfId="0" applyFont="1"/>
    <xf numFmtId="0" fontId="84" fillId="0" borderId="0" xfId="0" applyFont="1"/>
    <xf numFmtId="0" fontId="84" fillId="0" borderId="0" xfId="0" applyFont="1" applyAlignment="1">
      <alignment horizontal="left"/>
    </xf>
    <xf numFmtId="0" fontId="85" fillId="0" borderId="0" xfId="0" applyFont="1" applyAlignment="1">
      <alignment horizontal="center"/>
    </xf>
    <xf numFmtId="0" fontId="26" fillId="0" borderId="0" xfId="0" applyFont="1"/>
    <xf numFmtId="0" fontId="26" fillId="0" borderId="0" xfId="0" applyFont="1" applyAlignment="1">
      <alignment horizontal="left"/>
    </xf>
    <xf numFmtId="0" fontId="85" fillId="0" borderId="0" xfId="0" applyFont="1"/>
    <xf numFmtId="0" fontId="4" fillId="0" borderId="0" xfId="4"/>
    <xf numFmtId="0" fontId="87" fillId="0" borderId="0" xfId="4" applyFont="1"/>
    <xf numFmtId="0" fontId="4" fillId="0" borderId="0" xfId="4" applyAlignment="1">
      <alignment horizontal="center"/>
    </xf>
    <xf numFmtId="10" fontId="89" fillId="0" borderId="0" xfId="1210" applyNumberFormat="1" applyFont="1" applyAlignment="1">
      <alignment horizontal="left" vertical="center" wrapText="1"/>
    </xf>
    <xf numFmtId="0" fontId="0" fillId="88" borderId="0" xfId="0" applyFill="1"/>
    <xf numFmtId="0" fontId="86" fillId="0" borderId="32" xfId="0" applyFont="1" applyBorder="1" applyAlignment="1">
      <alignment horizontal="right" vertical="center"/>
    </xf>
    <xf numFmtId="0" fontId="26" fillId="0" borderId="32" xfId="0" applyFont="1" applyBorder="1" applyAlignment="1">
      <alignment horizontal="right" vertical="center"/>
    </xf>
    <xf numFmtId="0" fontId="85" fillId="0" borderId="48" xfId="0" applyFont="1" applyBorder="1" applyAlignment="1">
      <alignment wrapText="1"/>
    </xf>
    <xf numFmtId="0" fontId="85" fillId="0" borderId="48" xfId="0" applyFont="1" applyBorder="1"/>
    <xf numFmtId="0" fontId="87" fillId="0" borderId="32" xfId="4" applyFont="1" applyBorder="1"/>
    <xf numFmtId="0" fontId="4" fillId="0" borderId="32" xfId="4" applyBorder="1"/>
    <xf numFmtId="0" fontId="88" fillId="0" borderId="48" xfId="4" applyFont="1" applyBorder="1"/>
    <xf numFmtId="0" fontId="4" fillId="0" borderId="48" xfId="4" applyBorder="1" applyAlignment="1">
      <alignment horizontal="center"/>
    </xf>
    <xf numFmtId="0" fontId="88" fillId="0" borderId="48" xfId="4" applyFont="1" applyBorder="1" applyAlignment="1">
      <alignment horizontal="center"/>
    </xf>
    <xf numFmtId="0" fontId="4" fillId="0" borderId="48" xfId="4" applyBorder="1"/>
    <xf numFmtId="0" fontId="66" fillId="0" borderId="32" xfId="4" applyFont="1" applyBorder="1" applyAlignment="1">
      <alignment horizontal="left"/>
    </xf>
    <xf numFmtId="0" fontId="6" fillId="0" borderId="32" xfId="0" applyFont="1" applyBorder="1" applyAlignment="1">
      <alignment vertical="center"/>
    </xf>
    <xf numFmtId="0" fontId="91" fillId="0" borderId="48" xfId="0" applyFont="1" applyBorder="1" applyAlignment="1">
      <alignment vertical="center"/>
    </xf>
    <xf numFmtId="10" fontId="0" fillId="0" borderId="0" xfId="0" applyNumberFormat="1"/>
    <xf numFmtId="0" fontId="6" fillId="0" borderId="48" xfId="4" applyFont="1" applyBorder="1"/>
    <xf numFmtId="1" fontId="65" fillId="0" borderId="53" xfId="2" applyNumberFormat="1" applyFont="1" applyBorder="1" applyAlignment="1">
      <alignment horizontal="justify" vertical="center" wrapText="1"/>
    </xf>
    <xf numFmtId="203" fontId="90" fillId="0" borderId="0" xfId="1210" applyNumberFormat="1" applyFont="1" applyBorder="1" applyAlignment="1">
      <alignment horizontal="center"/>
    </xf>
    <xf numFmtId="2" fontId="80" fillId="0" borderId="60" xfId="1579" applyNumberFormat="1" applyFont="1" applyBorder="1" applyAlignment="1">
      <alignment horizontal="center" vertical="center"/>
    </xf>
    <xf numFmtId="44" fontId="80" fillId="0" borderId="64" xfId="53562" applyFont="1" applyBorder="1" applyAlignment="1">
      <alignment horizontal="center" vertical="center" wrapText="1"/>
    </xf>
    <xf numFmtId="44" fontId="80" fillId="0" borderId="65" xfId="53562" applyFont="1" applyBorder="1" applyAlignment="1">
      <alignment horizontal="center" vertical="center" wrapText="1"/>
    </xf>
    <xf numFmtId="44" fontId="97" fillId="3" borderId="60" xfId="53562" applyFont="1" applyFill="1" applyBorder="1" applyAlignment="1">
      <alignment horizontal="center" vertical="center" wrapText="1"/>
    </xf>
    <xf numFmtId="0" fontId="85" fillId="0" borderId="45" xfId="0" applyFont="1" applyBorder="1" applyAlignment="1">
      <alignment horizontal="center"/>
    </xf>
    <xf numFmtId="0" fontId="100" fillId="0" borderId="46" xfId="0" applyFont="1" applyBorder="1" applyAlignment="1">
      <alignment horizontal="center" vertical="center"/>
    </xf>
    <xf numFmtId="0" fontId="85" fillId="0" borderId="46" xfId="0" applyFont="1" applyBorder="1" applyAlignment="1">
      <alignment horizontal="center"/>
    </xf>
    <xf numFmtId="0" fontId="85" fillId="0" borderId="47" xfId="0" applyFont="1" applyBorder="1" applyAlignment="1">
      <alignment horizontal="center"/>
    </xf>
    <xf numFmtId="10" fontId="85" fillId="0" borderId="0" xfId="0" applyNumberFormat="1" applyFont="1" applyAlignment="1">
      <alignment horizontal="left" vertical="center"/>
    </xf>
    <xf numFmtId="0" fontId="85" fillId="0" borderId="0" xfId="0" applyFont="1" applyAlignment="1">
      <alignment horizontal="center" wrapText="1"/>
    </xf>
    <xf numFmtId="0" fontId="88" fillId="0" borderId="0" xfId="4" applyFont="1"/>
    <xf numFmtId="0" fontId="6" fillId="0" borderId="0" xfId="4" applyFont="1" applyAlignment="1">
      <alignment horizontal="center"/>
    </xf>
    <xf numFmtId="0" fontId="4" fillId="84" borderId="0" xfId="4" applyFill="1" applyProtection="1">
      <protection locked="0"/>
    </xf>
    <xf numFmtId="0" fontId="88" fillId="0" borderId="0" xfId="4" applyFont="1" applyAlignment="1">
      <alignment horizontal="center"/>
    </xf>
    <xf numFmtId="0" fontId="4" fillId="0" borderId="32" xfId="4" applyBorder="1" applyAlignment="1">
      <alignment horizontal="right"/>
    </xf>
    <xf numFmtId="0" fontId="4" fillId="0" borderId="72" xfId="4" applyBorder="1" applyAlignment="1">
      <alignment horizontal="justify" vertical="top" wrapText="1"/>
    </xf>
    <xf numFmtId="10" fontId="4" fillId="84" borderId="73" xfId="4" applyNumberFormat="1" applyFill="1" applyBorder="1" applyAlignment="1" applyProtection="1">
      <alignment horizontal="center" vertical="top" wrapText="1"/>
      <protection locked="0"/>
    </xf>
    <xf numFmtId="0" fontId="4" fillId="0" borderId="68" xfId="4" applyBorder="1" applyAlignment="1">
      <alignment horizontal="center" vertical="top" wrapText="1"/>
    </xf>
    <xf numFmtId="0" fontId="26" fillId="0" borderId="0" xfId="4" applyFont="1" applyAlignment="1">
      <alignment horizontal="center" wrapText="1"/>
    </xf>
    <xf numFmtId="0" fontId="53" fillId="0" borderId="67" xfId="4" applyFont="1" applyBorder="1" applyAlignment="1">
      <alignment horizontal="justify" vertical="top" wrapText="1"/>
    </xf>
    <xf numFmtId="2" fontId="4" fillId="0" borderId="67" xfId="4" applyNumberFormat="1" applyBorder="1" applyAlignment="1">
      <alignment horizontal="center" vertical="top" wrapText="1"/>
    </xf>
    <xf numFmtId="0" fontId="6" fillId="0" borderId="72" xfId="4" applyFont="1" applyBorder="1" applyAlignment="1">
      <alignment horizontal="justify"/>
    </xf>
    <xf numFmtId="10" fontId="6" fillId="0" borderId="73" xfId="4" applyNumberFormat="1" applyFont="1" applyBorder="1" applyAlignment="1">
      <alignment horizontal="center"/>
    </xf>
    <xf numFmtId="0" fontId="6" fillId="0" borderId="68" xfId="4" applyFont="1" applyBorder="1" applyAlignment="1">
      <alignment horizontal="center" vertical="top" wrapText="1"/>
    </xf>
    <xf numFmtId="0" fontId="53" fillId="0" borderId="72" xfId="4" applyFont="1" applyBorder="1" applyAlignment="1">
      <alignment horizontal="left" vertical="top" wrapText="1" indent="2"/>
    </xf>
    <xf numFmtId="10" fontId="4" fillId="0" borderId="73" xfId="4" applyNumberFormat="1" applyBorder="1" applyAlignment="1">
      <alignment horizontal="center" vertical="top" wrapText="1"/>
    </xf>
    <xf numFmtId="2" fontId="4" fillId="0" borderId="68" xfId="4" applyNumberFormat="1" applyBorder="1" applyAlignment="1">
      <alignment horizontal="center" vertical="top" wrapText="1"/>
    </xf>
    <xf numFmtId="0" fontId="6" fillId="0" borderId="0" xfId="0" applyFont="1" applyAlignment="1">
      <alignment vertical="center"/>
    </xf>
    <xf numFmtId="0" fontId="91" fillId="0" borderId="0" xfId="0" applyFont="1" applyAlignment="1">
      <alignment vertical="center"/>
    </xf>
    <xf numFmtId="0" fontId="91" fillId="0" borderId="30" xfId="0" applyFont="1" applyBorder="1" applyAlignment="1">
      <alignment vertical="center"/>
    </xf>
    <xf numFmtId="0" fontId="91" fillId="0" borderId="49" xfId="0" applyFont="1" applyBorder="1" applyAlignment="1">
      <alignment vertical="center"/>
    </xf>
    <xf numFmtId="0" fontId="0" fillId="86" borderId="0" xfId="0" applyFill="1"/>
    <xf numFmtId="0" fontId="0" fillId="86" borderId="0" xfId="0" applyFill="1" applyAlignment="1">
      <alignment vertical="center"/>
    </xf>
    <xf numFmtId="0" fontId="4" fillId="87" borderId="32" xfId="4" applyFill="1" applyBorder="1"/>
    <xf numFmtId="0" fontId="4" fillId="87" borderId="31" xfId="4" applyFill="1" applyBorder="1"/>
    <xf numFmtId="0" fontId="6" fillId="87" borderId="77" xfId="0" applyFont="1" applyFill="1" applyBorder="1" applyAlignment="1" applyProtection="1">
      <alignment horizontal="center" vertical="center"/>
      <protection locked="0"/>
    </xf>
    <xf numFmtId="0" fontId="6" fillId="87" borderId="0" xfId="0" applyFont="1" applyFill="1" applyAlignment="1" applyProtection="1">
      <alignment horizontal="center" vertical="center"/>
      <protection locked="0"/>
    </xf>
    <xf numFmtId="0" fontId="65" fillId="87" borderId="0" xfId="0" applyFont="1" applyFill="1" applyAlignment="1" applyProtection="1">
      <alignment horizontal="center" vertical="center"/>
      <protection locked="0"/>
    </xf>
    <xf numFmtId="0" fontId="79" fillId="87" borderId="0" xfId="0" applyFont="1" applyFill="1" applyAlignment="1" applyProtection="1">
      <alignment horizontal="center" vertical="center"/>
      <protection locked="0"/>
    </xf>
    <xf numFmtId="0" fontId="9" fillId="0" borderId="30" xfId="1" applyFont="1" applyBorder="1" applyAlignment="1">
      <alignment horizontal="left" vertical="center" wrapText="1"/>
    </xf>
    <xf numFmtId="0" fontId="0" fillId="0" borderId="30" xfId="0" applyBorder="1"/>
    <xf numFmtId="0" fontId="6" fillId="87" borderId="30" xfId="0" applyFont="1" applyFill="1" applyBorder="1" applyAlignment="1" applyProtection="1">
      <alignment horizontal="center" vertical="center"/>
      <protection locked="0"/>
    </xf>
    <xf numFmtId="0" fontId="65" fillId="0" borderId="65" xfId="2" applyFont="1" applyBorder="1" applyAlignment="1">
      <alignment horizontal="center" vertical="center" wrapText="1"/>
    </xf>
    <xf numFmtId="0" fontId="105" fillId="0" borderId="60" xfId="0" applyFont="1" applyBorder="1" applyAlignment="1">
      <alignment vertical="center" wrapText="1"/>
    </xf>
    <xf numFmtId="166" fontId="105" fillId="0" borderId="60" xfId="53565" applyFont="1" applyFill="1" applyBorder="1" applyAlignment="1">
      <alignment horizontal="center" vertical="center" wrapText="1"/>
    </xf>
    <xf numFmtId="4" fontId="105" fillId="0" borderId="60" xfId="53565" applyNumberFormat="1" applyFont="1" applyFill="1" applyBorder="1" applyAlignment="1">
      <alignment horizontal="center" vertical="center" wrapText="1"/>
    </xf>
    <xf numFmtId="49" fontId="65" fillId="0" borderId="66" xfId="2" applyNumberFormat="1" applyFont="1" applyBorder="1" applyAlignment="1">
      <alignment vertical="center" wrapText="1"/>
    </xf>
    <xf numFmtId="49" fontId="65" fillId="0" borderId="64" xfId="2" applyNumberFormat="1" applyFont="1" applyBorder="1" applyAlignment="1">
      <alignment horizontal="left" vertical="center" wrapText="1"/>
    </xf>
    <xf numFmtId="0" fontId="78" fillId="0" borderId="0" xfId="802" applyFont="1"/>
    <xf numFmtId="0" fontId="106" fillId="0" borderId="0" xfId="0" applyFont="1"/>
    <xf numFmtId="0" fontId="77" fillId="0" borderId="0" xfId="0" applyFont="1"/>
    <xf numFmtId="0" fontId="65" fillId="3" borderId="60" xfId="802" applyFont="1" applyFill="1" applyBorder="1" applyAlignment="1">
      <alignment horizontal="center" vertical="center"/>
    </xf>
    <xf numFmtId="201" fontId="65" fillId="3" borderId="60" xfId="802" applyNumberFormat="1" applyFont="1" applyFill="1" applyBorder="1" applyAlignment="1">
      <alignment horizontal="center" vertical="center"/>
    </xf>
    <xf numFmtId="39" fontId="78" fillId="0" borderId="60" xfId="802" applyNumberFormat="1" applyFont="1" applyBorder="1" applyAlignment="1">
      <alignment horizontal="center" vertical="center"/>
    </xf>
    <xf numFmtId="39" fontId="78" fillId="0" borderId="0" xfId="802" applyNumberFormat="1" applyFont="1"/>
    <xf numFmtId="10" fontId="78" fillId="0" borderId="60" xfId="802" applyNumberFormat="1" applyFont="1" applyBorder="1" applyAlignment="1">
      <alignment horizontal="center" vertical="center" wrapText="1"/>
    </xf>
    <xf numFmtId="10" fontId="78" fillId="0" borderId="0" xfId="802" applyNumberFormat="1" applyFont="1"/>
    <xf numFmtId="0" fontId="78" fillId="0" borderId="60" xfId="802" applyFont="1" applyBorder="1" applyAlignment="1">
      <alignment vertical="center"/>
    </xf>
    <xf numFmtId="0" fontId="65" fillId="0" borderId="60" xfId="802" applyFont="1" applyBorder="1" applyAlignment="1">
      <alignment vertical="center"/>
    </xf>
    <xf numFmtId="174" fontId="65" fillId="0" borderId="60" xfId="1599" applyFont="1" applyBorder="1" applyAlignment="1">
      <alignment vertical="center"/>
    </xf>
    <xf numFmtId="10" fontId="65" fillId="0" borderId="60" xfId="1213" applyNumberFormat="1" applyFont="1" applyBorder="1" applyAlignment="1">
      <alignment horizontal="center" vertical="center"/>
    </xf>
    <xf numFmtId="0" fontId="65" fillId="0" borderId="60" xfId="802" applyFont="1" applyBorder="1" applyAlignment="1">
      <alignment horizontal="center" vertical="center"/>
    </xf>
    <xf numFmtId="201" fontId="78" fillId="0" borderId="60" xfId="802" applyNumberFormat="1" applyFont="1" applyBorder="1" applyAlignment="1">
      <alignment horizontal="center" vertical="center"/>
    </xf>
    <xf numFmtId="174" fontId="109" fillId="0" borderId="60" xfId="1599" applyFont="1" applyBorder="1" applyAlignment="1">
      <alignment horizontal="center" vertical="center"/>
    </xf>
    <xf numFmtId="10" fontId="109" fillId="0" borderId="60" xfId="1213" applyNumberFormat="1" applyFont="1" applyBorder="1" applyAlignment="1">
      <alignment horizontal="center" vertical="center"/>
    </xf>
    <xf numFmtId="9" fontId="109" fillId="0" borderId="60" xfId="1213" applyFont="1" applyBorder="1" applyAlignment="1">
      <alignment horizontal="center" vertical="center"/>
    </xf>
    <xf numFmtId="0" fontId="110" fillId="0" borderId="30" xfId="0" applyFont="1" applyBorder="1"/>
    <xf numFmtId="0" fontId="111" fillId="0" borderId="30" xfId="0" applyFont="1" applyBorder="1"/>
    <xf numFmtId="0" fontId="111" fillId="0" borderId="0" xfId="0" applyFont="1"/>
    <xf numFmtId="0" fontId="1" fillId="0" borderId="0" xfId="0" applyFont="1"/>
    <xf numFmtId="0" fontId="9" fillId="0" borderId="0" xfId="1" applyFont="1" applyAlignment="1">
      <alignment horizontal="center" wrapText="1"/>
    </xf>
    <xf numFmtId="0" fontId="0" fillId="6" borderId="0" xfId="0" applyFill="1"/>
    <xf numFmtId="0" fontId="115" fillId="0" borderId="0" xfId="53573" applyFont="1" applyAlignment="1">
      <alignment horizontal="center" vertical="center"/>
    </xf>
    <xf numFmtId="0" fontId="116" fillId="87" borderId="84" xfId="53573" applyFont="1" applyFill="1" applyBorder="1" applyAlignment="1">
      <alignment horizontal="center" vertical="center"/>
    </xf>
    <xf numFmtId="49" fontId="116" fillId="87" borderId="60" xfId="53573" applyNumberFormat="1" applyFont="1" applyFill="1" applyBorder="1" applyAlignment="1">
      <alignment horizontal="center" vertical="center"/>
    </xf>
    <xf numFmtId="0" fontId="116" fillId="87" borderId="60" xfId="53573" applyFont="1" applyFill="1" applyBorder="1" applyAlignment="1">
      <alignment horizontal="center" vertical="center"/>
    </xf>
    <xf numFmtId="0" fontId="116" fillId="87" borderId="61" xfId="53573" applyFont="1" applyFill="1" applyBorder="1" applyAlignment="1">
      <alignment horizontal="center" vertical="center"/>
    </xf>
    <xf numFmtId="0" fontId="115" fillId="87" borderId="60" xfId="53573" applyFont="1" applyFill="1" applyBorder="1" applyAlignment="1">
      <alignment horizontal="center" vertical="center"/>
    </xf>
    <xf numFmtId="8" fontId="116" fillId="87" borderId="60" xfId="53573" applyNumberFormat="1" applyFont="1" applyFill="1" applyBorder="1" applyAlignment="1">
      <alignment horizontal="center" vertical="center"/>
    </xf>
    <xf numFmtId="164" fontId="116" fillId="87" borderId="61" xfId="53573" applyNumberFormat="1" applyFont="1" applyFill="1" applyBorder="1" applyAlignment="1">
      <alignment horizontal="center" vertical="center"/>
    </xf>
    <xf numFmtId="49" fontId="9" fillId="0" borderId="84" xfId="53574" applyNumberFormat="1" applyFont="1" applyBorder="1" applyAlignment="1">
      <alignment horizontal="center" vertical="center"/>
    </xf>
    <xf numFmtId="0" fontId="8" fillId="0" borderId="60" xfId="53574" applyFont="1" applyBorder="1" applyAlignment="1">
      <alignment horizontal="left" vertical="center" wrapText="1"/>
    </xf>
    <xf numFmtId="0" fontId="115" fillId="0" borderId="32" xfId="53573" applyFont="1" applyBorder="1" applyAlignment="1">
      <alignment horizontal="center" vertical="center"/>
    </xf>
    <xf numFmtId="0" fontId="115" fillId="0" borderId="48" xfId="53573" applyFont="1" applyBorder="1" applyAlignment="1">
      <alignment horizontal="center" vertical="center"/>
    </xf>
    <xf numFmtId="0" fontId="115" fillId="0" borderId="31" xfId="53573" applyFont="1" applyBorder="1" applyAlignment="1">
      <alignment horizontal="center" vertical="center"/>
    </xf>
    <xf numFmtId="0" fontId="115" fillId="0" borderId="30" xfId="53573" applyFont="1" applyBorder="1" applyAlignment="1">
      <alignment horizontal="center" vertical="center"/>
    </xf>
    <xf numFmtId="0" fontId="115" fillId="0" borderId="49" xfId="53573" applyFont="1" applyBorder="1" applyAlignment="1">
      <alignment horizontal="center" vertical="center"/>
    </xf>
    <xf numFmtId="166" fontId="9" fillId="87" borderId="60" xfId="53575" applyFont="1" applyFill="1" applyBorder="1" applyAlignment="1">
      <alignment horizontal="center" vertical="center" wrapText="1"/>
    </xf>
    <xf numFmtId="0" fontId="0" fillId="6" borderId="0" xfId="0" applyFill="1" applyAlignment="1">
      <alignment vertical="center"/>
    </xf>
    <xf numFmtId="0" fontId="0" fillId="88" borderId="0" xfId="0" applyFill="1" applyAlignment="1">
      <alignment horizontal="center" vertical="center"/>
    </xf>
    <xf numFmtId="202" fontId="76" fillId="87" borderId="60" xfId="53573" applyNumberFormat="1" applyFont="1" applyFill="1" applyBorder="1" applyAlignment="1">
      <alignment horizontal="center" vertical="center"/>
    </xf>
    <xf numFmtId="202" fontId="104" fillId="6" borderId="86" xfId="2" applyNumberFormat="1" applyFont="1" applyFill="1" applyBorder="1" applyAlignment="1">
      <alignment horizontal="center" vertical="center"/>
    </xf>
    <xf numFmtId="10" fontId="104" fillId="6" borderId="85" xfId="1209" applyNumberFormat="1" applyFont="1" applyFill="1" applyBorder="1" applyAlignment="1">
      <alignment horizontal="center" vertical="center" wrapText="1"/>
    </xf>
    <xf numFmtId="44" fontId="105" fillId="0" borderId="60" xfId="53562" applyFont="1" applyFill="1" applyBorder="1" applyAlignment="1">
      <alignment horizontal="center" vertical="center"/>
    </xf>
    <xf numFmtId="10" fontId="0" fillId="87" borderId="60" xfId="0" applyNumberFormat="1" applyFill="1" applyBorder="1" applyAlignment="1">
      <alignment horizontal="center" vertical="center"/>
    </xf>
    <xf numFmtId="0" fontId="0" fillId="0" borderId="60" xfId="0" applyBorder="1"/>
    <xf numFmtId="205" fontId="9" fillId="87" borderId="60" xfId="53575" applyNumberFormat="1" applyFont="1" applyFill="1" applyBorder="1" applyAlignment="1">
      <alignment horizontal="center" vertical="center" wrapText="1"/>
    </xf>
    <xf numFmtId="164" fontId="76" fillId="87" borderId="61" xfId="53573" applyNumberFormat="1" applyFont="1" applyFill="1" applyBorder="1" applyAlignment="1">
      <alignment horizontal="center" vertical="center"/>
    </xf>
    <xf numFmtId="0" fontId="0" fillId="0" borderId="0" xfId="0" applyAlignment="1">
      <alignment vertical="center" wrapText="1"/>
    </xf>
    <xf numFmtId="0" fontId="111" fillId="0" borderId="0" xfId="0" applyFont="1" applyAlignment="1">
      <alignment horizontal="center" vertical="center" wrapText="1"/>
    </xf>
    <xf numFmtId="166" fontId="76" fillId="87" borderId="0" xfId="53565" applyFont="1" applyFill="1" applyBorder="1" applyAlignment="1">
      <alignment horizontal="center" vertical="center" wrapText="1"/>
    </xf>
    <xf numFmtId="2" fontId="119" fillId="0" borderId="0" xfId="0" applyNumberFormat="1" applyFont="1" applyAlignment="1">
      <alignment horizontal="center" vertical="center" wrapText="1"/>
    </xf>
    <xf numFmtId="17" fontId="111" fillId="0" borderId="0" xfId="0" applyNumberFormat="1" applyFont="1" applyAlignment="1">
      <alignment horizontal="center" vertical="center" wrapText="1"/>
    </xf>
    <xf numFmtId="206" fontId="119" fillId="0" borderId="0" xfId="0" applyNumberFormat="1" applyFont="1" applyAlignment="1">
      <alignment horizontal="center" vertical="center"/>
    </xf>
    <xf numFmtId="0" fontId="4" fillId="87" borderId="0" xfId="0" applyFont="1" applyFill="1" applyAlignment="1">
      <alignment vertical="center" wrapText="1"/>
    </xf>
    <xf numFmtId="2" fontId="0" fillId="0" borderId="0" xfId="0" applyNumberFormat="1" applyAlignment="1">
      <alignment horizontal="center" vertical="center"/>
    </xf>
    <xf numFmtId="0" fontId="4" fillId="87" borderId="0" xfId="0" quotePrefix="1" applyFont="1" applyFill="1" applyAlignment="1">
      <alignment vertical="center" wrapText="1"/>
    </xf>
    <xf numFmtId="0" fontId="0" fillId="0" borderId="0" xfId="0" applyAlignment="1">
      <alignment horizontal="center" vertical="center"/>
    </xf>
    <xf numFmtId="0" fontId="8" fillId="0" borderId="60" xfId="53574" quotePrefix="1" applyFont="1" applyBorder="1" applyAlignment="1">
      <alignment horizontal="left" vertical="center" wrapText="1"/>
    </xf>
    <xf numFmtId="49" fontId="9" fillId="0" borderId="84" xfId="53574" applyNumberFormat="1" applyFont="1" applyBorder="1" applyAlignment="1">
      <alignment horizontal="center" vertical="center" wrapText="1"/>
    </xf>
    <xf numFmtId="44" fontId="79" fillId="0" borderId="0" xfId="53562" applyFont="1" applyAlignment="1">
      <alignment horizontal="center" vertical="center"/>
    </xf>
    <xf numFmtId="4" fontId="9" fillId="0" borderId="0" xfId="1" applyNumberFormat="1" applyFont="1" applyAlignment="1">
      <alignment horizontal="center" vertical="center"/>
    </xf>
    <xf numFmtId="0" fontId="0" fillId="94" borderId="0" xfId="0" applyFill="1"/>
    <xf numFmtId="0" fontId="0" fillId="95" borderId="0" xfId="0" applyFill="1"/>
    <xf numFmtId="0" fontId="0" fillId="96" borderId="0" xfId="0" applyFill="1"/>
    <xf numFmtId="0" fontId="0" fillId="97" borderId="0" xfId="0" applyFill="1" applyAlignment="1">
      <alignment vertical="center"/>
    </xf>
    <xf numFmtId="0" fontId="0" fillId="97" borderId="0" xfId="0" applyFill="1"/>
    <xf numFmtId="0" fontId="0" fillId="95" borderId="0" xfId="0" applyFill="1" applyAlignment="1">
      <alignment vertical="center"/>
    </xf>
    <xf numFmtId="49" fontId="113" fillId="0" borderId="63" xfId="2" applyNumberFormat="1" applyFont="1" applyBorder="1" applyAlignment="1">
      <alignment horizontal="center" vertical="center" wrapText="1"/>
    </xf>
    <xf numFmtId="0" fontId="0" fillId="87" borderId="0" xfId="0" applyFill="1"/>
    <xf numFmtId="0" fontId="105" fillId="87" borderId="60" xfId="0" applyFont="1" applyFill="1" applyBorder="1" applyAlignment="1">
      <alignment vertical="center" wrapText="1"/>
    </xf>
    <xf numFmtId="166" fontId="105" fillId="87" borderId="60" xfId="53565" applyFont="1" applyFill="1" applyBorder="1" applyAlignment="1">
      <alignment horizontal="center" vertical="center" wrapText="1"/>
    </xf>
    <xf numFmtId="4" fontId="105" fillId="87" borderId="60" xfId="53565" applyNumberFormat="1" applyFont="1" applyFill="1" applyBorder="1" applyAlignment="1">
      <alignment horizontal="center" vertical="center" wrapText="1"/>
    </xf>
    <xf numFmtId="0" fontId="115" fillId="0" borderId="0" xfId="0" applyFont="1" applyAlignment="1">
      <alignment horizontal="center" vertical="center"/>
    </xf>
    <xf numFmtId="0" fontId="116" fillId="87" borderId="60" xfId="0" applyFont="1" applyFill="1" applyBorder="1" applyAlignment="1">
      <alignment horizontal="center" vertical="center"/>
    </xf>
    <xf numFmtId="49" fontId="116" fillId="87" borderId="60" xfId="0" applyNumberFormat="1" applyFont="1" applyFill="1" applyBorder="1" applyAlignment="1">
      <alignment horizontal="center" vertical="center"/>
    </xf>
    <xf numFmtId="0" fontId="4" fillId="0" borderId="60" xfId="0" applyFont="1" applyBorder="1" applyAlignment="1">
      <alignment horizontal="left" vertical="center" wrapText="1"/>
    </xf>
    <xf numFmtId="166" fontId="4" fillId="0" borderId="60" xfId="53565" applyFont="1" applyFill="1" applyBorder="1" applyAlignment="1">
      <alignment horizontal="center" vertical="center" wrapText="1"/>
    </xf>
    <xf numFmtId="205" fontId="4" fillId="0" borderId="60" xfId="53565" applyNumberFormat="1" applyFont="1" applyFill="1" applyBorder="1" applyAlignment="1">
      <alignment horizontal="center" vertical="center" wrapText="1"/>
    </xf>
    <xf numFmtId="202" fontId="115" fillId="0" borderId="60" xfId="0" applyNumberFormat="1" applyFont="1" applyBorder="1" applyAlignment="1">
      <alignment horizontal="center" vertical="center"/>
    </xf>
    <xf numFmtId="0" fontId="115" fillId="87" borderId="60" xfId="0" applyFont="1" applyFill="1" applyBorder="1" applyAlignment="1">
      <alignment horizontal="center" vertical="center"/>
    </xf>
    <xf numFmtId="8" fontId="116" fillId="87" borderId="60" xfId="0" applyNumberFormat="1" applyFont="1" applyFill="1" applyBorder="1" applyAlignment="1">
      <alignment horizontal="center" vertical="center"/>
    </xf>
    <xf numFmtId="0" fontId="115" fillId="3" borderId="60" xfId="0" applyFont="1" applyFill="1" applyBorder="1" applyAlignment="1">
      <alignment horizontal="center" vertical="center"/>
    </xf>
    <xf numFmtId="1" fontId="120" fillId="90" borderId="60" xfId="1" applyNumberFormat="1" applyFont="1" applyFill="1" applyBorder="1" applyAlignment="1">
      <alignment horizontal="center" vertical="center" wrapText="1"/>
    </xf>
    <xf numFmtId="1" fontId="120" fillId="90" borderId="60" xfId="1" applyNumberFormat="1" applyFont="1" applyFill="1" applyBorder="1" applyAlignment="1">
      <alignment vertical="center" wrapText="1"/>
    </xf>
    <xf numFmtId="4" fontId="120" fillId="90" borderId="60" xfId="1" applyNumberFormat="1" applyFont="1" applyFill="1" applyBorder="1" applyAlignment="1">
      <alignment vertical="center" wrapText="1"/>
    </xf>
    <xf numFmtId="44" fontId="120" fillId="90" borderId="60" xfId="53562" applyFont="1" applyFill="1" applyBorder="1" applyAlignment="1">
      <alignment horizontal="center" vertical="center" wrapText="1"/>
    </xf>
    <xf numFmtId="0" fontId="105" fillId="87" borderId="60" xfId="1" quotePrefix="1" applyFont="1" applyFill="1" applyBorder="1" applyAlignment="1">
      <alignment horizontal="center" vertical="center" wrapText="1"/>
    </xf>
    <xf numFmtId="44" fontId="105" fillId="87" borderId="60" xfId="53562" applyFont="1" applyFill="1" applyBorder="1" applyAlignment="1">
      <alignment horizontal="center" vertical="center"/>
    </xf>
    <xf numFmtId="0" fontId="105" fillId="0" borderId="60" xfId="1" quotePrefix="1" applyFont="1" applyBorder="1" applyAlignment="1">
      <alignment horizontal="center" vertical="center" wrapText="1"/>
    </xf>
    <xf numFmtId="0" fontId="105" fillId="87" borderId="60" xfId="1" quotePrefix="1" applyFont="1" applyFill="1" applyBorder="1" applyAlignment="1">
      <alignment horizontal="left" vertical="center" wrapText="1"/>
    </xf>
    <xf numFmtId="166" fontId="121" fillId="87" borderId="60" xfId="3" applyFont="1" applyFill="1" applyBorder="1" applyAlignment="1">
      <alignment horizontal="center" vertical="center"/>
    </xf>
    <xf numFmtId="44" fontId="121" fillId="0" borderId="60" xfId="53562" applyFont="1" applyBorder="1" applyAlignment="1">
      <alignment horizontal="center" vertical="center"/>
    </xf>
    <xf numFmtId="0" fontId="121" fillId="87" borderId="60" xfId="0" quotePrefix="1" applyFont="1" applyFill="1" applyBorder="1" applyAlignment="1">
      <alignment horizontal="center" vertical="center" wrapText="1"/>
    </xf>
    <xf numFmtId="0" fontId="121" fillId="0" borderId="60" xfId="0" applyFont="1" applyBorder="1" applyAlignment="1">
      <alignment horizontal="left" vertical="center" wrapText="1"/>
    </xf>
    <xf numFmtId="0" fontId="121" fillId="0" borderId="60" xfId="0" applyFont="1" applyBorder="1" applyAlignment="1">
      <alignment horizontal="center" vertical="center" wrapText="1"/>
    </xf>
    <xf numFmtId="4" fontId="121" fillId="0" borderId="60" xfId="0" applyNumberFormat="1" applyFont="1" applyBorder="1" applyAlignment="1">
      <alignment horizontal="center" vertical="center" wrapText="1"/>
    </xf>
    <xf numFmtId="0" fontId="121" fillId="87" borderId="60" xfId="0" applyFont="1" applyFill="1" applyBorder="1" applyAlignment="1">
      <alignment horizontal="left" vertical="center" wrapText="1"/>
    </xf>
    <xf numFmtId="0" fontId="121" fillId="0" borderId="60" xfId="0" quotePrefix="1" applyFont="1" applyBorder="1" applyAlignment="1">
      <alignment horizontal="center" vertical="center" wrapText="1"/>
    </xf>
    <xf numFmtId="4" fontId="121" fillId="87" borderId="60" xfId="0" quotePrefix="1" applyNumberFormat="1" applyFont="1" applyFill="1" applyBorder="1" applyAlignment="1">
      <alignment horizontal="center" vertical="center" wrapText="1"/>
    </xf>
    <xf numFmtId="44" fontId="121" fillId="87" borderId="60" xfId="53562" applyFont="1" applyFill="1" applyBorder="1" applyAlignment="1">
      <alignment horizontal="center" vertical="center"/>
    </xf>
    <xf numFmtId="0" fontId="120" fillId="90" borderId="60" xfId="1" applyFont="1" applyFill="1" applyBorder="1" applyAlignment="1">
      <alignment horizontal="center" vertical="center" wrapText="1"/>
    </xf>
    <xf numFmtId="0" fontId="120" fillId="4" borderId="60" xfId="1" applyFont="1" applyFill="1" applyBorder="1" applyAlignment="1">
      <alignment horizontal="center" vertical="center" wrapText="1"/>
    </xf>
    <xf numFmtId="1" fontId="120" fillId="4" borderId="60" xfId="1" applyNumberFormat="1" applyFont="1" applyFill="1" applyBorder="1" applyAlignment="1">
      <alignment vertical="center" wrapText="1"/>
    </xf>
    <xf numFmtId="4" fontId="120" fillId="4" borderId="60" xfId="1" applyNumberFormat="1" applyFont="1" applyFill="1" applyBorder="1" applyAlignment="1">
      <alignment vertical="center" wrapText="1"/>
    </xf>
    <xf numFmtId="44" fontId="120" fillId="4" borderId="60" xfId="53562" applyFont="1" applyFill="1" applyBorder="1" applyAlignment="1">
      <alignment horizontal="center" vertical="center" wrapText="1"/>
    </xf>
    <xf numFmtId="0" fontId="121" fillId="87" borderId="60" xfId="1" quotePrefix="1" applyFont="1" applyFill="1" applyBorder="1" applyAlignment="1">
      <alignment horizontal="center" vertical="center" wrapText="1"/>
    </xf>
    <xf numFmtId="44" fontId="105" fillId="5" borderId="60" xfId="53562" applyFont="1" applyFill="1" applyBorder="1" applyAlignment="1">
      <alignment horizontal="center" vertical="center"/>
    </xf>
    <xf numFmtId="44" fontId="121" fillId="5" borderId="60" xfId="53562" applyFont="1" applyFill="1" applyBorder="1" applyAlignment="1">
      <alignment horizontal="center" vertical="center"/>
    </xf>
    <xf numFmtId="0" fontId="121" fillId="87" borderId="60" xfId="0" applyFont="1" applyFill="1" applyBorder="1" applyAlignment="1">
      <alignment horizontal="center" vertical="center" wrapText="1"/>
    </xf>
    <xf numFmtId="44" fontId="120" fillId="90" borderId="60" xfId="53562" applyFont="1" applyFill="1" applyBorder="1" applyAlignment="1">
      <alignment horizontal="center" vertical="center"/>
    </xf>
    <xf numFmtId="0" fontId="105" fillId="0" borderId="60" xfId="1" applyFont="1" applyBorder="1" applyAlignment="1">
      <alignment horizontal="center" vertical="center" wrapText="1"/>
    </xf>
    <xf numFmtId="0" fontId="121" fillId="0" borderId="60" xfId="0" applyFont="1" applyBorder="1" applyAlignment="1">
      <alignment vertical="center" wrapText="1"/>
    </xf>
    <xf numFmtId="166" fontId="105" fillId="0" borderId="60" xfId="3" applyFont="1" applyFill="1" applyBorder="1" applyAlignment="1">
      <alignment horizontal="center" vertical="center"/>
    </xf>
    <xf numFmtId="4" fontId="105" fillId="0" borderId="60" xfId="1" applyNumberFormat="1" applyFont="1" applyBorder="1" applyAlignment="1">
      <alignment horizontal="center" vertical="center"/>
    </xf>
    <xf numFmtId="44" fontId="121" fillId="0" borderId="60" xfId="53562" applyFont="1" applyFill="1" applyBorder="1" applyAlignment="1">
      <alignment horizontal="center" vertical="center"/>
    </xf>
    <xf numFmtId="0" fontId="121" fillId="0" borderId="60" xfId="0" quotePrefix="1" applyFont="1" applyBorder="1" applyAlignment="1">
      <alignment vertical="center" wrapText="1"/>
    </xf>
    <xf numFmtId="0" fontId="121" fillId="87" borderId="60" xfId="0" quotePrefix="1" applyFont="1" applyFill="1" applyBorder="1" applyAlignment="1">
      <alignment vertical="center" wrapText="1"/>
    </xf>
    <xf numFmtId="0" fontId="105" fillId="87" borderId="60" xfId="1" applyFont="1" applyFill="1" applyBorder="1" applyAlignment="1">
      <alignment horizontal="center" vertical="center" wrapText="1"/>
    </xf>
    <xf numFmtId="166" fontId="105" fillId="87" borderId="60" xfId="3" applyFont="1" applyFill="1" applyBorder="1" applyAlignment="1">
      <alignment horizontal="center" vertical="center"/>
    </xf>
    <xf numFmtId="4" fontId="105" fillId="87" borderId="60" xfId="1" applyNumberFormat="1" applyFont="1" applyFill="1" applyBorder="1" applyAlignment="1">
      <alignment horizontal="center" vertical="center"/>
    </xf>
    <xf numFmtId="2" fontId="105" fillId="0" borderId="60" xfId="1" applyNumberFormat="1" applyFont="1" applyBorder="1" applyAlignment="1">
      <alignment horizontal="center" vertical="center" wrapText="1"/>
    </xf>
    <xf numFmtId="204" fontId="105" fillId="0" borderId="60" xfId="1" applyNumberFormat="1" applyFont="1" applyBorder="1" applyAlignment="1">
      <alignment horizontal="center" vertical="center" wrapText="1"/>
    </xf>
    <xf numFmtId="167" fontId="105" fillId="87" borderId="60" xfId="3" applyNumberFormat="1" applyFont="1" applyFill="1" applyBorder="1" applyAlignment="1">
      <alignment horizontal="center" vertical="center"/>
    </xf>
    <xf numFmtId="4" fontId="105" fillId="87" borderId="60" xfId="0" applyNumberFormat="1" applyFont="1" applyFill="1" applyBorder="1" applyAlignment="1">
      <alignment horizontal="center" vertical="center"/>
    </xf>
    <xf numFmtId="0" fontId="122" fillId="87" borderId="60" xfId="0" applyFont="1" applyFill="1" applyBorder="1" applyAlignment="1">
      <alignment horizontal="left" vertical="center" wrapText="1"/>
    </xf>
    <xf numFmtId="0" fontId="122" fillId="87" borderId="60" xfId="0" applyFont="1" applyFill="1" applyBorder="1" applyAlignment="1">
      <alignment vertical="center" wrapText="1"/>
    </xf>
    <xf numFmtId="49" fontId="105" fillId="87" borderId="60" xfId="0" applyNumberFormat="1" applyFont="1" applyFill="1" applyBorder="1" applyAlignment="1">
      <alignment horizontal="center" vertical="center" wrapText="1"/>
    </xf>
    <xf numFmtId="0" fontId="121" fillId="87" borderId="60" xfId="0" quotePrefix="1" applyFont="1" applyFill="1" applyBorder="1" applyAlignment="1">
      <alignment horizontal="left" vertical="center" wrapText="1"/>
    </xf>
    <xf numFmtId="0" fontId="122" fillId="87" borderId="60" xfId="0" quotePrefix="1" applyFont="1" applyFill="1" applyBorder="1" applyAlignment="1">
      <alignment vertical="center" wrapText="1"/>
    </xf>
    <xf numFmtId="2" fontId="105" fillId="87" borderId="60" xfId="1" applyNumberFormat="1" applyFont="1" applyFill="1" applyBorder="1" applyAlignment="1">
      <alignment horizontal="center" vertical="center" wrapText="1"/>
    </xf>
    <xf numFmtId="1" fontId="120" fillId="86" borderId="60" xfId="1586" applyNumberFormat="1" applyFont="1" applyFill="1" applyBorder="1" applyAlignment="1" applyProtection="1">
      <alignment horizontal="center" vertical="center"/>
      <protection locked="0"/>
    </xf>
    <xf numFmtId="1" fontId="120" fillId="90" borderId="60" xfId="1" applyNumberFormat="1" applyFont="1" applyFill="1" applyBorder="1" applyAlignment="1">
      <alignment horizontal="left" vertical="center" wrapText="1"/>
    </xf>
    <xf numFmtId="4" fontId="120" fillId="90" borderId="60" xfId="1" applyNumberFormat="1" applyFont="1" applyFill="1" applyBorder="1" applyAlignment="1">
      <alignment horizontal="left" vertical="center" wrapText="1"/>
    </xf>
    <xf numFmtId="0" fontId="105" fillId="87" borderId="60" xfId="1586" applyNumberFormat="1" applyFont="1" applyFill="1" applyBorder="1" applyAlignment="1" applyProtection="1">
      <alignment horizontal="center" vertical="center"/>
      <protection locked="0"/>
    </xf>
    <xf numFmtId="43" fontId="105" fillId="87" borderId="60" xfId="1586" applyFont="1" applyFill="1" applyBorder="1" applyAlignment="1" applyProtection="1">
      <alignment horizontal="center" vertical="center"/>
      <protection locked="0"/>
    </xf>
    <xf numFmtId="44" fontId="105" fillId="87" borderId="60" xfId="53562" applyFont="1" applyFill="1" applyBorder="1" applyAlignment="1" applyProtection="1">
      <alignment horizontal="center" vertical="center"/>
      <protection locked="0"/>
    </xf>
    <xf numFmtId="1" fontId="121" fillId="87" borderId="60" xfId="0" applyNumberFormat="1" applyFont="1" applyFill="1" applyBorder="1" applyAlignment="1">
      <alignment horizontal="center" vertical="center" wrapText="1"/>
    </xf>
    <xf numFmtId="204" fontId="105" fillId="87" borderId="60" xfId="1586" applyNumberFormat="1" applyFont="1" applyFill="1" applyBorder="1" applyAlignment="1" applyProtection="1">
      <alignment horizontal="center" vertical="center"/>
      <protection locked="0"/>
    </xf>
    <xf numFmtId="2" fontId="105" fillId="87" borderId="60" xfId="1586" applyNumberFormat="1" applyFont="1" applyFill="1" applyBorder="1" applyAlignment="1" applyProtection="1">
      <alignment horizontal="center" vertical="center"/>
      <protection locked="0"/>
    </xf>
    <xf numFmtId="4" fontId="120" fillId="90" borderId="60" xfId="1" applyNumberFormat="1" applyFont="1" applyFill="1" applyBorder="1" applyAlignment="1">
      <alignment horizontal="center" vertical="center" wrapText="1"/>
    </xf>
    <xf numFmtId="1" fontId="105" fillId="87" borderId="60" xfId="1586" applyNumberFormat="1" applyFont="1" applyFill="1" applyBorder="1" applyAlignment="1" applyProtection="1">
      <alignment horizontal="center" vertical="center"/>
      <protection locked="0"/>
    </xf>
    <xf numFmtId="0" fontId="121" fillId="87" borderId="60" xfId="0" applyFont="1" applyFill="1" applyBorder="1" applyAlignment="1">
      <alignment horizontal="center" vertical="center"/>
    </xf>
    <xf numFmtId="0" fontId="105" fillId="0" borderId="60" xfId="0" applyFont="1" applyBorder="1" applyAlignment="1" applyProtection="1">
      <alignment horizontal="center" vertical="center" wrapText="1"/>
      <protection locked="0"/>
    </xf>
    <xf numFmtId="43" fontId="105" fillId="0" borderId="60" xfId="1586" applyFont="1" applyFill="1" applyBorder="1" applyAlignment="1" applyProtection="1">
      <alignment horizontal="center" vertical="center"/>
      <protection locked="0"/>
    </xf>
    <xf numFmtId="0" fontId="105" fillId="87" borderId="60" xfId="0" applyFont="1" applyFill="1" applyBorder="1" applyAlignment="1" applyProtection="1">
      <alignment horizontal="center" vertical="center" wrapText="1"/>
      <protection locked="0"/>
    </xf>
    <xf numFmtId="0" fontId="105" fillId="0" borderId="60" xfId="1" quotePrefix="1" applyFont="1" applyBorder="1" applyAlignment="1">
      <alignment horizontal="left" vertical="center" wrapText="1"/>
    </xf>
    <xf numFmtId="49" fontId="105" fillId="87" borderId="60" xfId="0" applyNumberFormat="1" applyFont="1" applyFill="1" applyBorder="1" applyAlignment="1" applyProtection="1">
      <alignment horizontal="center" vertical="center" wrapText="1"/>
      <protection locked="0"/>
    </xf>
    <xf numFmtId="204" fontId="120" fillId="6" borderId="60" xfId="1586" applyNumberFormat="1" applyFont="1" applyFill="1" applyBorder="1" applyAlignment="1" applyProtection="1">
      <alignment horizontal="center" vertical="center"/>
      <protection locked="0"/>
    </xf>
    <xf numFmtId="1" fontId="120" fillId="6" borderId="60" xfId="1586" applyNumberFormat="1" applyFont="1" applyFill="1" applyBorder="1" applyAlignment="1" applyProtection="1">
      <alignment horizontal="center" vertical="center"/>
      <protection locked="0"/>
    </xf>
    <xf numFmtId="1" fontId="120" fillId="4" borderId="60" xfId="1" applyNumberFormat="1" applyFont="1" applyFill="1" applyBorder="1" applyAlignment="1">
      <alignment horizontal="left" vertical="center" wrapText="1"/>
    </xf>
    <xf numFmtId="4" fontId="120" fillId="4" borderId="60" xfId="1" applyNumberFormat="1" applyFont="1" applyFill="1" applyBorder="1" applyAlignment="1">
      <alignment horizontal="left" vertical="center" wrapText="1"/>
    </xf>
    <xf numFmtId="204" fontId="120" fillId="4" borderId="60" xfId="1" applyNumberFormat="1" applyFont="1" applyFill="1" applyBorder="1" applyAlignment="1">
      <alignment horizontal="center" vertical="center" wrapText="1"/>
    </xf>
    <xf numFmtId="1" fontId="120" fillId="4" borderId="60" xfId="1" applyNumberFormat="1" applyFont="1" applyFill="1" applyBorder="1" applyAlignment="1">
      <alignment horizontal="center" vertical="center" wrapText="1"/>
    </xf>
    <xf numFmtId="4" fontId="120" fillId="4" borderId="60" xfId="1" applyNumberFormat="1" applyFont="1" applyFill="1" applyBorder="1" applyAlignment="1">
      <alignment horizontal="center" vertical="center" wrapText="1"/>
    </xf>
    <xf numFmtId="0" fontId="105" fillId="87" borderId="60" xfId="0" applyFont="1" applyFill="1" applyBorder="1" applyAlignment="1">
      <alignment horizontal="center" vertical="center" wrapText="1"/>
    </xf>
    <xf numFmtId="0" fontId="105" fillId="87" borderId="60" xfId="0" applyFont="1" applyFill="1" applyBorder="1" applyAlignment="1">
      <alignment horizontal="left" vertical="center" wrapText="1"/>
    </xf>
    <xf numFmtId="2" fontId="105" fillId="87" borderId="60" xfId="0" applyNumberFormat="1" applyFont="1" applyFill="1" applyBorder="1" applyAlignment="1">
      <alignment horizontal="center" vertical="center" wrapText="1"/>
    </xf>
    <xf numFmtId="1" fontId="105" fillId="87" borderId="60" xfId="1586" applyNumberFormat="1" applyFont="1" applyFill="1" applyBorder="1" applyAlignment="1" applyProtection="1">
      <alignment horizontal="center" vertical="center" wrapText="1"/>
      <protection locked="0"/>
    </xf>
    <xf numFmtId="0" fontId="121" fillId="0" borderId="60" xfId="0" quotePrefix="1" applyFont="1" applyBorder="1" applyAlignment="1">
      <alignment horizontal="center" vertical="center"/>
    </xf>
    <xf numFmtId="0" fontId="121" fillId="0" borderId="0" xfId="0" applyFont="1" applyAlignment="1">
      <alignment vertical="center" wrapText="1"/>
    </xf>
    <xf numFmtId="204" fontId="105" fillId="87" borderId="60" xfId="1" applyNumberFormat="1" applyFont="1" applyFill="1" applyBorder="1" applyAlignment="1">
      <alignment horizontal="center" vertical="center" wrapText="1"/>
    </xf>
    <xf numFmtId="2" fontId="105" fillId="87" borderId="60" xfId="1" applyNumberFormat="1" applyFont="1" applyFill="1" applyBorder="1" applyAlignment="1">
      <alignment horizontal="center" vertical="center"/>
    </xf>
    <xf numFmtId="4" fontId="121" fillId="87" borderId="60" xfId="53571" applyNumberFormat="1" applyFont="1" applyFill="1" applyBorder="1" applyAlignment="1">
      <alignment horizontal="center" vertical="center"/>
    </xf>
    <xf numFmtId="4" fontId="105" fillId="87" borderId="60" xfId="53571" applyNumberFormat="1" applyFont="1" applyFill="1" applyBorder="1" applyAlignment="1">
      <alignment horizontal="center" vertical="center"/>
    </xf>
    <xf numFmtId="2" fontId="105" fillId="0" borderId="60" xfId="1" applyNumberFormat="1" applyFont="1" applyBorder="1" applyAlignment="1">
      <alignment horizontal="center" vertical="center"/>
    </xf>
    <xf numFmtId="0" fontId="105" fillId="0" borderId="60" xfId="1" applyFont="1" applyBorder="1" applyAlignment="1">
      <alignment horizontal="center" wrapText="1"/>
    </xf>
    <xf numFmtId="44" fontId="105" fillId="0" borderId="60" xfId="53562" applyFont="1" applyBorder="1" applyAlignment="1">
      <alignment horizontal="center"/>
    </xf>
    <xf numFmtId="44" fontId="105" fillId="0" borderId="60" xfId="53562" applyFont="1" applyBorder="1" applyAlignment="1">
      <alignment horizontal="center" vertical="center"/>
    </xf>
    <xf numFmtId="0" fontId="105" fillId="0" borderId="60" xfId="1" applyFont="1" applyBorder="1" applyAlignment="1">
      <alignment horizontal="center"/>
    </xf>
    <xf numFmtId="2" fontId="120" fillId="90" borderId="60" xfId="1" applyNumberFormat="1" applyFont="1" applyFill="1" applyBorder="1" applyAlignment="1">
      <alignment horizontal="center" vertical="center" wrapText="1"/>
    </xf>
    <xf numFmtId="2" fontId="120" fillId="4" borderId="60" xfId="1" applyNumberFormat="1" applyFont="1" applyFill="1" applyBorder="1" applyAlignment="1">
      <alignment horizontal="center" vertical="center" wrapText="1"/>
    </xf>
    <xf numFmtId="2" fontId="105" fillId="87" borderId="60" xfId="0" applyNumberFormat="1" applyFont="1" applyFill="1" applyBorder="1" applyAlignment="1">
      <alignment horizontal="center" vertical="center"/>
    </xf>
    <xf numFmtId="2" fontId="121" fillId="0" borderId="60" xfId="0" applyNumberFormat="1" applyFont="1" applyBorder="1" applyAlignment="1">
      <alignment horizontal="center" vertical="center" wrapText="1"/>
    </xf>
    <xf numFmtId="2" fontId="121" fillId="87" borderId="60" xfId="0" quotePrefix="1" applyNumberFormat="1" applyFont="1" applyFill="1" applyBorder="1" applyAlignment="1">
      <alignment horizontal="center" vertical="center" wrapText="1"/>
    </xf>
    <xf numFmtId="207" fontId="121" fillId="87" borderId="60" xfId="0" quotePrefix="1" applyNumberFormat="1" applyFont="1" applyFill="1" applyBorder="1" applyAlignment="1">
      <alignment horizontal="center" vertical="center" wrapText="1"/>
    </xf>
    <xf numFmtId="0" fontId="121" fillId="87" borderId="60" xfId="0" applyFont="1" applyFill="1" applyBorder="1" applyAlignment="1">
      <alignment vertical="center" wrapText="1"/>
    </xf>
    <xf numFmtId="0" fontId="121" fillId="0" borderId="60" xfId="0" applyFont="1" applyBorder="1" applyAlignment="1">
      <alignment vertical="center"/>
    </xf>
    <xf numFmtId="1" fontId="120" fillId="90" borderId="84" xfId="1" applyNumberFormat="1" applyFont="1" applyFill="1" applyBorder="1" applyAlignment="1">
      <alignment horizontal="center" vertical="center" wrapText="1"/>
    </xf>
    <xf numFmtId="1" fontId="120" fillId="90" borderId="61" xfId="1" applyNumberFormat="1" applyFont="1" applyFill="1" applyBorder="1" applyAlignment="1">
      <alignment vertical="center" wrapText="1"/>
    </xf>
    <xf numFmtId="0" fontId="105" fillId="87" borderId="84" xfId="1" quotePrefix="1" applyFont="1" applyFill="1" applyBorder="1" applyAlignment="1">
      <alignment horizontal="center" vertical="center" wrapText="1"/>
    </xf>
    <xf numFmtId="0" fontId="121" fillId="0" borderId="61" xfId="0" applyFont="1" applyBorder="1" applyAlignment="1">
      <alignment horizontal="center" vertical="center" wrapText="1"/>
    </xf>
    <xf numFmtId="166" fontId="121" fillId="87" borderId="61" xfId="3" applyFont="1" applyFill="1" applyBorder="1" applyAlignment="1">
      <alignment horizontal="center" vertical="center"/>
    </xf>
    <xf numFmtId="0" fontId="121" fillId="87" borderId="84" xfId="1" quotePrefix="1" applyFont="1" applyFill="1" applyBorder="1" applyAlignment="1">
      <alignment horizontal="center" vertical="center" wrapText="1"/>
    </xf>
    <xf numFmtId="0" fontId="121" fillId="87" borderId="61" xfId="0" quotePrefix="1" applyFont="1" applyFill="1" applyBorder="1" applyAlignment="1">
      <alignment horizontal="center" vertical="center" wrapText="1"/>
    </xf>
    <xf numFmtId="0" fontId="120" fillId="90" borderId="84" xfId="1" applyFont="1" applyFill="1" applyBorder="1" applyAlignment="1">
      <alignment horizontal="center" vertical="center" wrapText="1"/>
    </xf>
    <xf numFmtId="0" fontId="120" fillId="4" borderId="84" xfId="1" applyFont="1" applyFill="1" applyBorder="1" applyAlignment="1">
      <alignment horizontal="center" vertical="center" wrapText="1"/>
    </xf>
    <xf numFmtId="1" fontId="120" fillId="4" borderId="61" xfId="1" applyNumberFormat="1" applyFont="1" applyFill="1" applyBorder="1" applyAlignment="1">
      <alignment vertical="center" wrapText="1"/>
    </xf>
    <xf numFmtId="0" fontId="121" fillId="87" borderId="61" xfId="0" applyFont="1" applyFill="1" applyBorder="1" applyAlignment="1">
      <alignment horizontal="center" vertical="center" wrapText="1"/>
    </xf>
    <xf numFmtId="0" fontId="105" fillId="0" borderId="84" xfId="1" applyFont="1" applyBorder="1" applyAlignment="1">
      <alignment horizontal="center" vertical="center" wrapText="1"/>
    </xf>
    <xf numFmtId="166" fontId="105" fillId="0" borderId="61" xfId="3" applyFont="1" applyFill="1" applyBorder="1" applyAlignment="1">
      <alignment horizontal="center" vertical="center"/>
    </xf>
    <xf numFmtId="2" fontId="105" fillId="0" borderId="84" xfId="1" applyNumberFormat="1" applyFont="1" applyBorder="1" applyAlignment="1">
      <alignment horizontal="center" vertical="center" wrapText="1"/>
    </xf>
    <xf numFmtId="0" fontId="105" fillId="87" borderId="84" xfId="1" applyFont="1" applyFill="1" applyBorder="1" applyAlignment="1">
      <alignment horizontal="center" vertical="center" wrapText="1"/>
    </xf>
    <xf numFmtId="166" fontId="105" fillId="87" borderId="61" xfId="3" applyFont="1" applyFill="1" applyBorder="1" applyAlignment="1">
      <alignment horizontal="center" vertical="center"/>
    </xf>
    <xf numFmtId="2" fontId="105" fillId="87" borderId="84" xfId="1" applyNumberFormat="1" applyFont="1" applyFill="1" applyBorder="1" applyAlignment="1">
      <alignment horizontal="center" vertical="center" wrapText="1"/>
    </xf>
    <xf numFmtId="1" fontId="120" fillId="86" borderId="84" xfId="1586" applyNumberFormat="1" applyFont="1" applyFill="1" applyBorder="1" applyAlignment="1" applyProtection="1">
      <alignment horizontal="center" vertical="center"/>
      <protection locked="0"/>
    </xf>
    <xf numFmtId="1" fontId="120" fillId="90" borderId="61" xfId="1" applyNumberFormat="1" applyFont="1" applyFill="1" applyBorder="1" applyAlignment="1">
      <alignment horizontal="left" vertical="center" wrapText="1"/>
    </xf>
    <xf numFmtId="0" fontId="105" fillId="87" borderId="84" xfId="1586" applyNumberFormat="1" applyFont="1" applyFill="1" applyBorder="1" applyAlignment="1" applyProtection="1">
      <alignment horizontal="center" vertical="center"/>
      <protection locked="0"/>
    </xf>
    <xf numFmtId="43" fontId="105" fillId="87" borderId="61" xfId="1586" applyFont="1" applyFill="1" applyBorder="1" applyAlignment="1" applyProtection="1">
      <alignment horizontal="center" vertical="center"/>
      <protection locked="0"/>
    </xf>
    <xf numFmtId="204" fontId="105" fillId="87" borderId="84" xfId="1586" applyNumberFormat="1" applyFont="1" applyFill="1" applyBorder="1" applyAlignment="1" applyProtection="1">
      <alignment horizontal="center" vertical="center"/>
      <protection locked="0"/>
    </xf>
    <xf numFmtId="2" fontId="105" fillId="87" borderId="84" xfId="1586" applyNumberFormat="1" applyFont="1" applyFill="1" applyBorder="1" applyAlignment="1" applyProtection="1">
      <alignment horizontal="center" vertical="center"/>
      <protection locked="0"/>
    </xf>
    <xf numFmtId="0" fontId="120" fillId="90" borderId="61" xfId="1" applyFont="1" applyFill="1" applyBorder="1" applyAlignment="1">
      <alignment horizontal="center" vertical="center" wrapText="1"/>
    </xf>
    <xf numFmtId="43" fontId="105" fillId="0" borderId="61" xfId="1586" applyFont="1" applyFill="1" applyBorder="1" applyAlignment="1" applyProtection="1">
      <alignment horizontal="center" vertical="center"/>
      <protection locked="0"/>
    </xf>
    <xf numFmtId="204" fontId="120" fillId="6" borderId="84" xfId="1586" applyNumberFormat="1" applyFont="1" applyFill="1" applyBorder="1" applyAlignment="1" applyProtection="1">
      <alignment horizontal="center" vertical="center"/>
      <protection locked="0"/>
    </xf>
    <xf numFmtId="1" fontId="120" fillId="4" borderId="61" xfId="1" applyNumberFormat="1" applyFont="1" applyFill="1" applyBorder="1" applyAlignment="1">
      <alignment horizontal="left" vertical="center" wrapText="1"/>
    </xf>
    <xf numFmtId="166" fontId="105" fillId="0" borderId="61" xfId="53565" applyFont="1" applyFill="1" applyBorder="1" applyAlignment="1">
      <alignment horizontal="center" vertical="center" wrapText="1"/>
    </xf>
    <xf numFmtId="204" fontId="120" fillId="4" borderId="84" xfId="1" applyNumberFormat="1" applyFont="1" applyFill="1" applyBorder="1" applyAlignment="1">
      <alignment horizontal="center" vertical="center" wrapText="1"/>
    </xf>
    <xf numFmtId="0" fontId="120" fillId="4" borderId="61" xfId="1" applyFont="1" applyFill="1" applyBorder="1" applyAlignment="1">
      <alignment horizontal="center" vertical="center" wrapText="1"/>
    </xf>
    <xf numFmtId="2" fontId="105" fillId="87" borderId="61" xfId="0" applyNumberFormat="1" applyFont="1" applyFill="1" applyBorder="1" applyAlignment="1">
      <alignment horizontal="center" vertical="center" wrapText="1"/>
    </xf>
    <xf numFmtId="167" fontId="105" fillId="87" borderId="61" xfId="3" applyNumberFormat="1" applyFont="1" applyFill="1" applyBorder="1" applyAlignment="1">
      <alignment horizontal="center" vertical="center"/>
    </xf>
    <xf numFmtId="0" fontId="9" fillId="0" borderId="32" xfId="1" applyFont="1" applyBorder="1" applyAlignment="1">
      <alignment vertical="center"/>
    </xf>
    <xf numFmtId="44" fontId="9" fillId="0" borderId="0" xfId="53562" applyFont="1" applyBorder="1" applyAlignment="1">
      <alignment horizontal="center"/>
    </xf>
    <xf numFmtId="44" fontId="9" fillId="0" borderId="0" xfId="53562" applyFont="1" applyBorder="1" applyAlignment="1">
      <alignment horizontal="center" vertical="center"/>
    </xf>
    <xf numFmtId="0" fontId="9" fillId="0" borderId="48" xfId="1" applyFont="1" applyBorder="1" applyAlignment="1">
      <alignment horizontal="center" vertical="center"/>
    </xf>
    <xf numFmtId="0" fontId="9" fillId="0" borderId="31" xfId="1" applyFont="1" applyBorder="1" applyAlignment="1">
      <alignment vertical="center"/>
    </xf>
    <xf numFmtId="0" fontId="65" fillId="87" borderId="30" xfId="0" applyFont="1" applyFill="1" applyBorder="1" applyAlignment="1" applyProtection="1">
      <alignment horizontal="center" vertical="center"/>
      <protection locked="0"/>
    </xf>
    <xf numFmtId="0" fontId="9" fillId="0" borderId="30" xfId="1" applyFont="1" applyBorder="1" applyAlignment="1">
      <alignment horizontal="center" wrapText="1"/>
    </xf>
    <xf numFmtId="0" fontId="9" fillId="0" borderId="30" xfId="1" applyFont="1" applyBorder="1" applyAlignment="1">
      <alignment horizontal="center"/>
    </xf>
    <xf numFmtId="44" fontId="9" fillId="0" borderId="30" xfId="53562" applyFont="1" applyBorder="1" applyAlignment="1">
      <alignment horizontal="center"/>
    </xf>
    <xf numFmtId="44" fontId="9" fillId="0" borderId="30" xfId="53562" applyFont="1" applyBorder="1" applyAlignment="1">
      <alignment horizontal="center" vertical="center"/>
    </xf>
    <xf numFmtId="0" fontId="0" fillId="0" borderId="30" xfId="0" applyBorder="1" applyAlignment="1">
      <alignment vertical="center"/>
    </xf>
    <xf numFmtId="0" fontId="9" fillId="0" borderId="49" xfId="1" applyFont="1" applyBorder="1" applyAlignment="1">
      <alignment horizontal="center" vertical="center"/>
    </xf>
    <xf numFmtId="0" fontId="120" fillId="0" borderId="84" xfId="53572" applyFont="1" applyBorder="1" applyAlignment="1">
      <alignment horizontal="center" vertical="center"/>
    </xf>
    <xf numFmtId="166" fontId="120" fillId="91" borderId="60" xfId="3" applyFont="1" applyFill="1" applyBorder="1" applyAlignment="1">
      <alignment horizontal="center" vertical="center"/>
    </xf>
    <xf numFmtId="166" fontId="120" fillId="91" borderId="60" xfId="3" applyFont="1" applyFill="1" applyBorder="1" applyAlignment="1">
      <alignment horizontal="center" vertical="center" wrapText="1"/>
    </xf>
    <xf numFmtId="166" fontId="123" fillId="91" borderId="60" xfId="3" applyFont="1" applyFill="1" applyBorder="1" applyAlignment="1">
      <alignment horizontal="center" vertical="center"/>
    </xf>
    <xf numFmtId="0" fontId="120" fillId="91" borderId="61" xfId="53572" applyFont="1" applyFill="1" applyBorder="1" applyAlignment="1">
      <alignment horizontal="center" vertical="center"/>
    </xf>
    <xf numFmtId="0" fontId="105" fillId="0" borderId="60" xfId="0" quotePrefix="1" applyFont="1" applyBorder="1" applyAlignment="1">
      <alignment vertical="center"/>
    </xf>
    <xf numFmtId="166" fontId="121" fillId="87" borderId="60" xfId="53565" applyFont="1" applyFill="1" applyBorder="1" applyAlignment="1">
      <alignment horizontal="center" vertical="center" wrapText="1"/>
    </xf>
    <xf numFmtId="4" fontId="123" fillId="93" borderId="60" xfId="0" applyNumberFormat="1" applyFont="1" applyFill="1" applyBorder="1" applyAlignment="1">
      <alignment horizontal="center" vertical="center" wrapText="1"/>
    </xf>
    <xf numFmtId="2" fontId="105" fillId="0" borderId="60" xfId="0" applyNumberFormat="1" applyFont="1" applyBorder="1" applyAlignment="1">
      <alignment horizontal="center" vertical="center" wrapText="1"/>
    </xf>
    <xf numFmtId="206" fontId="121" fillId="0" borderId="60" xfId="0" applyNumberFormat="1" applyFont="1" applyBorder="1" applyAlignment="1">
      <alignment horizontal="center" vertical="center" wrapText="1"/>
    </xf>
    <xf numFmtId="17" fontId="121" fillId="0" borderId="60" xfId="0" applyNumberFormat="1" applyFont="1" applyBorder="1" applyAlignment="1">
      <alignment horizontal="center" vertical="center" wrapText="1"/>
    </xf>
    <xf numFmtId="204" fontId="105" fillId="0" borderId="84" xfId="1" applyNumberFormat="1" applyFont="1" applyBorder="1" applyAlignment="1">
      <alignment horizontal="center" vertical="center" wrapText="1"/>
    </xf>
    <xf numFmtId="0" fontId="105" fillId="87" borderId="60" xfId="0" quotePrefix="1" applyFont="1" applyFill="1" applyBorder="1" applyAlignment="1">
      <alignment vertical="center" wrapText="1"/>
    </xf>
    <xf numFmtId="0" fontId="105" fillId="0" borderId="60" xfId="0" quotePrefix="1" applyFont="1" applyBorder="1" applyAlignment="1">
      <alignment vertical="center" wrapText="1"/>
    </xf>
    <xf numFmtId="0" fontId="122" fillId="87" borderId="60" xfId="0" quotePrefix="1" applyFont="1" applyFill="1" applyBorder="1" applyAlignment="1">
      <alignment horizontal="left" vertical="center" wrapText="1"/>
    </xf>
    <xf numFmtId="0" fontId="121" fillId="0" borderId="60" xfId="0" quotePrefix="1" applyFont="1" applyBorder="1" applyAlignment="1">
      <alignment horizontal="left" vertical="center" wrapText="1"/>
    </xf>
    <xf numFmtId="0" fontId="110" fillId="0" borderId="0" xfId="0" applyFont="1"/>
    <xf numFmtId="204" fontId="105" fillId="87" borderId="84" xfId="1" applyNumberFormat="1" applyFont="1" applyFill="1" applyBorder="1" applyAlignment="1">
      <alignment horizontal="center" vertical="center" wrapText="1"/>
    </xf>
    <xf numFmtId="4" fontId="105" fillId="87" borderId="84" xfId="1" applyNumberFormat="1" applyFont="1" applyFill="1" applyBorder="1" applyAlignment="1">
      <alignment horizontal="center" vertical="center" wrapText="1"/>
    </xf>
    <xf numFmtId="0" fontId="9" fillId="0" borderId="32" xfId="1" applyFont="1" applyBorder="1" applyAlignment="1">
      <alignment horizontal="left" wrapText="1"/>
    </xf>
    <xf numFmtId="0" fontId="0" fillId="0" borderId="48" xfId="0" applyBorder="1"/>
    <xf numFmtId="44" fontId="0" fillId="0" borderId="0" xfId="0" applyNumberFormat="1"/>
    <xf numFmtId="0" fontId="0" fillId="0" borderId="31" xfId="0" applyBorder="1" applyAlignment="1">
      <alignment wrapText="1"/>
    </xf>
    <xf numFmtId="0" fontId="4" fillId="87" borderId="32" xfId="53573" applyFont="1" applyFill="1" applyBorder="1" applyAlignment="1" applyProtection="1">
      <alignment horizontal="center" vertical="top"/>
      <protection locked="0"/>
    </xf>
    <xf numFmtId="0" fontId="4" fillId="87" borderId="31" xfId="53573" applyFont="1" applyFill="1" applyBorder="1" applyAlignment="1" applyProtection="1">
      <alignment horizontal="center" vertical="top" wrapText="1"/>
      <protection locked="0"/>
    </xf>
    <xf numFmtId="0" fontId="0" fillId="0" borderId="49" xfId="0" applyBorder="1"/>
    <xf numFmtId="0" fontId="4" fillId="87" borderId="30" xfId="0" applyFont="1" applyFill="1" applyBorder="1" applyAlignment="1">
      <alignment vertical="center" wrapText="1"/>
    </xf>
    <xf numFmtId="0" fontId="105" fillId="87" borderId="30" xfId="53573" applyFont="1" applyFill="1" applyBorder="1" applyAlignment="1" applyProtection="1">
      <alignment horizontal="center" vertical="center" wrapText="1"/>
      <protection locked="0"/>
    </xf>
    <xf numFmtId="0" fontId="121" fillId="0" borderId="84" xfId="0" applyFont="1" applyBorder="1" applyAlignment="1">
      <alignment horizontal="center" vertical="center" wrapText="1"/>
    </xf>
    <xf numFmtId="206" fontId="105" fillId="0" borderId="61" xfId="0" applyNumberFormat="1" applyFont="1" applyBorder="1" applyAlignment="1">
      <alignment horizontal="center" vertical="center"/>
    </xf>
    <xf numFmtId="0" fontId="111" fillId="0" borderId="32" xfId="0" applyFont="1" applyBorder="1" applyAlignment="1">
      <alignment horizontal="center" vertical="center" wrapText="1"/>
    </xf>
    <xf numFmtId="206" fontId="119" fillId="0" borderId="48" xfId="0" applyNumberFormat="1" applyFont="1" applyBorder="1" applyAlignment="1">
      <alignment horizontal="center" vertical="center"/>
    </xf>
    <xf numFmtId="0" fontId="105" fillId="87" borderId="0" xfId="53573" applyFont="1" applyFill="1" applyAlignment="1" applyProtection="1">
      <alignment horizontal="center" vertical="top"/>
      <protection locked="0"/>
    </xf>
    <xf numFmtId="0" fontId="111" fillId="0" borderId="31" xfId="0" applyFont="1" applyBorder="1" applyAlignment="1">
      <alignment horizontal="center" vertical="center" wrapText="1"/>
    </xf>
    <xf numFmtId="166" fontId="76" fillId="87" borderId="30" xfId="53565" applyFont="1" applyFill="1" applyBorder="1" applyAlignment="1">
      <alignment horizontal="center" vertical="center" wrapText="1"/>
    </xf>
    <xf numFmtId="2" fontId="119" fillId="0" borderId="30" xfId="0" applyNumberFormat="1" applyFont="1" applyBorder="1" applyAlignment="1">
      <alignment horizontal="center" vertical="center" wrapText="1"/>
    </xf>
    <xf numFmtId="2" fontId="0" fillId="0" borderId="30" xfId="0" applyNumberFormat="1" applyBorder="1" applyAlignment="1">
      <alignment horizontal="center" vertical="center"/>
    </xf>
    <xf numFmtId="17" fontId="111" fillId="0" borderId="30" xfId="0" applyNumberFormat="1" applyFont="1" applyBorder="1" applyAlignment="1">
      <alignment horizontal="center" vertical="center" wrapText="1"/>
    </xf>
    <xf numFmtId="206" fontId="119" fillId="0" borderId="49" xfId="0" applyNumberFormat="1" applyFont="1" applyBorder="1" applyAlignment="1">
      <alignment horizontal="center" vertical="center"/>
    </xf>
    <xf numFmtId="208" fontId="4" fillId="0" borderId="0" xfId="4" applyNumberFormat="1" applyAlignment="1">
      <alignment horizontal="center"/>
    </xf>
    <xf numFmtId="0" fontId="116" fillId="87" borderId="84" xfId="53573" applyFont="1" applyFill="1" applyBorder="1" applyAlignment="1">
      <alignment horizontal="center" vertical="center" wrapText="1"/>
    </xf>
    <xf numFmtId="0" fontId="115" fillId="6" borderId="84" xfId="53573" applyFont="1" applyFill="1" applyBorder="1" applyAlignment="1">
      <alignment horizontal="center" vertical="center"/>
    </xf>
    <xf numFmtId="0" fontId="115" fillId="6" borderId="60" xfId="53573" applyFont="1" applyFill="1" applyBorder="1" applyAlignment="1">
      <alignment horizontal="center" vertical="center"/>
    </xf>
    <xf numFmtId="0" fontId="115" fillId="6" borderId="61" xfId="53573" applyFont="1" applyFill="1" applyBorder="1" applyAlignment="1">
      <alignment horizontal="center" vertical="center"/>
    </xf>
    <xf numFmtId="49" fontId="120" fillId="0" borderId="63" xfId="2" applyNumberFormat="1" applyFont="1" applyBorder="1" applyAlignment="1">
      <alignment horizontal="left" vertical="center" wrapText="1"/>
    </xf>
    <xf numFmtId="0" fontId="121" fillId="0" borderId="32" xfId="0" applyFont="1" applyBorder="1" applyAlignment="1">
      <alignment horizontal="center" vertical="center" wrapText="1"/>
    </xf>
    <xf numFmtId="0" fontId="121" fillId="0" borderId="0" xfId="0" applyFont="1" applyAlignment="1">
      <alignment vertical="center"/>
    </xf>
    <xf numFmtId="166" fontId="121" fillId="87" borderId="0" xfId="53565" applyFont="1" applyFill="1" applyBorder="1" applyAlignment="1">
      <alignment horizontal="center" vertical="center" wrapText="1"/>
    </xf>
    <xf numFmtId="2" fontId="105" fillId="0" borderId="0" xfId="0" applyNumberFormat="1" applyFont="1" applyAlignment="1">
      <alignment horizontal="center" vertical="center" wrapText="1"/>
    </xf>
    <xf numFmtId="206" fontId="121" fillId="0" borderId="0" xfId="0" applyNumberFormat="1" applyFont="1" applyAlignment="1">
      <alignment horizontal="center" vertical="center" wrapText="1"/>
    </xf>
    <xf numFmtId="17" fontId="121" fillId="0" borderId="0" xfId="0" applyNumberFormat="1" applyFont="1" applyAlignment="1">
      <alignment horizontal="center" vertical="center" wrapText="1"/>
    </xf>
    <xf numFmtId="206" fontId="105" fillId="0" borderId="48" xfId="0" applyNumberFormat="1" applyFont="1" applyBorder="1" applyAlignment="1">
      <alignment horizontal="center" vertical="center"/>
    </xf>
    <xf numFmtId="0" fontId="4" fillId="0" borderId="60" xfId="0" quotePrefix="1" applyFont="1" applyBorder="1" applyAlignment="1">
      <alignment horizontal="left" vertical="center" wrapText="1"/>
    </xf>
    <xf numFmtId="0" fontId="121" fillId="0" borderId="60" xfId="0" quotePrefix="1" applyFont="1" applyBorder="1" applyAlignment="1">
      <alignment vertical="center"/>
    </xf>
    <xf numFmtId="0" fontId="116" fillId="87" borderId="84" xfId="0" applyFont="1" applyFill="1" applyBorder="1" applyAlignment="1">
      <alignment horizontal="center" vertical="center"/>
    </xf>
    <xf numFmtId="0" fontId="116" fillId="87" borderId="61" xfId="0" applyFont="1" applyFill="1" applyBorder="1" applyAlignment="1">
      <alignment horizontal="center" vertical="center"/>
    </xf>
    <xf numFmtId="0" fontId="4" fillId="87" borderId="84" xfId="0" quotePrefix="1" applyFont="1" applyFill="1" applyBorder="1" applyAlignment="1">
      <alignment horizontal="center" vertical="center" wrapText="1"/>
    </xf>
    <xf numFmtId="164" fontId="115" fillId="0" borderId="61" xfId="0" applyNumberFormat="1" applyFont="1" applyBorder="1" applyAlignment="1">
      <alignment horizontal="center" vertical="center"/>
    </xf>
    <xf numFmtId="164" fontId="116" fillId="87" borderId="61" xfId="0" applyNumberFormat="1" applyFont="1" applyFill="1" applyBorder="1" applyAlignment="1">
      <alignment horizontal="center" vertical="center"/>
    </xf>
    <xf numFmtId="0" fontId="115" fillId="3" borderId="84" xfId="0" applyFont="1" applyFill="1" applyBorder="1" applyAlignment="1">
      <alignment horizontal="center" vertical="center"/>
    </xf>
    <xf numFmtId="0" fontId="115" fillId="3" borderId="61" xfId="0" applyFont="1" applyFill="1" applyBorder="1" applyAlignment="1">
      <alignment horizontal="center" vertical="center"/>
    </xf>
    <xf numFmtId="0" fontId="116" fillId="87" borderId="84" xfId="0" applyFont="1" applyFill="1" applyBorder="1" applyAlignment="1">
      <alignment horizontal="center" vertical="center" wrapText="1"/>
    </xf>
    <xf numFmtId="0" fontId="115" fillId="3" borderId="35" xfId="0" applyFont="1" applyFill="1" applyBorder="1" applyAlignment="1">
      <alignment horizontal="center" vertical="center"/>
    </xf>
    <xf numFmtId="0" fontId="115" fillId="3" borderId="34" xfId="0" applyFont="1" applyFill="1" applyBorder="1" applyAlignment="1">
      <alignment horizontal="center" vertical="center"/>
    </xf>
    <xf numFmtId="0" fontId="115" fillId="3" borderId="89" xfId="0" applyFont="1" applyFill="1" applyBorder="1" applyAlignment="1">
      <alignment horizontal="center" vertical="center"/>
    </xf>
    <xf numFmtId="1" fontId="0" fillId="0" borderId="60" xfId="0" applyNumberFormat="1" applyBorder="1" applyAlignment="1">
      <alignment horizontal="left" vertical="center" wrapText="1"/>
    </xf>
    <xf numFmtId="0" fontId="124" fillId="87" borderId="60" xfId="0" applyFont="1" applyFill="1" applyBorder="1" applyAlignment="1">
      <alignment horizontal="center" vertical="center"/>
    </xf>
    <xf numFmtId="0" fontId="65" fillId="0" borderId="70" xfId="2" applyFont="1" applyBorder="1" applyAlignment="1">
      <alignment vertical="center" wrapText="1"/>
    </xf>
    <xf numFmtId="0" fontId="78" fillId="87" borderId="0" xfId="53573" applyFont="1" applyFill="1" applyAlignment="1" applyProtection="1">
      <alignment horizontal="center"/>
      <protection locked="0"/>
    </xf>
    <xf numFmtId="0" fontId="78" fillId="87" borderId="0" xfId="53573" applyFont="1" applyFill="1" applyAlignment="1" applyProtection="1">
      <alignment horizontal="center" vertical="top"/>
      <protection locked="0"/>
    </xf>
    <xf numFmtId="0" fontId="78" fillId="87" borderId="30" xfId="53573" applyFont="1" applyFill="1" applyBorder="1" applyAlignment="1" applyProtection="1">
      <alignment horizontal="center" vertical="center" wrapText="1"/>
      <protection locked="0"/>
    </xf>
    <xf numFmtId="0" fontId="6" fillId="0" borderId="32" xfId="4" applyFont="1" applyBorder="1"/>
    <xf numFmtId="0" fontId="6" fillId="0" borderId="0" xfId="4" applyFont="1"/>
    <xf numFmtId="0" fontId="6" fillId="0" borderId="48" xfId="4" applyFont="1" applyBorder="1"/>
    <xf numFmtId="0" fontId="82" fillId="0" borderId="45" xfId="0" applyFont="1" applyBorder="1" applyAlignment="1">
      <alignment horizontal="center" vertical="center"/>
    </xf>
    <xf numFmtId="0" fontId="82" fillId="0" borderId="46" xfId="0" applyFont="1" applyBorder="1" applyAlignment="1">
      <alignment horizontal="center" vertical="center"/>
    </xf>
    <xf numFmtId="0" fontId="82" fillId="0" borderId="47" xfId="0" applyFont="1" applyBorder="1" applyAlignment="1">
      <alignment horizontal="center" vertical="center"/>
    </xf>
    <xf numFmtId="10" fontId="85" fillId="84" borderId="0" xfId="0" applyNumberFormat="1" applyFont="1" applyFill="1" applyAlignment="1" applyProtection="1">
      <alignment vertical="center" wrapText="1"/>
      <protection locked="0"/>
    </xf>
    <xf numFmtId="10" fontId="85" fillId="84" borderId="48" xfId="0" applyNumberFormat="1" applyFont="1" applyFill="1" applyBorder="1" applyAlignment="1" applyProtection="1">
      <alignment vertical="center" wrapText="1"/>
      <protection locked="0"/>
    </xf>
    <xf numFmtId="0" fontId="80" fillId="0" borderId="32" xfId="4" applyFont="1" applyBorder="1" applyAlignment="1">
      <alignment horizontal="center" vertical="center"/>
    </xf>
    <xf numFmtId="0" fontId="80" fillId="0" borderId="74" xfId="4" applyFont="1" applyBorder="1" applyAlignment="1">
      <alignment horizontal="center" vertical="center"/>
    </xf>
    <xf numFmtId="10" fontId="101" fillId="89" borderId="70" xfId="1225" applyNumberFormat="1" applyFont="1" applyFill="1" applyBorder="1" applyAlignment="1">
      <alignment horizontal="center" vertical="center" wrapText="1"/>
    </xf>
    <xf numFmtId="10" fontId="101" fillId="89" borderId="75" xfId="1225" applyNumberFormat="1" applyFont="1" applyFill="1" applyBorder="1" applyAlignment="1">
      <alignment horizontal="center" vertical="center" wrapText="1"/>
    </xf>
    <xf numFmtId="10" fontId="101" fillId="89" borderId="69" xfId="1225" applyNumberFormat="1" applyFont="1" applyFill="1" applyBorder="1" applyAlignment="1">
      <alignment horizontal="center" vertical="center" wrapText="1"/>
    </xf>
    <xf numFmtId="10" fontId="101" fillId="89" borderId="76" xfId="1225" applyNumberFormat="1" applyFont="1" applyFill="1" applyBorder="1" applyAlignment="1">
      <alignment horizontal="center" vertical="center" wrapText="1"/>
    </xf>
    <xf numFmtId="10" fontId="101" fillId="89" borderId="0" xfId="1225" applyNumberFormat="1" applyFont="1" applyFill="1" applyBorder="1" applyAlignment="1">
      <alignment horizontal="center" vertical="center" wrapText="1"/>
    </xf>
    <xf numFmtId="49" fontId="95" fillId="0" borderId="44" xfId="2" applyNumberFormat="1" applyFont="1" applyBorder="1" applyAlignment="1">
      <alignment horizontal="center" vertical="center" wrapText="1"/>
    </xf>
    <xf numFmtId="49" fontId="95" fillId="0" borderId="71" xfId="2" applyNumberFormat="1" applyFont="1" applyBorder="1" applyAlignment="1">
      <alignment horizontal="center" vertical="center" wrapText="1"/>
    </xf>
    <xf numFmtId="49" fontId="95" fillId="0" borderId="58" xfId="2" applyNumberFormat="1" applyFont="1" applyBorder="1" applyAlignment="1">
      <alignment horizontal="center" vertical="center" wrapText="1"/>
    </xf>
    <xf numFmtId="0" fontId="104" fillId="6" borderId="56" xfId="2" applyFont="1" applyFill="1" applyBorder="1" applyAlignment="1">
      <alignment horizontal="right" vertical="center"/>
    </xf>
    <xf numFmtId="0" fontId="104" fillId="6" borderId="57" xfId="2" applyFont="1" applyFill="1" applyBorder="1" applyAlignment="1">
      <alignment horizontal="right" vertical="center"/>
    </xf>
    <xf numFmtId="4" fontId="82" fillId="86" borderId="33" xfId="2" applyNumberFormat="1" applyFont="1" applyFill="1" applyBorder="1" applyAlignment="1">
      <alignment horizontal="center" vertical="center"/>
    </xf>
    <xf numFmtId="4" fontId="82" fillId="86" borderId="35" xfId="2" applyNumberFormat="1" applyFont="1" applyFill="1" applyBorder="1" applyAlignment="1">
      <alignment horizontal="center" vertical="center"/>
    </xf>
    <xf numFmtId="4" fontId="82" fillId="86" borderId="59" xfId="2" applyNumberFormat="1" applyFont="1" applyFill="1" applyBorder="1" applyAlignment="1">
      <alignment horizontal="center" vertical="center" wrapText="1"/>
    </xf>
    <xf numFmtId="4" fontId="82" fillId="86" borderId="34" xfId="2" applyNumberFormat="1" applyFont="1" applyFill="1" applyBorder="1" applyAlignment="1">
      <alignment horizontal="center" vertical="center" wrapText="1"/>
    </xf>
    <xf numFmtId="0" fontId="82" fillId="86" borderId="50" xfId="1579" applyNumberFormat="1" applyFont="1" applyFill="1" applyBorder="1" applyAlignment="1">
      <alignment horizontal="center" vertical="center" wrapText="1"/>
    </xf>
    <xf numFmtId="0" fontId="82" fillId="86" borderId="42" xfId="1579" applyNumberFormat="1" applyFont="1" applyFill="1" applyBorder="1" applyAlignment="1">
      <alignment horizontal="center" vertical="center" wrapText="1"/>
    </xf>
    <xf numFmtId="0" fontId="65" fillId="86" borderId="51" xfId="2" applyFont="1" applyFill="1" applyBorder="1" applyAlignment="1">
      <alignment horizontal="center" vertical="center" wrapText="1"/>
    </xf>
    <xf numFmtId="0" fontId="65" fillId="86" borderId="43" xfId="2" applyFont="1" applyFill="1" applyBorder="1" applyAlignment="1">
      <alignment horizontal="center" vertical="center" wrapText="1"/>
    </xf>
    <xf numFmtId="0" fontId="78" fillId="0" borderId="60" xfId="802" applyFont="1" applyBorder="1" applyAlignment="1">
      <alignment horizontal="center" vertical="center" wrapText="1"/>
    </xf>
    <xf numFmtId="0" fontId="78" fillId="0" borderId="60" xfId="802" applyFont="1" applyBorder="1" applyAlignment="1">
      <alignment horizontal="left" vertical="center" wrapText="1"/>
    </xf>
    <xf numFmtId="174" fontId="109" fillId="0" borderId="60" xfId="1599" applyFont="1" applyBorder="1" applyAlignment="1">
      <alignment horizontal="center" vertical="center" wrapText="1"/>
    </xf>
    <xf numFmtId="10" fontId="109" fillId="0" borderId="60" xfId="1213" applyNumberFormat="1" applyFont="1" applyBorder="1" applyAlignment="1">
      <alignment horizontal="center" vertical="center" wrapText="1"/>
    </xf>
    <xf numFmtId="4" fontId="78" fillId="0" borderId="60" xfId="802" applyNumberFormat="1" applyFont="1" applyBorder="1" applyAlignment="1">
      <alignment horizontal="right" vertical="center"/>
    </xf>
    <xf numFmtId="0" fontId="78" fillId="0" borderId="60" xfId="802" applyFont="1" applyBorder="1" applyAlignment="1">
      <alignment horizontal="right" vertical="center"/>
    </xf>
    <xf numFmtId="0" fontId="79" fillId="87" borderId="0" xfId="0" applyFont="1" applyFill="1" applyAlignment="1" applyProtection="1">
      <alignment horizontal="center" vertical="center"/>
      <protection locked="0"/>
    </xf>
    <xf numFmtId="49" fontId="95" fillId="0" borderId="60" xfId="2" applyNumberFormat="1" applyFont="1" applyBorder="1" applyAlignment="1">
      <alignment horizontal="center" vertical="center" wrapText="1"/>
    </xf>
    <xf numFmtId="0" fontId="65" fillId="3" borderId="60" xfId="802" applyFont="1" applyFill="1" applyBorder="1" applyAlignment="1">
      <alignment horizontal="center" vertical="center"/>
    </xf>
    <xf numFmtId="0" fontId="107" fillId="0" borderId="80" xfId="0" applyFont="1" applyBorder="1" applyAlignment="1">
      <alignment horizontal="center" vertical="center" wrapText="1"/>
    </xf>
    <xf numFmtId="0" fontId="107" fillId="0" borderId="67" xfId="0" applyFont="1" applyBorder="1" applyAlignment="1">
      <alignment horizontal="center" vertical="center" wrapText="1"/>
    </xf>
    <xf numFmtId="0" fontId="107" fillId="0" borderId="81" xfId="0" applyFont="1" applyBorder="1" applyAlignment="1">
      <alignment horizontal="center" vertical="center" wrapText="1"/>
    </xf>
    <xf numFmtId="49" fontId="65" fillId="0" borderId="80" xfId="2" applyNumberFormat="1" applyFont="1" applyBorder="1" applyAlignment="1">
      <alignment horizontal="left" vertical="center" wrapText="1"/>
    </xf>
    <xf numFmtId="49" fontId="65" fillId="0" borderId="67" xfId="2" applyNumberFormat="1" applyFont="1" applyBorder="1" applyAlignment="1">
      <alignment horizontal="left" vertical="center" wrapText="1"/>
    </xf>
    <xf numFmtId="49" fontId="65" fillId="0" borderId="81" xfId="2" applyNumberFormat="1" applyFont="1" applyBorder="1" applyAlignment="1">
      <alignment horizontal="left" vertical="center" wrapText="1"/>
    </xf>
    <xf numFmtId="4" fontId="80" fillId="0" borderId="60" xfId="1579" applyNumberFormat="1" applyFont="1" applyBorder="1" applyAlignment="1">
      <alignment horizontal="center" vertical="center" wrapText="1"/>
    </xf>
    <xf numFmtId="4" fontId="80" fillId="0" borderId="64" xfId="2" applyNumberFormat="1" applyFont="1" applyBorder="1" applyAlignment="1">
      <alignment horizontal="center" vertical="center" wrapText="1"/>
    </xf>
    <xf numFmtId="1" fontId="120" fillId="90" borderId="60" xfId="1" applyNumberFormat="1" applyFont="1" applyFill="1" applyBorder="1" applyAlignment="1">
      <alignment horizontal="center" vertical="center" wrapText="1"/>
    </xf>
    <xf numFmtId="49" fontId="120" fillId="90" borderId="60" xfId="1" applyNumberFormat="1" applyFont="1" applyFill="1" applyBorder="1" applyAlignment="1">
      <alignment horizontal="center" vertical="center" wrapText="1"/>
    </xf>
    <xf numFmtId="49" fontId="120" fillId="4" borderId="60" xfId="1" applyNumberFormat="1" applyFont="1" applyFill="1" applyBorder="1" applyAlignment="1">
      <alignment horizontal="center" vertical="center" wrapText="1"/>
    </xf>
    <xf numFmtId="1" fontId="97" fillId="2" borderId="60" xfId="1" applyNumberFormat="1" applyFont="1" applyFill="1" applyBorder="1" applyAlignment="1">
      <alignment horizontal="center" vertical="center" wrapText="1"/>
    </xf>
    <xf numFmtId="49" fontId="95" fillId="0" borderId="45" xfId="2" applyNumberFormat="1" applyFont="1" applyBorder="1" applyAlignment="1">
      <alignment horizontal="center" vertical="center" wrapText="1"/>
    </xf>
    <xf numFmtId="49" fontId="95" fillId="0" borderId="46" xfId="2" applyNumberFormat="1" applyFont="1" applyBorder="1" applyAlignment="1">
      <alignment horizontal="center" vertical="center" wrapText="1"/>
    </xf>
    <xf numFmtId="49" fontId="95" fillId="0" borderId="47" xfId="2" applyNumberFormat="1" applyFont="1" applyBorder="1" applyAlignment="1">
      <alignment horizontal="center" vertical="center" wrapText="1"/>
    </xf>
    <xf numFmtId="0" fontId="80" fillId="0" borderId="69" xfId="2" applyFont="1" applyBorder="1" applyAlignment="1">
      <alignment horizontal="center" vertical="center" wrapText="1"/>
    </xf>
    <xf numFmtId="0" fontId="80" fillId="0" borderId="76" xfId="2" applyFont="1" applyBorder="1" applyAlignment="1">
      <alignment horizontal="center" vertical="center" wrapText="1"/>
    </xf>
    <xf numFmtId="49" fontId="80" fillId="0" borderId="55" xfId="2" applyNumberFormat="1" applyFont="1" applyBorder="1" applyAlignment="1">
      <alignment horizontal="center" vertical="center" wrapText="1"/>
    </xf>
    <xf numFmtId="49" fontId="80" fillId="0" borderId="62" xfId="2" applyNumberFormat="1" applyFont="1" applyBorder="1" applyAlignment="1">
      <alignment horizontal="center" vertical="center" wrapText="1"/>
    </xf>
    <xf numFmtId="4" fontId="80" fillId="0" borderId="60" xfId="1579" applyNumberFormat="1" applyFont="1" applyBorder="1" applyAlignment="1">
      <alignment horizontal="center" vertical="center"/>
    </xf>
    <xf numFmtId="4" fontId="80" fillId="0" borderId="64" xfId="1579" applyNumberFormat="1" applyFont="1" applyBorder="1" applyAlignment="1">
      <alignment horizontal="center" vertical="center"/>
    </xf>
    <xf numFmtId="4" fontId="80" fillId="0" borderId="61" xfId="1579" applyNumberFormat="1" applyFont="1" applyBorder="1" applyAlignment="1">
      <alignment horizontal="center" vertical="center" wrapText="1"/>
    </xf>
    <xf numFmtId="4" fontId="80" fillId="0" borderId="55" xfId="2" applyNumberFormat="1" applyFont="1" applyBorder="1" applyAlignment="1">
      <alignment horizontal="center" vertical="center"/>
    </xf>
    <xf numFmtId="4" fontId="80" fillId="0" borderId="66" xfId="2" applyNumberFormat="1" applyFont="1" applyBorder="1" applyAlignment="1">
      <alignment horizontal="center" vertical="center"/>
    </xf>
    <xf numFmtId="0" fontId="80" fillId="0" borderId="79" xfId="2" applyFont="1" applyBorder="1" applyAlignment="1">
      <alignment horizontal="center" vertical="center" wrapText="1"/>
    </xf>
    <xf numFmtId="0" fontId="80" fillId="0" borderId="71" xfId="2" applyFont="1" applyBorder="1" applyAlignment="1">
      <alignment horizontal="center" vertical="center" wrapText="1"/>
    </xf>
    <xf numFmtId="0" fontId="80" fillId="0" borderId="78" xfId="2" applyFont="1" applyBorder="1" applyAlignment="1">
      <alignment horizontal="center" vertical="center" wrapText="1"/>
    </xf>
    <xf numFmtId="4" fontId="80" fillId="0" borderId="41" xfId="2" applyNumberFormat="1" applyFont="1" applyBorder="1" applyAlignment="1">
      <alignment horizontal="center" vertical="center" wrapText="1"/>
    </xf>
    <xf numFmtId="49" fontId="80" fillId="0" borderId="41" xfId="2" applyNumberFormat="1" applyFont="1" applyBorder="1" applyAlignment="1">
      <alignment horizontal="center" vertical="center"/>
    </xf>
    <xf numFmtId="4" fontId="80" fillId="0" borderId="60" xfId="2" applyNumberFormat="1" applyFont="1" applyBorder="1" applyAlignment="1">
      <alignment horizontal="center" vertical="center" wrapText="1"/>
    </xf>
    <xf numFmtId="0" fontId="112" fillId="87" borderId="33" xfId="1" applyFont="1" applyFill="1" applyBorder="1" applyAlignment="1">
      <alignment horizontal="center" vertical="center"/>
    </xf>
    <xf numFmtId="0" fontId="112" fillId="87" borderId="59" xfId="1" applyFont="1" applyFill="1" applyBorder="1" applyAlignment="1">
      <alignment horizontal="center" vertical="center"/>
    </xf>
    <xf numFmtId="0" fontId="112" fillId="87" borderId="82" xfId="1" applyFont="1" applyFill="1" applyBorder="1" applyAlignment="1">
      <alignment horizontal="center" vertical="center"/>
    </xf>
    <xf numFmtId="0" fontId="116" fillId="87" borderId="84" xfId="0" applyFont="1" applyFill="1" applyBorder="1" applyAlignment="1">
      <alignment horizontal="center" vertical="center" wrapText="1"/>
    </xf>
    <xf numFmtId="0" fontId="116" fillId="87" borderId="60" xfId="0" applyFont="1" applyFill="1" applyBorder="1" applyAlignment="1">
      <alignment horizontal="center" vertical="center" wrapText="1"/>
    </xf>
    <xf numFmtId="0" fontId="116" fillId="87" borderId="83" xfId="0" applyFont="1" applyFill="1" applyBorder="1" applyAlignment="1">
      <alignment horizontal="center" vertical="center" wrapText="1"/>
    </xf>
    <xf numFmtId="0" fontId="116" fillId="87" borderId="81" xfId="0" applyFont="1" applyFill="1" applyBorder="1" applyAlignment="1">
      <alignment horizontal="center" vertical="center" wrapText="1"/>
    </xf>
    <xf numFmtId="0" fontId="116" fillId="87" borderId="70" xfId="0" quotePrefix="1" applyFont="1" applyFill="1" applyBorder="1" applyAlignment="1">
      <alignment horizontal="center" vertical="center" wrapText="1"/>
    </xf>
    <xf numFmtId="0" fontId="116" fillId="87" borderId="77" xfId="0" quotePrefix="1" applyFont="1" applyFill="1" applyBorder="1" applyAlignment="1">
      <alignment horizontal="center" vertical="center" wrapText="1"/>
    </xf>
    <xf numFmtId="0" fontId="116" fillId="87" borderId="87" xfId="0" quotePrefix="1" applyFont="1" applyFill="1" applyBorder="1" applyAlignment="1">
      <alignment horizontal="center" vertical="center" wrapText="1"/>
    </xf>
    <xf numFmtId="0" fontId="116" fillId="87" borderId="69" xfId="0" quotePrefix="1" applyFont="1" applyFill="1" applyBorder="1" applyAlignment="1">
      <alignment horizontal="center" vertical="center" wrapText="1"/>
    </xf>
    <xf numFmtId="0" fontId="116" fillId="87" borderId="88" xfId="0" quotePrefix="1" applyFont="1" applyFill="1" applyBorder="1" applyAlignment="1">
      <alignment horizontal="center" vertical="center" wrapText="1"/>
    </xf>
    <xf numFmtId="0" fontId="116" fillId="87" borderId="63" xfId="0" quotePrefix="1" applyFont="1" applyFill="1" applyBorder="1" applyAlignment="1">
      <alignment horizontal="center" vertical="center" wrapText="1"/>
    </xf>
    <xf numFmtId="0" fontId="116" fillId="87" borderId="61" xfId="0" applyFont="1" applyFill="1" applyBorder="1" applyAlignment="1">
      <alignment horizontal="center" vertical="center" wrapText="1"/>
    </xf>
    <xf numFmtId="0" fontId="116" fillId="87" borderId="84" xfId="53573" applyFont="1" applyFill="1" applyBorder="1" applyAlignment="1">
      <alignment horizontal="center" vertical="center" wrapText="1"/>
    </xf>
    <xf numFmtId="0" fontId="116" fillId="87" borderId="60" xfId="53573" applyFont="1" applyFill="1" applyBorder="1" applyAlignment="1">
      <alignment horizontal="center" vertical="center" wrapText="1"/>
    </xf>
    <xf numFmtId="0" fontId="115" fillId="6" borderId="84" xfId="53573" applyFont="1" applyFill="1" applyBorder="1" applyAlignment="1">
      <alignment horizontal="center" vertical="center"/>
    </xf>
    <xf numFmtId="0" fontId="115" fillId="6" borderId="60" xfId="53573" applyFont="1" applyFill="1" applyBorder="1" applyAlignment="1">
      <alignment horizontal="center" vertical="center"/>
    </xf>
    <xf numFmtId="0" fontId="115" fillId="6" borderId="61" xfId="53573" applyFont="1" applyFill="1" applyBorder="1" applyAlignment="1">
      <alignment horizontal="center" vertical="center"/>
    </xf>
    <xf numFmtId="0" fontId="116" fillId="87" borderId="60" xfId="53573" quotePrefix="1" applyFont="1" applyFill="1" applyBorder="1" applyAlignment="1">
      <alignment horizontal="center" vertical="center" wrapText="1"/>
    </xf>
    <xf numFmtId="0" fontId="116" fillId="87" borderId="61" xfId="53573" applyFont="1" applyFill="1" applyBorder="1" applyAlignment="1">
      <alignment horizontal="center" vertical="center" wrapText="1"/>
    </xf>
    <xf numFmtId="0" fontId="116" fillId="87" borderId="70" xfId="53573" quotePrefix="1" applyFont="1" applyFill="1" applyBorder="1" applyAlignment="1">
      <alignment horizontal="center" vertical="center" wrapText="1"/>
    </xf>
    <xf numFmtId="0" fontId="116" fillId="87" borderId="77" xfId="53573" quotePrefix="1" applyFont="1" applyFill="1" applyBorder="1" applyAlignment="1">
      <alignment horizontal="center" vertical="center" wrapText="1"/>
    </xf>
    <xf numFmtId="0" fontId="116" fillId="87" borderId="87" xfId="53573" quotePrefix="1" applyFont="1" applyFill="1" applyBorder="1" applyAlignment="1">
      <alignment horizontal="center" vertical="center" wrapText="1"/>
    </xf>
    <xf numFmtId="0" fontId="116" fillId="87" borderId="69" xfId="53573" quotePrefix="1" applyFont="1" applyFill="1" applyBorder="1" applyAlignment="1">
      <alignment horizontal="center" vertical="center" wrapText="1"/>
    </xf>
    <xf numFmtId="0" fontId="116" fillId="87" borderId="88" xfId="53573" quotePrefix="1" applyFont="1" applyFill="1" applyBorder="1" applyAlignment="1">
      <alignment horizontal="center" vertical="center" wrapText="1"/>
    </xf>
    <xf numFmtId="0" fontId="116" fillId="87" borderId="63" xfId="53573" quotePrefix="1" applyFont="1" applyFill="1" applyBorder="1" applyAlignment="1">
      <alignment horizontal="center" vertical="center" wrapText="1"/>
    </xf>
    <xf numFmtId="0" fontId="79" fillId="6" borderId="33" xfId="53573" applyFont="1" applyFill="1" applyBorder="1" applyAlignment="1">
      <alignment horizontal="center" vertical="center" wrapText="1"/>
    </xf>
    <xf numFmtId="0" fontId="79" fillId="6" borderId="59" xfId="53573" applyFont="1" applyFill="1" applyBorder="1" applyAlignment="1">
      <alignment horizontal="center" vertical="center" wrapText="1"/>
    </xf>
    <xf numFmtId="0" fontId="79" fillId="6" borderId="82" xfId="53573" applyFont="1" applyFill="1" applyBorder="1" applyAlignment="1">
      <alignment horizontal="center" vertical="center" wrapText="1"/>
    </xf>
    <xf numFmtId="0" fontId="115" fillId="0" borderId="83" xfId="53573" applyFont="1" applyBorder="1" applyAlignment="1">
      <alignment horizontal="center" vertical="center" wrapText="1"/>
    </xf>
    <xf numFmtId="0" fontId="115" fillId="0" borderId="67" xfId="53573" applyFont="1" applyBorder="1" applyAlignment="1">
      <alignment horizontal="center" vertical="center" wrapText="1"/>
    </xf>
    <xf numFmtId="0" fontId="115" fillId="0" borderId="68" xfId="53573" applyFont="1" applyBorder="1" applyAlignment="1">
      <alignment horizontal="center" vertical="center" wrapText="1"/>
    </xf>
    <xf numFmtId="0" fontId="115" fillId="0" borderId="83" xfId="53573" applyFont="1" applyBorder="1" applyAlignment="1">
      <alignment horizontal="left" vertical="center" wrapText="1"/>
    </xf>
    <xf numFmtId="0" fontId="115" fillId="0" borderId="67" xfId="53573" applyFont="1" applyBorder="1" applyAlignment="1">
      <alignment horizontal="left" vertical="center" wrapText="1"/>
    </xf>
    <xf numFmtId="0" fontId="115" fillId="0" borderId="68" xfId="53573" applyFont="1" applyBorder="1" applyAlignment="1">
      <alignment horizontal="left" vertical="center" wrapText="1"/>
    </xf>
    <xf numFmtId="0" fontId="116" fillId="6" borderId="84" xfId="53573" applyFont="1" applyFill="1" applyBorder="1" applyAlignment="1">
      <alignment horizontal="center" vertical="center"/>
    </xf>
    <xf numFmtId="0" fontId="116" fillId="6" borderId="60" xfId="53573" applyFont="1" applyFill="1" applyBorder="1" applyAlignment="1">
      <alignment horizontal="center" vertical="center"/>
    </xf>
    <xf numFmtId="0" fontId="116" fillId="6" borderId="61" xfId="53573" applyFont="1" applyFill="1" applyBorder="1" applyAlignment="1">
      <alignment horizontal="center" vertical="center"/>
    </xf>
    <xf numFmtId="49" fontId="117" fillId="87" borderId="33" xfId="2" applyNumberFormat="1" applyFont="1" applyFill="1" applyBorder="1" applyAlignment="1">
      <alignment horizontal="center" vertical="center" wrapText="1"/>
    </xf>
    <xf numFmtId="49" fontId="117" fillId="87" borderId="59" xfId="2" applyNumberFormat="1" applyFont="1" applyFill="1" applyBorder="1" applyAlignment="1">
      <alignment horizontal="center" vertical="center" wrapText="1"/>
    </xf>
    <xf numFmtId="49" fontId="117" fillId="87" borderId="82" xfId="2" applyNumberFormat="1" applyFont="1" applyFill="1" applyBorder="1" applyAlignment="1">
      <alignment horizontal="center" vertical="center" wrapText="1"/>
    </xf>
    <xf numFmtId="49" fontId="80" fillId="0" borderId="84" xfId="2" applyNumberFormat="1" applyFont="1" applyBorder="1" applyAlignment="1">
      <alignment horizontal="left" vertical="center" wrapText="1"/>
    </xf>
    <xf numFmtId="49" fontId="80" fillId="0" borderId="60" xfId="2" applyNumberFormat="1" applyFont="1" applyBorder="1" applyAlignment="1">
      <alignment horizontal="left" vertical="center" wrapText="1"/>
    </xf>
    <xf numFmtId="49" fontId="80" fillId="0" borderId="61" xfId="2" applyNumberFormat="1" applyFont="1" applyBorder="1" applyAlignment="1">
      <alignment horizontal="left" vertical="center" wrapText="1"/>
    </xf>
    <xf numFmtId="4" fontId="80" fillId="0" borderId="84" xfId="2" applyNumberFormat="1" applyFont="1" applyBorder="1" applyAlignment="1">
      <alignment horizontal="center" vertical="center" wrapText="1"/>
    </xf>
    <xf numFmtId="4" fontId="80" fillId="0" borderId="66" xfId="2" applyNumberFormat="1" applyFont="1" applyBorder="1" applyAlignment="1">
      <alignment horizontal="center" vertical="center" wrapText="1"/>
    </xf>
    <xf numFmtId="44" fontId="80" fillId="0" borderId="60" xfId="53562" applyFont="1" applyFill="1" applyBorder="1" applyAlignment="1">
      <alignment horizontal="center" vertical="center" wrapText="1"/>
    </xf>
    <xf numFmtId="44" fontId="80" fillId="0" borderId="64" xfId="53562" applyFont="1" applyFill="1" applyBorder="1" applyAlignment="1">
      <alignment horizontal="center" vertical="center" wrapText="1"/>
    </xf>
    <xf numFmtId="44" fontId="80" fillId="0" borderId="61" xfId="53562" applyFont="1" applyFill="1" applyBorder="1" applyAlignment="1">
      <alignment horizontal="center" vertical="center" wrapText="1"/>
    </xf>
    <xf numFmtId="44" fontId="80" fillId="0" borderId="65" xfId="53562" applyFont="1" applyFill="1" applyBorder="1" applyAlignment="1">
      <alignment horizontal="center" vertical="center" wrapText="1"/>
    </xf>
    <xf numFmtId="0" fontId="118" fillId="92" borderId="33" xfId="0" applyFont="1" applyFill="1" applyBorder="1" applyAlignment="1">
      <alignment horizontal="center" vertical="center" wrapText="1"/>
    </xf>
    <xf numFmtId="0" fontId="118" fillId="92" borderId="59" xfId="0" applyFont="1" applyFill="1" applyBorder="1" applyAlignment="1">
      <alignment horizontal="center" vertical="center" wrapText="1"/>
    </xf>
    <xf numFmtId="0" fontId="118" fillId="92" borderId="82" xfId="0" applyFont="1" applyFill="1" applyBorder="1" applyAlignment="1">
      <alignment horizontal="center" vertical="center" wrapText="1"/>
    </xf>
    <xf numFmtId="0" fontId="118" fillId="92" borderId="84" xfId="0" applyFont="1" applyFill="1" applyBorder="1" applyAlignment="1">
      <alignment horizontal="center" vertical="center" wrapText="1"/>
    </xf>
    <xf numFmtId="0" fontId="118" fillId="92" borderId="60" xfId="0" applyFont="1" applyFill="1" applyBorder="1" applyAlignment="1">
      <alignment horizontal="center" vertical="center" wrapText="1"/>
    </xf>
    <xf numFmtId="0" fontId="118" fillId="92" borderId="61" xfId="0" applyFont="1" applyFill="1" applyBorder="1" applyAlignment="1">
      <alignment horizontal="center" vertical="center" wrapText="1"/>
    </xf>
    <xf numFmtId="0" fontId="123" fillId="6" borderId="84" xfId="0" applyFont="1" applyFill="1" applyBorder="1" applyAlignment="1">
      <alignment horizontal="center" vertical="center" wrapText="1"/>
    </xf>
    <xf numFmtId="0" fontId="123" fillId="6" borderId="60" xfId="0" applyFont="1" applyFill="1" applyBorder="1" applyAlignment="1">
      <alignment horizontal="center" vertical="center" wrapText="1"/>
    </xf>
    <xf numFmtId="4" fontId="123" fillId="6" borderId="61" xfId="0" applyNumberFormat="1" applyFont="1" applyFill="1" applyBorder="1" applyAlignment="1">
      <alignment horizontal="center" vertical="center" wrapText="1"/>
    </xf>
  </cellXfs>
  <cellStyles count="53576">
    <cellStyle name="_x000d__x000a_JournalTemplate=C:\COMFO\CTALK\JOURSTD.TPL_x000d__x000a_LbStateAddress=3 3 0 251 1 89 2 311_x000d__x000a_LbStateJou" xfId="52186" xr:uid="{00000000-0005-0000-0000-000000000000}"/>
    <cellStyle name="20% - Accent1" xfId="50" xr:uid="{00000000-0005-0000-0000-000001000000}"/>
    <cellStyle name="20% - Accent1 2" xfId="51" xr:uid="{00000000-0005-0000-0000-000002000000}"/>
    <cellStyle name="20% - Accent2" xfId="52" xr:uid="{00000000-0005-0000-0000-000003000000}"/>
    <cellStyle name="20% - Accent3" xfId="53" xr:uid="{00000000-0005-0000-0000-000004000000}"/>
    <cellStyle name="20% - Accent4" xfId="54" xr:uid="{00000000-0005-0000-0000-000005000000}"/>
    <cellStyle name="20% - Accent4 2" xfId="55" xr:uid="{00000000-0005-0000-0000-000006000000}"/>
    <cellStyle name="20% - Accent5" xfId="56" xr:uid="{00000000-0005-0000-0000-000007000000}"/>
    <cellStyle name="20% - Accent5 2" xfId="57" xr:uid="{00000000-0005-0000-0000-000008000000}"/>
    <cellStyle name="20% - Accent6" xfId="58" xr:uid="{00000000-0005-0000-0000-000009000000}"/>
    <cellStyle name="20% - Accent6 2" xfId="59" xr:uid="{00000000-0005-0000-0000-00000A000000}"/>
    <cellStyle name="20% - Ênfase1" xfId="27" builtinId="30" customBuiltin="1"/>
    <cellStyle name="20% - Ênfase1 100" xfId="52187" xr:uid="{00000000-0005-0000-0000-00000C000000}"/>
    <cellStyle name="20% - Ênfase1 2" xfId="60" xr:uid="{00000000-0005-0000-0000-00000D000000}"/>
    <cellStyle name="20% - Ênfase1 2 2" xfId="61" xr:uid="{00000000-0005-0000-0000-00000E000000}"/>
    <cellStyle name="20% - Ênfase1 3" xfId="62" xr:uid="{00000000-0005-0000-0000-00000F000000}"/>
    <cellStyle name="20% - Ênfase2" xfId="31" builtinId="34" customBuiltin="1"/>
    <cellStyle name="20% - Ênfase2 2" xfId="63" xr:uid="{00000000-0005-0000-0000-000011000000}"/>
    <cellStyle name="20% - Ênfase2 2 2" xfId="64" xr:uid="{00000000-0005-0000-0000-000012000000}"/>
    <cellStyle name="20% - Ênfase2 3" xfId="65" xr:uid="{00000000-0005-0000-0000-000013000000}"/>
    <cellStyle name="20% - Ênfase3" xfId="35" builtinId="38" customBuiltin="1"/>
    <cellStyle name="20% - Ênfase3 2" xfId="66" xr:uid="{00000000-0005-0000-0000-000015000000}"/>
    <cellStyle name="20% - Ênfase3 2 2" xfId="67" xr:uid="{00000000-0005-0000-0000-000016000000}"/>
    <cellStyle name="20% - Ênfase3 3" xfId="68" xr:uid="{00000000-0005-0000-0000-000017000000}"/>
    <cellStyle name="20% - Ênfase4" xfId="39" builtinId="42" customBuiltin="1"/>
    <cellStyle name="20% - Ênfase4 2" xfId="69" xr:uid="{00000000-0005-0000-0000-000019000000}"/>
    <cellStyle name="20% - Ênfase4 2 2" xfId="70" xr:uid="{00000000-0005-0000-0000-00001A000000}"/>
    <cellStyle name="20% - Ênfase4 3" xfId="71" xr:uid="{00000000-0005-0000-0000-00001B000000}"/>
    <cellStyle name="20% - Ênfase5" xfId="43" builtinId="46" customBuiltin="1"/>
    <cellStyle name="20% - Ênfase5 2" xfId="72" xr:uid="{00000000-0005-0000-0000-00001D000000}"/>
    <cellStyle name="20% - Ênfase5 2 2" xfId="73" xr:uid="{00000000-0005-0000-0000-00001E000000}"/>
    <cellStyle name="20% - Ênfase6" xfId="47" builtinId="50" customBuiltin="1"/>
    <cellStyle name="20% - Ênfase6 2" xfId="74" xr:uid="{00000000-0005-0000-0000-000020000000}"/>
    <cellStyle name="20% - Ênfase6 2 2" xfId="75" xr:uid="{00000000-0005-0000-0000-000021000000}"/>
    <cellStyle name="40% - Accent1" xfId="76" xr:uid="{00000000-0005-0000-0000-000022000000}"/>
    <cellStyle name="40% - Accent2" xfId="77" xr:uid="{00000000-0005-0000-0000-000023000000}"/>
    <cellStyle name="40% - Accent2 2" xfId="78" xr:uid="{00000000-0005-0000-0000-000024000000}"/>
    <cellStyle name="40% - Accent3" xfId="79" xr:uid="{00000000-0005-0000-0000-000025000000}"/>
    <cellStyle name="40% - Accent3 2" xfId="80" xr:uid="{00000000-0005-0000-0000-000026000000}"/>
    <cellStyle name="40% - Accent4" xfId="81" xr:uid="{00000000-0005-0000-0000-000027000000}"/>
    <cellStyle name="40% - Accent4 2" xfId="82" xr:uid="{00000000-0005-0000-0000-000028000000}"/>
    <cellStyle name="40% - Accent5" xfId="83" xr:uid="{00000000-0005-0000-0000-000029000000}"/>
    <cellStyle name="40% - Accent6" xfId="84" xr:uid="{00000000-0005-0000-0000-00002A000000}"/>
    <cellStyle name="40% - Ênfase1" xfId="28" builtinId="31" customBuiltin="1"/>
    <cellStyle name="40% - Ênfase1 2" xfId="85" xr:uid="{00000000-0005-0000-0000-00002C000000}"/>
    <cellStyle name="40% - Ênfase1 2 2" xfId="86" xr:uid="{00000000-0005-0000-0000-00002D000000}"/>
    <cellStyle name="40% - Ênfase2" xfId="32" builtinId="35" customBuiltin="1"/>
    <cellStyle name="40% - Ênfase2 2" xfId="87" xr:uid="{00000000-0005-0000-0000-00002F000000}"/>
    <cellStyle name="40% - Ênfase2 2 2" xfId="88" xr:uid="{00000000-0005-0000-0000-000030000000}"/>
    <cellStyle name="40% - Ênfase3" xfId="36" builtinId="39" customBuiltin="1"/>
    <cellStyle name="40% - Ênfase3 2" xfId="89" xr:uid="{00000000-0005-0000-0000-000032000000}"/>
    <cellStyle name="40% - Ênfase3 2 2" xfId="90" xr:uid="{00000000-0005-0000-0000-000033000000}"/>
    <cellStyle name="40% - Ênfase3 3" xfId="91" xr:uid="{00000000-0005-0000-0000-000034000000}"/>
    <cellStyle name="40% - Ênfase4" xfId="40" builtinId="43" customBuiltin="1"/>
    <cellStyle name="40% - Ênfase4 2" xfId="92" xr:uid="{00000000-0005-0000-0000-000036000000}"/>
    <cellStyle name="40% - Ênfase4 2 2" xfId="93" xr:uid="{00000000-0005-0000-0000-000037000000}"/>
    <cellStyle name="40% - Ênfase5" xfId="44" builtinId="47" customBuiltin="1"/>
    <cellStyle name="40% - Ênfase5 2" xfId="94" xr:uid="{00000000-0005-0000-0000-000039000000}"/>
    <cellStyle name="40% - Ênfase5 2 2" xfId="95" xr:uid="{00000000-0005-0000-0000-00003A000000}"/>
    <cellStyle name="40% - Ênfase6" xfId="48" builtinId="51" customBuiltin="1"/>
    <cellStyle name="40% - Ênfase6 2" xfId="96" xr:uid="{00000000-0005-0000-0000-00003C000000}"/>
    <cellStyle name="40% - Ênfase6 2 2" xfId="97" xr:uid="{00000000-0005-0000-0000-00003D000000}"/>
    <cellStyle name="60% - Accent1" xfId="98" xr:uid="{00000000-0005-0000-0000-00003E000000}"/>
    <cellStyle name="60% - Accent2" xfId="99" xr:uid="{00000000-0005-0000-0000-00003F000000}"/>
    <cellStyle name="60% - Accent2 2" xfId="100" xr:uid="{00000000-0005-0000-0000-000040000000}"/>
    <cellStyle name="60% - Accent3" xfId="101" xr:uid="{00000000-0005-0000-0000-000041000000}"/>
    <cellStyle name="60% - Accent3 2" xfId="102" xr:uid="{00000000-0005-0000-0000-000042000000}"/>
    <cellStyle name="60% - Accent4" xfId="103" xr:uid="{00000000-0005-0000-0000-000043000000}"/>
    <cellStyle name="60% - Accent5" xfId="104" xr:uid="{00000000-0005-0000-0000-000044000000}"/>
    <cellStyle name="60% - Accent6" xfId="105" xr:uid="{00000000-0005-0000-0000-000045000000}"/>
    <cellStyle name="60% - Accent6 2" xfId="106" xr:uid="{00000000-0005-0000-0000-000046000000}"/>
    <cellStyle name="60% - Ênfase1" xfId="29" builtinId="32" customBuiltin="1"/>
    <cellStyle name="60% - Ênfase1 2" xfId="107" xr:uid="{00000000-0005-0000-0000-000048000000}"/>
    <cellStyle name="60% - Ênfase2" xfId="33" builtinId="36" customBuiltin="1"/>
    <cellStyle name="60% - Ênfase2 2" xfId="108" xr:uid="{00000000-0005-0000-0000-00004A000000}"/>
    <cellStyle name="60% - Ênfase3" xfId="37" builtinId="40" customBuiltin="1"/>
    <cellStyle name="60% - Ênfase3 2" xfId="109" xr:uid="{00000000-0005-0000-0000-00004C000000}"/>
    <cellStyle name="60% - Ênfase3 3" xfId="110" xr:uid="{00000000-0005-0000-0000-00004D000000}"/>
    <cellStyle name="60% - Ênfase4" xfId="41" builtinId="44" customBuiltin="1"/>
    <cellStyle name="60% - Ênfase4 2" xfId="111" xr:uid="{00000000-0005-0000-0000-00004F000000}"/>
    <cellStyle name="60% - Ênfase4 3" xfId="112" xr:uid="{00000000-0005-0000-0000-000050000000}"/>
    <cellStyle name="60% - Ênfase5" xfId="45" builtinId="48" customBuiltin="1"/>
    <cellStyle name="60% - Ênfase5 2" xfId="113" xr:uid="{00000000-0005-0000-0000-000052000000}"/>
    <cellStyle name="60% - Ênfase6" xfId="49" builtinId="52" customBuiltin="1"/>
    <cellStyle name="60% - Ênfase6 2" xfId="114" xr:uid="{00000000-0005-0000-0000-000054000000}"/>
    <cellStyle name="60% - Ênfase6 3" xfId="115" xr:uid="{00000000-0005-0000-0000-000055000000}"/>
    <cellStyle name="60% - Ênfase6 37" xfId="52188" xr:uid="{00000000-0005-0000-0000-000056000000}"/>
    <cellStyle name="Accent1" xfId="116" xr:uid="{00000000-0005-0000-0000-000057000000}"/>
    <cellStyle name="Accent2" xfId="117" xr:uid="{00000000-0005-0000-0000-000058000000}"/>
    <cellStyle name="Accent3" xfId="118" xr:uid="{00000000-0005-0000-0000-000059000000}"/>
    <cellStyle name="Accent4" xfId="119" xr:uid="{00000000-0005-0000-0000-00005A000000}"/>
    <cellStyle name="Accent5" xfId="120" xr:uid="{00000000-0005-0000-0000-00005B000000}"/>
    <cellStyle name="Accent6" xfId="121" xr:uid="{00000000-0005-0000-0000-00005C000000}"/>
    <cellStyle name="asd" xfId="122" xr:uid="{00000000-0005-0000-0000-00005D000000}"/>
    <cellStyle name="asd 10" xfId="123" xr:uid="{00000000-0005-0000-0000-00005E000000}"/>
    <cellStyle name="asd 10 10" xfId="1643" xr:uid="{00000000-0005-0000-0000-00005F000000}"/>
    <cellStyle name="asd 10 10 2" xfId="1644" xr:uid="{00000000-0005-0000-0000-000060000000}"/>
    <cellStyle name="asd 10 11" xfId="1645" xr:uid="{00000000-0005-0000-0000-000061000000}"/>
    <cellStyle name="asd 10 11 2" xfId="1646" xr:uid="{00000000-0005-0000-0000-000062000000}"/>
    <cellStyle name="asd 10 12" xfId="1647" xr:uid="{00000000-0005-0000-0000-000063000000}"/>
    <cellStyle name="asd 10 12 2" xfId="1648" xr:uid="{00000000-0005-0000-0000-000064000000}"/>
    <cellStyle name="asd 10 13" xfId="1649" xr:uid="{00000000-0005-0000-0000-000065000000}"/>
    <cellStyle name="asd 10 13 2" xfId="1650" xr:uid="{00000000-0005-0000-0000-000066000000}"/>
    <cellStyle name="asd 10 14" xfId="1651" xr:uid="{00000000-0005-0000-0000-000067000000}"/>
    <cellStyle name="asd 10 14 2" xfId="1652" xr:uid="{00000000-0005-0000-0000-000068000000}"/>
    <cellStyle name="asd 10 15" xfId="1653" xr:uid="{00000000-0005-0000-0000-000069000000}"/>
    <cellStyle name="asd 10 15 2" xfId="1654" xr:uid="{00000000-0005-0000-0000-00006A000000}"/>
    <cellStyle name="asd 10 16" xfId="1655" xr:uid="{00000000-0005-0000-0000-00006B000000}"/>
    <cellStyle name="asd 10 16 2" xfId="1656" xr:uid="{00000000-0005-0000-0000-00006C000000}"/>
    <cellStyle name="asd 10 17" xfId="1657" xr:uid="{00000000-0005-0000-0000-00006D000000}"/>
    <cellStyle name="asd 10 17 2" xfId="1658" xr:uid="{00000000-0005-0000-0000-00006E000000}"/>
    <cellStyle name="asd 10 18" xfId="1659" xr:uid="{00000000-0005-0000-0000-00006F000000}"/>
    <cellStyle name="asd 10 18 2" xfId="1660" xr:uid="{00000000-0005-0000-0000-000070000000}"/>
    <cellStyle name="asd 10 19" xfId="1661" xr:uid="{00000000-0005-0000-0000-000071000000}"/>
    <cellStyle name="asd 10 19 2" xfId="1662" xr:uid="{00000000-0005-0000-0000-000072000000}"/>
    <cellStyle name="asd 10 2" xfId="124" xr:uid="{00000000-0005-0000-0000-000073000000}"/>
    <cellStyle name="asd 10 2 2" xfId="1663" xr:uid="{00000000-0005-0000-0000-000074000000}"/>
    <cellStyle name="asd 10 20" xfId="1664" xr:uid="{00000000-0005-0000-0000-000075000000}"/>
    <cellStyle name="asd 10 20 2" xfId="1665" xr:uid="{00000000-0005-0000-0000-000076000000}"/>
    <cellStyle name="asd 10 21" xfId="1666" xr:uid="{00000000-0005-0000-0000-000077000000}"/>
    <cellStyle name="asd 10 21 2" xfId="1667" xr:uid="{00000000-0005-0000-0000-000078000000}"/>
    <cellStyle name="asd 10 22" xfId="1668" xr:uid="{00000000-0005-0000-0000-000079000000}"/>
    <cellStyle name="asd 10 22 2" xfId="1669" xr:uid="{00000000-0005-0000-0000-00007A000000}"/>
    <cellStyle name="asd 10 23" xfId="1670" xr:uid="{00000000-0005-0000-0000-00007B000000}"/>
    <cellStyle name="asd 10 23 2" xfId="1671" xr:uid="{00000000-0005-0000-0000-00007C000000}"/>
    <cellStyle name="asd 10 24" xfId="1672" xr:uid="{00000000-0005-0000-0000-00007D000000}"/>
    <cellStyle name="asd 10 24 2" xfId="1673" xr:uid="{00000000-0005-0000-0000-00007E000000}"/>
    <cellStyle name="asd 10 25" xfId="1674" xr:uid="{00000000-0005-0000-0000-00007F000000}"/>
    <cellStyle name="asd 10 25 2" xfId="1675" xr:uid="{00000000-0005-0000-0000-000080000000}"/>
    <cellStyle name="asd 10 26" xfId="1676" xr:uid="{00000000-0005-0000-0000-000081000000}"/>
    <cellStyle name="asd 10 26 2" xfId="1677" xr:uid="{00000000-0005-0000-0000-000082000000}"/>
    <cellStyle name="asd 10 27" xfId="1678" xr:uid="{00000000-0005-0000-0000-000083000000}"/>
    <cellStyle name="asd 10 27 2" xfId="1679" xr:uid="{00000000-0005-0000-0000-000084000000}"/>
    <cellStyle name="asd 10 28" xfId="1680" xr:uid="{00000000-0005-0000-0000-000085000000}"/>
    <cellStyle name="asd 10 28 2" xfId="1681" xr:uid="{00000000-0005-0000-0000-000086000000}"/>
    <cellStyle name="asd 10 29" xfId="1682" xr:uid="{00000000-0005-0000-0000-000087000000}"/>
    <cellStyle name="asd 10 29 2" xfId="1683" xr:uid="{00000000-0005-0000-0000-000088000000}"/>
    <cellStyle name="asd 10 3" xfId="1684" xr:uid="{00000000-0005-0000-0000-000089000000}"/>
    <cellStyle name="asd 10 3 2" xfId="1685" xr:uid="{00000000-0005-0000-0000-00008A000000}"/>
    <cellStyle name="asd 10 30" xfId="1686" xr:uid="{00000000-0005-0000-0000-00008B000000}"/>
    <cellStyle name="asd 10 30 2" xfId="1687" xr:uid="{00000000-0005-0000-0000-00008C000000}"/>
    <cellStyle name="asd 10 31" xfId="1688" xr:uid="{00000000-0005-0000-0000-00008D000000}"/>
    <cellStyle name="asd 10 31 2" xfId="1689" xr:uid="{00000000-0005-0000-0000-00008E000000}"/>
    <cellStyle name="asd 10 32" xfId="1690" xr:uid="{00000000-0005-0000-0000-00008F000000}"/>
    <cellStyle name="asd 10 32 2" xfId="1691" xr:uid="{00000000-0005-0000-0000-000090000000}"/>
    <cellStyle name="asd 10 33" xfId="1692" xr:uid="{00000000-0005-0000-0000-000091000000}"/>
    <cellStyle name="asd 10 33 2" xfId="1693" xr:uid="{00000000-0005-0000-0000-000092000000}"/>
    <cellStyle name="asd 10 34" xfId="1694" xr:uid="{00000000-0005-0000-0000-000093000000}"/>
    <cellStyle name="asd 10 34 2" xfId="1695" xr:uid="{00000000-0005-0000-0000-000094000000}"/>
    <cellStyle name="asd 10 35" xfId="1696" xr:uid="{00000000-0005-0000-0000-000095000000}"/>
    <cellStyle name="asd 10 35 2" xfId="1697" xr:uid="{00000000-0005-0000-0000-000096000000}"/>
    <cellStyle name="asd 10 36" xfId="1698" xr:uid="{00000000-0005-0000-0000-000097000000}"/>
    <cellStyle name="asd 10 36 2" xfId="1699" xr:uid="{00000000-0005-0000-0000-000098000000}"/>
    <cellStyle name="asd 10 37" xfId="1700" xr:uid="{00000000-0005-0000-0000-000099000000}"/>
    <cellStyle name="asd 10 37 2" xfId="1701" xr:uid="{00000000-0005-0000-0000-00009A000000}"/>
    <cellStyle name="asd 10 38" xfId="1702" xr:uid="{00000000-0005-0000-0000-00009B000000}"/>
    <cellStyle name="asd 10 38 2" xfId="1703" xr:uid="{00000000-0005-0000-0000-00009C000000}"/>
    <cellStyle name="asd 10 39" xfId="1704" xr:uid="{00000000-0005-0000-0000-00009D000000}"/>
    <cellStyle name="asd 10 39 2" xfId="1705" xr:uid="{00000000-0005-0000-0000-00009E000000}"/>
    <cellStyle name="asd 10 4" xfId="1706" xr:uid="{00000000-0005-0000-0000-00009F000000}"/>
    <cellStyle name="asd 10 4 2" xfId="1707" xr:uid="{00000000-0005-0000-0000-0000A0000000}"/>
    <cellStyle name="asd 10 40" xfId="1708" xr:uid="{00000000-0005-0000-0000-0000A1000000}"/>
    <cellStyle name="asd 10 41" xfId="1709" xr:uid="{00000000-0005-0000-0000-0000A2000000}"/>
    <cellStyle name="asd 10 42" xfId="1710" xr:uid="{00000000-0005-0000-0000-0000A3000000}"/>
    <cellStyle name="asd 10 43" xfId="1711" xr:uid="{00000000-0005-0000-0000-0000A4000000}"/>
    <cellStyle name="asd 10 44" xfId="1712" xr:uid="{00000000-0005-0000-0000-0000A5000000}"/>
    <cellStyle name="asd 10 45" xfId="1713" xr:uid="{00000000-0005-0000-0000-0000A6000000}"/>
    <cellStyle name="asd 10 46" xfId="1714" xr:uid="{00000000-0005-0000-0000-0000A7000000}"/>
    <cellStyle name="asd 10 47" xfId="1715" xr:uid="{00000000-0005-0000-0000-0000A8000000}"/>
    <cellStyle name="asd 10 48" xfId="1716" xr:uid="{00000000-0005-0000-0000-0000A9000000}"/>
    <cellStyle name="asd 10 49" xfId="1717" xr:uid="{00000000-0005-0000-0000-0000AA000000}"/>
    <cellStyle name="asd 10 5" xfId="1718" xr:uid="{00000000-0005-0000-0000-0000AB000000}"/>
    <cellStyle name="asd 10 5 2" xfId="1719" xr:uid="{00000000-0005-0000-0000-0000AC000000}"/>
    <cellStyle name="asd 10 50" xfId="1720" xr:uid="{00000000-0005-0000-0000-0000AD000000}"/>
    <cellStyle name="asd 10 51" xfId="1721" xr:uid="{00000000-0005-0000-0000-0000AE000000}"/>
    <cellStyle name="asd 10 52" xfId="1722" xr:uid="{00000000-0005-0000-0000-0000AF000000}"/>
    <cellStyle name="asd 10 53" xfId="1723" xr:uid="{00000000-0005-0000-0000-0000B0000000}"/>
    <cellStyle name="asd 10 54" xfId="1724" xr:uid="{00000000-0005-0000-0000-0000B1000000}"/>
    <cellStyle name="asd 10 55" xfId="1725" xr:uid="{00000000-0005-0000-0000-0000B2000000}"/>
    <cellStyle name="asd 10 56" xfId="1726" xr:uid="{00000000-0005-0000-0000-0000B3000000}"/>
    <cellStyle name="asd 10 57" xfId="1727" xr:uid="{00000000-0005-0000-0000-0000B4000000}"/>
    <cellStyle name="asd 10 58" xfId="1728" xr:uid="{00000000-0005-0000-0000-0000B5000000}"/>
    <cellStyle name="asd 10 59" xfId="1729" xr:uid="{00000000-0005-0000-0000-0000B6000000}"/>
    <cellStyle name="asd 10 6" xfId="1730" xr:uid="{00000000-0005-0000-0000-0000B7000000}"/>
    <cellStyle name="asd 10 6 2" xfId="1731" xr:uid="{00000000-0005-0000-0000-0000B8000000}"/>
    <cellStyle name="asd 10 60" xfId="1732" xr:uid="{00000000-0005-0000-0000-0000B9000000}"/>
    <cellStyle name="asd 10 61" xfId="1733" xr:uid="{00000000-0005-0000-0000-0000BA000000}"/>
    <cellStyle name="asd 10 62" xfId="1734" xr:uid="{00000000-0005-0000-0000-0000BB000000}"/>
    <cellStyle name="asd 10 63" xfId="1735" xr:uid="{00000000-0005-0000-0000-0000BC000000}"/>
    <cellStyle name="asd 10 64" xfId="1736" xr:uid="{00000000-0005-0000-0000-0000BD000000}"/>
    <cellStyle name="asd 10 65" xfId="1737" xr:uid="{00000000-0005-0000-0000-0000BE000000}"/>
    <cellStyle name="asd 10 66" xfId="1738" xr:uid="{00000000-0005-0000-0000-0000BF000000}"/>
    <cellStyle name="asd 10 67" xfId="1739" xr:uid="{00000000-0005-0000-0000-0000C0000000}"/>
    <cellStyle name="asd 10 68" xfId="1740" xr:uid="{00000000-0005-0000-0000-0000C1000000}"/>
    <cellStyle name="asd 10 69" xfId="1741" xr:uid="{00000000-0005-0000-0000-0000C2000000}"/>
    <cellStyle name="asd 10 7" xfId="1742" xr:uid="{00000000-0005-0000-0000-0000C3000000}"/>
    <cellStyle name="asd 10 7 2" xfId="1743" xr:uid="{00000000-0005-0000-0000-0000C4000000}"/>
    <cellStyle name="asd 10 70" xfId="1744" xr:uid="{00000000-0005-0000-0000-0000C5000000}"/>
    <cellStyle name="asd 10 71" xfId="1745" xr:uid="{00000000-0005-0000-0000-0000C6000000}"/>
    <cellStyle name="asd 10 72" xfId="1746" xr:uid="{00000000-0005-0000-0000-0000C7000000}"/>
    <cellStyle name="asd 10 73" xfId="1747" xr:uid="{00000000-0005-0000-0000-0000C8000000}"/>
    <cellStyle name="asd 10 74" xfId="1748" xr:uid="{00000000-0005-0000-0000-0000C9000000}"/>
    <cellStyle name="asd 10 75" xfId="1749" xr:uid="{00000000-0005-0000-0000-0000CA000000}"/>
    <cellStyle name="asd 10 76" xfId="1750" xr:uid="{00000000-0005-0000-0000-0000CB000000}"/>
    <cellStyle name="asd 10 77" xfId="52425" xr:uid="{00000000-0005-0000-0000-0000CC000000}"/>
    <cellStyle name="asd 10 78" xfId="52339" xr:uid="{00000000-0005-0000-0000-0000CD000000}"/>
    <cellStyle name="asd 10 79" xfId="53114" xr:uid="{00000000-0005-0000-0000-0000CE000000}"/>
    <cellStyle name="asd 10 8" xfId="1751" xr:uid="{00000000-0005-0000-0000-0000CF000000}"/>
    <cellStyle name="asd 10 8 2" xfId="1752" xr:uid="{00000000-0005-0000-0000-0000D0000000}"/>
    <cellStyle name="asd 10 9" xfId="1753" xr:uid="{00000000-0005-0000-0000-0000D1000000}"/>
    <cellStyle name="asd 10 9 2" xfId="1754" xr:uid="{00000000-0005-0000-0000-0000D2000000}"/>
    <cellStyle name="asd 11" xfId="125" xr:uid="{00000000-0005-0000-0000-0000D3000000}"/>
    <cellStyle name="asd 11 10" xfId="1755" xr:uid="{00000000-0005-0000-0000-0000D4000000}"/>
    <cellStyle name="asd 11 10 2" xfId="1756" xr:uid="{00000000-0005-0000-0000-0000D5000000}"/>
    <cellStyle name="asd 11 11" xfId="1757" xr:uid="{00000000-0005-0000-0000-0000D6000000}"/>
    <cellStyle name="asd 11 11 2" xfId="1758" xr:uid="{00000000-0005-0000-0000-0000D7000000}"/>
    <cellStyle name="asd 11 12" xfId="1759" xr:uid="{00000000-0005-0000-0000-0000D8000000}"/>
    <cellStyle name="asd 11 12 2" xfId="1760" xr:uid="{00000000-0005-0000-0000-0000D9000000}"/>
    <cellStyle name="asd 11 13" xfId="1761" xr:uid="{00000000-0005-0000-0000-0000DA000000}"/>
    <cellStyle name="asd 11 13 2" xfId="1762" xr:uid="{00000000-0005-0000-0000-0000DB000000}"/>
    <cellStyle name="asd 11 14" xfId="1763" xr:uid="{00000000-0005-0000-0000-0000DC000000}"/>
    <cellStyle name="asd 11 14 2" xfId="1764" xr:uid="{00000000-0005-0000-0000-0000DD000000}"/>
    <cellStyle name="asd 11 15" xfId="1765" xr:uid="{00000000-0005-0000-0000-0000DE000000}"/>
    <cellStyle name="asd 11 15 2" xfId="1766" xr:uid="{00000000-0005-0000-0000-0000DF000000}"/>
    <cellStyle name="asd 11 16" xfId="1767" xr:uid="{00000000-0005-0000-0000-0000E0000000}"/>
    <cellStyle name="asd 11 16 2" xfId="1768" xr:uid="{00000000-0005-0000-0000-0000E1000000}"/>
    <cellStyle name="asd 11 17" xfId="1769" xr:uid="{00000000-0005-0000-0000-0000E2000000}"/>
    <cellStyle name="asd 11 17 2" xfId="1770" xr:uid="{00000000-0005-0000-0000-0000E3000000}"/>
    <cellStyle name="asd 11 18" xfId="1771" xr:uid="{00000000-0005-0000-0000-0000E4000000}"/>
    <cellStyle name="asd 11 18 2" xfId="1772" xr:uid="{00000000-0005-0000-0000-0000E5000000}"/>
    <cellStyle name="asd 11 19" xfId="1773" xr:uid="{00000000-0005-0000-0000-0000E6000000}"/>
    <cellStyle name="asd 11 19 2" xfId="1774" xr:uid="{00000000-0005-0000-0000-0000E7000000}"/>
    <cellStyle name="asd 11 2" xfId="126" xr:uid="{00000000-0005-0000-0000-0000E8000000}"/>
    <cellStyle name="asd 11 2 2" xfId="1775" xr:uid="{00000000-0005-0000-0000-0000E9000000}"/>
    <cellStyle name="asd 11 20" xfId="1776" xr:uid="{00000000-0005-0000-0000-0000EA000000}"/>
    <cellStyle name="asd 11 20 2" xfId="1777" xr:uid="{00000000-0005-0000-0000-0000EB000000}"/>
    <cellStyle name="asd 11 21" xfId="1778" xr:uid="{00000000-0005-0000-0000-0000EC000000}"/>
    <cellStyle name="asd 11 21 2" xfId="1779" xr:uid="{00000000-0005-0000-0000-0000ED000000}"/>
    <cellStyle name="asd 11 22" xfId="1780" xr:uid="{00000000-0005-0000-0000-0000EE000000}"/>
    <cellStyle name="asd 11 22 2" xfId="1781" xr:uid="{00000000-0005-0000-0000-0000EF000000}"/>
    <cellStyle name="asd 11 23" xfId="1782" xr:uid="{00000000-0005-0000-0000-0000F0000000}"/>
    <cellStyle name="asd 11 23 2" xfId="1783" xr:uid="{00000000-0005-0000-0000-0000F1000000}"/>
    <cellStyle name="asd 11 24" xfId="1784" xr:uid="{00000000-0005-0000-0000-0000F2000000}"/>
    <cellStyle name="asd 11 24 2" xfId="1785" xr:uid="{00000000-0005-0000-0000-0000F3000000}"/>
    <cellStyle name="asd 11 25" xfId="1786" xr:uid="{00000000-0005-0000-0000-0000F4000000}"/>
    <cellStyle name="asd 11 25 2" xfId="1787" xr:uid="{00000000-0005-0000-0000-0000F5000000}"/>
    <cellStyle name="asd 11 26" xfId="1788" xr:uid="{00000000-0005-0000-0000-0000F6000000}"/>
    <cellStyle name="asd 11 26 2" xfId="1789" xr:uid="{00000000-0005-0000-0000-0000F7000000}"/>
    <cellStyle name="asd 11 27" xfId="1790" xr:uid="{00000000-0005-0000-0000-0000F8000000}"/>
    <cellStyle name="asd 11 27 2" xfId="1791" xr:uid="{00000000-0005-0000-0000-0000F9000000}"/>
    <cellStyle name="asd 11 28" xfId="1792" xr:uid="{00000000-0005-0000-0000-0000FA000000}"/>
    <cellStyle name="asd 11 28 2" xfId="1793" xr:uid="{00000000-0005-0000-0000-0000FB000000}"/>
    <cellStyle name="asd 11 29" xfId="1794" xr:uid="{00000000-0005-0000-0000-0000FC000000}"/>
    <cellStyle name="asd 11 29 2" xfId="1795" xr:uid="{00000000-0005-0000-0000-0000FD000000}"/>
    <cellStyle name="asd 11 3" xfId="1796" xr:uid="{00000000-0005-0000-0000-0000FE000000}"/>
    <cellStyle name="asd 11 3 2" xfId="1797" xr:uid="{00000000-0005-0000-0000-0000FF000000}"/>
    <cellStyle name="asd 11 30" xfId="1798" xr:uid="{00000000-0005-0000-0000-000000010000}"/>
    <cellStyle name="asd 11 30 2" xfId="1799" xr:uid="{00000000-0005-0000-0000-000001010000}"/>
    <cellStyle name="asd 11 31" xfId="1800" xr:uid="{00000000-0005-0000-0000-000002010000}"/>
    <cellStyle name="asd 11 31 2" xfId="1801" xr:uid="{00000000-0005-0000-0000-000003010000}"/>
    <cellStyle name="asd 11 32" xfId="1802" xr:uid="{00000000-0005-0000-0000-000004010000}"/>
    <cellStyle name="asd 11 32 2" xfId="1803" xr:uid="{00000000-0005-0000-0000-000005010000}"/>
    <cellStyle name="asd 11 33" xfId="1804" xr:uid="{00000000-0005-0000-0000-000006010000}"/>
    <cellStyle name="asd 11 33 2" xfId="1805" xr:uid="{00000000-0005-0000-0000-000007010000}"/>
    <cellStyle name="asd 11 34" xfId="1806" xr:uid="{00000000-0005-0000-0000-000008010000}"/>
    <cellStyle name="asd 11 34 2" xfId="1807" xr:uid="{00000000-0005-0000-0000-000009010000}"/>
    <cellStyle name="asd 11 35" xfId="1808" xr:uid="{00000000-0005-0000-0000-00000A010000}"/>
    <cellStyle name="asd 11 35 2" xfId="1809" xr:uid="{00000000-0005-0000-0000-00000B010000}"/>
    <cellStyle name="asd 11 36" xfId="1810" xr:uid="{00000000-0005-0000-0000-00000C010000}"/>
    <cellStyle name="asd 11 36 2" xfId="1811" xr:uid="{00000000-0005-0000-0000-00000D010000}"/>
    <cellStyle name="asd 11 37" xfId="1812" xr:uid="{00000000-0005-0000-0000-00000E010000}"/>
    <cellStyle name="asd 11 37 2" xfId="1813" xr:uid="{00000000-0005-0000-0000-00000F010000}"/>
    <cellStyle name="asd 11 38" xfId="1814" xr:uid="{00000000-0005-0000-0000-000010010000}"/>
    <cellStyle name="asd 11 38 2" xfId="1815" xr:uid="{00000000-0005-0000-0000-000011010000}"/>
    <cellStyle name="asd 11 39" xfId="1816" xr:uid="{00000000-0005-0000-0000-000012010000}"/>
    <cellStyle name="asd 11 39 2" xfId="1817" xr:uid="{00000000-0005-0000-0000-000013010000}"/>
    <cellStyle name="asd 11 4" xfId="1818" xr:uid="{00000000-0005-0000-0000-000014010000}"/>
    <cellStyle name="asd 11 4 2" xfId="1819" xr:uid="{00000000-0005-0000-0000-000015010000}"/>
    <cellStyle name="asd 11 40" xfId="1820" xr:uid="{00000000-0005-0000-0000-000016010000}"/>
    <cellStyle name="asd 11 41" xfId="1821" xr:uid="{00000000-0005-0000-0000-000017010000}"/>
    <cellStyle name="asd 11 42" xfId="1822" xr:uid="{00000000-0005-0000-0000-000018010000}"/>
    <cellStyle name="asd 11 43" xfId="1823" xr:uid="{00000000-0005-0000-0000-000019010000}"/>
    <cellStyle name="asd 11 44" xfId="1824" xr:uid="{00000000-0005-0000-0000-00001A010000}"/>
    <cellStyle name="asd 11 45" xfId="1825" xr:uid="{00000000-0005-0000-0000-00001B010000}"/>
    <cellStyle name="asd 11 46" xfId="1826" xr:uid="{00000000-0005-0000-0000-00001C010000}"/>
    <cellStyle name="asd 11 47" xfId="1827" xr:uid="{00000000-0005-0000-0000-00001D010000}"/>
    <cellStyle name="asd 11 48" xfId="1828" xr:uid="{00000000-0005-0000-0000-00001E010000}"/>
    <cellStyle name="asd 11 49" xfId="1829" xr:uid="{00000000-0005-0000-0000-00001F010000}"/>
    <cellStyle name="asd 11 5" xfId="1830" xr:uid="{00000000-0005-0000-0000-000020010000}"/>
    <cellStyle name="asd 11 5 2" xfId="1831" xr:uid="{00000000-0005-0000-0000-000021010000}"/>
    <cellStyle name="asd 11 50" xfId="1832" xr:uid="{00000000-0005-0000-0000-000022010000}"/>
    <cellStyle name="asd 11 51" xfId="1833" xr:uid="{00000000-0005-0000-0000-000023010000}"/>
    <cellStyle name="asd 11 52" xfId="1834" xr:uid="{00000000-0005-0000-0000-000024010000}"/>
    <cellStyle name="asd 11 53" xfId="1835" xr:uid="{00000000-0005-0000-0000-000025010000}"/>
    <cellStyle name="asd 11 54" xfId="1836" xr:uid="{00000000-0005-0000-0000-000026010000}"/>
    <cellStyle name="asd 11 55" xfId="1837" xr:uid="{00000000-0005-0000-0000-000027010000}"/>
    <cellStyle name="asd 11 56" xfId="1838" xr:uid="{00000000-0005-0000-0000-000028010000}"/>
    <cellStyle name="asd 11 57" xfId="1839" xr:uid="{00000000-0005-0000-0000-000029010000}"/>
    <cellStyle name="asd 11 58" xfId="1840" xr:uid="{00000000-0005-0000-0000-00002A010000}"/>
    <cellStyle name="asd 11 59" xfId="1841" xr:uid="{00000000-0005-0000-0000-00002B010000}"/>
    <cellStyle name="asd 11 6" xfId="1842" xr:uid="{00000000-0005-0000-0000-00002C010000}"/>
    <cellStyle name="asd 11 6 2" xfId="1843" xr:uid="{00000000-0005-0000-0000-00002D010000}"/>
    <cellStyle name="asd 11 60" xfId="1844" xr:uid="{00000000-0005-0000-0000-00002E010000}"/>
    <cellStyle name="asd 11 61" xfId="1845" xr:uid="{00000000-0005-0000-0000-00002F010000}"/>
    <cellStyle name="asd 11 62" xfId="1846" xr:uid="{00000000-0005-0000-0000-000030010000}"/>
    <cellStyle name="asd 11 63" xfId="1847" xr:uid="{00000000-0005-0000-0000-000031010000}"/>
    <cellStyle name="asd 11 64" xfId="1848" xr:uid="{00000000-0005-0000-0000-000032010000}"/>
    <cellStyle name="asd 11 65" xfId="1849" xr:uid="{00000000-0005-0000-0000-000033010000}"/>
    <cellStyle name="asd 11 66" xfId="1850" xr:uid="{00000000-0005-0000-0000-000034010000}"/>
    <cellStyle name="asd 11 67" xfId="1851" xr:uid="{00000000-0005-0000-0000-000035010000}"/>
    <cellStyle name="asd 11 68" xfId="1852" xr:uid="{00000000-0005-0000-0000-000036010000}"/>
    <cellStyle name="asd 11 69" xfId="1853" xr:uid="{00000000-0005-0000-0000-000037010000}"/>
    <cellStyle name="asd 11 7" xfId="1854" xr:uid="{00000000-0005-0000-0000-000038010000}"/>
    <cellStyle name="asd 11 7 2" xfId="1855" xr:uid="{00000000-0005-0000-0000-000039010000}"/>
    <cellStyle name="asd 11 70" xfId="1856" xr:uid="{00000000-0005-0000-0000-00003A010000}"/>
    <cellStyle name="asd 11 71" xfId="1857" xr:uid="{00000000-0005-0000-0000-00003B010000}"/>
    <cellStyle name="asd 11 72" xfId="1858" xr:uid="{00000000-0005-0000-0000-00003C010000}"/>
    <cellStyle name="asd 11 73" xfId="1859" xr:uid="{00000000-0005-0000-0000-00003D010000}"/>
    <cellStyle name="asd 11 74" xfId="1860" xr:uid="{00000000-0005-0000-0000-00003E010000}"/>
    <cellStyle name="asd 11 75" xfId="1861" xr:uid="{00000000-0005-0000-0000-00003F010000}"/>
    <cellStyle name="asd 11 76" xfId="1862" xr:uid="{00000000-0005-0000-0000-000040010000}"/>
    <cellStyle name="asd 11 77" xfId="52692" xr:uid="{00000000-0005-0000-0000-000041010000}"/>
    <cellStyle name="asd 11 78" xfId="52955" xr:uid="{00000000-0005-0000-0000-000042010000}"/>
    <cellStyle name="asd 11 79" xfId="53416" xr:uid="{00000000-0005-0000-0000-000043010000}"/>
    <cellStyle name="asd 11 8" xfId="1863" xr:uid="{00000000-0005-0000-0000-000044010000}"/>
    <cellStyle name="asd 11 8 2" xfId="1864" xr:uid="{00000000-0005-0000-0000-000045010000}"/>
    <cellStyle name="asd 11 9" xfId="1865" xr:uid="{00000000-0005-0000-0000-000046010000}"/>
    <cellStyle name="asd 11 9 2" xfId="1866" xr:uid="{00000000-0005-0000-0000-000047010000}"/>
    <cellStyle name="asd 12" xfId="127" xr:uid="{00000000-0005-0000-0000-000048010000}"/>
    <cellStyle name="asd 12 10" xfId="1867" xr:uid="{00000000-0005-0000-0000-000049010000}"/>
    <cellStyle name="asd 12 10 2" xfId="1868" xr:uid="{00000000-0005-0000-0000-00004A010000}"/>
    <cellStyle name="asd 12 11" xfId="1869" xr:uid="{00000000-0005-0000-0000-00004B010000}"/>
    <cellStyle name="asd 12 11 2" xfId="1870" xr:uid="{00000000-0005-0000-0000-00004C010000}"/>
    <cellStyle name="asd 12 12" xfId="1871" xr:uid="{00000000-0005-0000-0000-00004D010000}"/>
    <cellStyle name="asd 12 12 2" xfId="1872" xr:uid="{00000000-0005-0000-0000-00004E010000}"/>
    <cellStyle name="asd 12 13" xfId="1873" xr:uid="{00000000-0005-0000-0000-00004F010000}"/>
    <cellStyle name="asd 12 13 2" xfId="1874" xr:uid="{00000000-0005-0000-0000-000050010000}"/>
    <cellStyle name="asd 12 14" xfId="1875" xr:uid="{00000000-0005-0000-0000-000051010000}"/>
    <cellStyle name="asd 12 14 2" xfId="1876" xr:uid="{00000000-0005-0000-0000-000052010000}"/>
    <cellStyle name="asd 12 15" xfId="1877" xr:uid="{00000000-0005-0000-0000-000053010000}"/>
    <cellStyle name="asd 12 15 2" xfId="1878" xr:uid="{00000000-0005-0000-0000-000054010000}"/>
    <cellStyle name="asd 12 16" xfId="1879" xr:uid="{00000000-0005-0000-0000-000055010000}"/>
    <cellStyle name="asd 12 16 2" xfId="1880" xr:uid="{00000000-0005-0000-0000-000056010000}"/>
    <cellStyle name="asd 12 17" xfId="1881" xr:uid="{00000000-0005-0000-0000-000057010000}"/>
    <cellStyle name="asd 12 17 2" xfId="1882" xr:uid="{00000000-0005-0000-0000-000058010000}"/>
    <cellStyle name="asd 12 18" xfId="1883" xr:uid="{00000000-0005-0000-0000-000059010000}"/>
    <cellStyle name="asd 12 18 2" xfId="1884" xr:uid="{00000000-0005-0000-0000-00005A010000}"/>
    <cellStyle name="asd 12 19" xfId="1885" xr:uid="{00000000-0005-0000-0000-00005B010000}"/>
    <cellStyle name="asd 12 19 2" xfId="1886" xr:uid="{00000000-0005-0000-0000-00005C010000}"/>
    <cellStyle name="asd 12 2" xfId="128" xr:uid="{00000000-0005-0000-0000-00005D010000}"/>
    <cellStyle name="asd 12 2 2" xfId="1887" xr:uid="{00000000-0005-0000-0000-00005E010000}"/>
    <cellStyle name="asd 12 20" xfId="1888" xr:uid="{00000000-0005-0000-0000-00005F010000}"/>
    <cellStyle name="asd 12 20 2" xfId="1889" xr:uid="{00000000-0005-0000-0000-000060010000}"/>
    <cellStyle name="asd 12 21" xfId="1890" xr:uid="{00000000-0005-0000-0000-000061010000}"/>
    <cellStyle name="asd 12 21 2" xfId="1891" xr:uid="{00000000-0005-0000-0000-000062010000}"/>
    <cellStyle name="asd 12 22" xfId="1892" xr:uid="{00000000-0005-0000-0000-000063010000}"/>
    <cellStyle name="asd 12 22 2" xfId="1893" xr:uid="{00000000-0005-0000-0000-000064010000}"/>
    <cellStyle name="asd 12 23" xfId="1894" xr:uid="{00000000-0005-0000-0000-000065010000}"/>
    <cellStyle name="asd 12 23 2" xfId="1895" xr:uid="{00000000-0005-0000-0000-000066010000}"/>
    <cellStyle name="asd 12 24" xfId="1896" xr:uid="{00000000-0005-0000-0000-000067010000}"/>
    <cellStyle name="asd 12 24 2" xfId="1897" xr:uid="{00000000-0005-0000-0000-000068010000}"/>
    <cellStyle name="asd 12 25" xfId="1898" xr:uid="{00000000-0005-0000-0000-000069010000}"/>
    <cellStyle name="asd 12 25 2" xfId="1899" xr:uid="{00000000-0005-0000-0000-00006A010000}"/>
    <cellStyle name="asd 12 26" xfId="1900" xr:uid="{00000000-0005-0000-0000-00006B010000}"/>
    <cellStyle name="asd 12 26 2" xfId="1901" xr:uid="{00000000-0005-0000-0000-00006C010000}"/>
    <cellStyle name="asd 12 27" xfId="1902" xr:uid="{00000000-0005-0000-0000-00006D010000}"/>
    <cellStyle name="asd 12 27 2" xfId="1903" xr:uid="{00000000-0005-0000-0000-00006E010000}"/>
    <cellStyle name="asd 12 28" xfId="1904" xr:uid="{00000000-0005-0000-0000-00006F010000}"/>
    <cellStyle name="asd 12 28 2" xfId="1905" xr:uid="{00000000-0005-0000-0000-000070010000}"/>
    <cellStyle name="asd 12 29" xfId="1906" xr:uid="{00000000-0005-0000-0000-000071010000}"/>
    <cellStyle name="asd 12 29 2" xfId="1907" xr:uid="{00000000-0005-0000-0000-000072010000}"/>
    <cellStyle name="asd 12 3" xfId="1908" xr:uid="{00000000-0005-0000-0000-000073010000}"/>
    <cellStyle name="asd 12 3 2" xfId="1909" xr:uid="{00000000-0005-0000-0000-000074010000}"/>
    <cellStyle name="asd 12 30" xfId="1910" xr:uid="{00000000-0005-0000-0000-000075010000}"/>
    <cellStyle name="asd 12 30 2" xfId="1911" xr:uid="{00000000-0005-0000-0000-000076010000}"/>
    <cellStyle name="asd 12 31" xfId="1912" xr:uid="{00000000-0005-0000-0000-000077010000}"/>
    <cellStyle name="asd 12 31 2" xfId="1913" xr:uid="{00000000-0005-0000-0000-000078010000}"/>
    <cellStyle name="asd 12 32" xfId="1914" xr:uid="{00000000-0005-0000-0000-000079010000}"/>
    <cellStyle name="asd 12 32 2" xfId="1915" xr:uid="{00000000-0005-0000-0000-00007A010000}"/>
    <cellStyle name="asd 12 33" xfId="1916" xr:uid="{00000000-0005-0000-0000-00007B010000}"/>
    <cellStyle name="asd 12 33 2" xfId="1917" xr:uid="{00000000-0005-0000-0000-00007C010000}"/>
    <cellStyle name="asd 12 34" xfId="1918" xr:uid="{00000000-0005-0000-0000-00007D010000}"/>
    <cellStyle name="asd 12 34 2" xfId="1919" xr:uid="{00000000-0005-0000-0000-00007E010000}"/>
    <cellStyle name="asd 12 35" xfId="1920" xr:uid="{00000000-0005-0000-0000-00007F010000}"/>
    <cellStyle name="asd 12 35 2" xfId="1921" xr:uid="{00000000-0005-0000-0000-000080010000}"/>
    <cellStyle name="asd 12 36" xfId="1922" xr:uid="{00000000-0005-0000-0000-000081010000}"/>
    <cellStyle name="asd 12 36 2" xfId="1923" xr:uid="{00000000-0005-0000-0000-000082010000}"/>
    <cellStyle name="asd 12 37" xfId="1924" xr:uid="{00000000-0005-0000-0000-000083010000}"/>
    <cellStyle name="asd 12 37 2" xfId="1925" xr:uid="{00000000-0005-0000-0000-000084010000}"/>
    <cellStyle name="asd 12 38" xfId="1926" xr:uid="{00000000-0005-0000-0000-000085010000}"/>
    <cellStyle name="asd 12 38 2" xfId="1927" xr:uid="{00000000-0005-0000-0000-000086010000}"/>
    <cellStyle name="asd 12 39" xfId="1928" xr:uid="{00000000-0005-0000-0000-000087010000}"/>
    <cellStyle name="asd 12 39 2" xfId="1929" xr:uid="{00000000-0005-0000-0000-000088010000}"/>
    <cellStyle name="asd 12 4" xfId="1930" xr:uid="{00000000-0005-0000-0000-000089010000}"/>
    <cellStyle name="asd 12 4 2" xfId="1931" xr:uid="{00000000-0005-0000-0000-00008A010000}"/>
    <cellStyle name="asd 12 40" xfId="1932" xr:uid="{00000000-0005-0000-0000-00008B010000}"/>
    <cellStyle name="asd 12 41" xfId="1933" xr:uid="{00000000-0005-0000-0000-00008C010000}"/>
    <cellStyle name="asd 12 42" xfId="1934" xr:uid="{00000000-0005-0000-0000-00008D010000}"/>
    <cellStyle name="asd 12 43" xfId="1935" xr:uid="{00000000-0005-0000-0000-00008E010000}"/>
    <cellStyle name="asd 12 44" xfId="1936" xr:uid="{00000000-0005-0000-0000-00008F010000}"/>
    <cellStyle name="asd 12 45" xfId="1937" xr:uid="{00000000-0005-0000-0000-000090010000}"/>
    <cellStyle name="asd 12 46" xfId="1938" xr:uid="{00000000-0005-0000-0000-000091010000}"/>
    <cellStyle name="asd 12 47" xfId="1939" xr:uid="{00000000-0005-0000-0000-000092010000}"/>
    <cellStyle name="asd 12 48" xfId="1940" xr:uid="{00000000-0005-0000-0000-000093010000}"/>
    <cellStyle name="asd 12 49" xfId="1941" xr:uid="{00000000-0005-0000-0000-000094010000}"/>
    <cellStyle name="asd 12 5" xfId="1942" xr:uid="{00000000-0005-0000-0000-000095010000}"/>
    <cellStyle name="asd 12 5 2" xfId="1943" xr:uid="{00000000-0005-0000-0000-000096010000}"/>
    <cellStyle name="asd 12 50" xfId="1944" xr:uid="{00000000-0005-0000-0000-000097010000}"/>
    <cellStyle name="asd 12 51" xfId="1945" xr:uid="{00000000-0005-0000-0000-000098010000}"/>
    <cellStyle name="asd 12 52" xfId="1946" xr:uid="{00000000-0005-0000-0000-000099010000}"/>
    <cellStyle name="asd 12 53" xfId="1947" xr:uid="{00000000-0005-0000-0000-00009A010000}"/>
    <cellStyle name="asd 12 54" xfId="1948" xr:uid="{00000000-0005-0000-0000-00009B010000}"/>
    <cellStyle name="asd 12 55" xfId="1949" xr:uid="{00000000-0005-0000-0000-00009C010000}"/>
    <cellStyle name="asd 12 56" xfId="1950" xr:uid="{00000000-0005-0000-0000-00009D010000}"/>
    <cellStyle name="asd 12 57" xfId="1951" xr:uid="{00000000-0005-0000-0000-00009E010000}"/>
    <cellStyle name="asd 12 58" xfId="1952" xr:uid="{00000000-0005-0000-0000-00009F010000}"/>
    <cellStyle name="asd 12 59" xfId="1953" xr:uid="{00000000-0005-0000-0000-0000A0010000}"/>
    <cellStyle name="asd 12 6" xfId="1954" xr:uid="{00000000-0005-0000-0000-0000A1010000}"/>
    <cellStyle name="asd 12 6 2" xfId="1955" xr:uid="{00000000-0005-0000-0000-0000A2010000}"/>
    <cellStyle name="asd 12 60" xfId="1956" xr:uid="{00000000-0005-0000-0000-0000A3010000}"/>
    <cellStyle name="asd 12 61" xfId="1957" xr:uid="{00000000-0005-0000-0000-0000A4010000}"/>
    <cellStyle name="asd 12 62" xfId="1958" xr:uid="{00000000-0005-0000-0000-0000A5010000}"/>
    <cellStyle name="asd 12 63" xfId="1959" xr:uid="{00000000-0005-0000-0000-0000A6010000}"/>
    <cellStyle name="asd 12 64" xfId="1960" xr:uid="{00000000-0005-0000-0000-0000A7010000}"/>
    <cellStyle name="asd 12 65" xfId="1961" xr:uid="{00000000-0005-0000-0000-0000A8010000}"/>
    <cellStyle name="asd 12 66" xfId="1962" xr:uid="{00000000-0005-0000-0000-0000A9010000}"/>
    <cellStyle name="asd 12 67" xfId="1963" xr:uid="{00000000-0005-0000-0000-0000AA010000}"/>
    <cellStyle name="asd 12 68" xfId="1964" xr:uid="{00000000-0005-0000-0000-0000AB010000}"/>
    <cellStyle name="asd 12 69" xfId="1965" xr:uid="{00000000-0005-0000-0000-0000AC010000}"/>
    <cellStyle name="asd 12 7" xfId="1966" xr:uid="{00000000-0005-0000-0000-0000AD010000}"/>
    <cellStyle name="asd 12 7 2" xfId="1967" xr:uid="{00000000-0005-0000-0000-0000AE010000}"/>
    <cellStyle name="asd 12 70" xfId="1968" xr:uid="{00000000-0005-0000-0000-0000AF010000}"/>
    <cellStyle name="asd 12 71" xfId="1969" xr:uid="{00000000-0005-0000-0000-0000B0010000}"/>
    <cellStyle name="asd 12 72" xfId="1970" xr:uid="{00000000-0005-0000-0000-0000B1010000}"/>
    <cellStyle name="asd 12 73" xfId="1971" xr:uid="{00000000-0005-0000-0000-0000B2010000}"/>
    <cellStyle name="asd 12 74" xfId="1972" xr:uid="{00000000-0005-0000-0000-0000B3010000}"/>
    <cellStyle name="asd 12 75" xfId="1973" xr:uid="{00000000-0005-0000-0000-0000B4010000}"/>
    <cellStyle name="asd 12 76" xfId="1974" xr:uid="{00000000-0005-0000-0000-0000B5010000}"/>
    <cellStyle name="asd 12 77" xfId="52699" xr:uid="{00000000-0005-0000-0000-0000B6010000}"/>
    <cellStyle name="asd 12 78" xfId="52963" xr:uid="{00000000-0005-0000-0000-0000B7010000}"/>
    <cellStyle name="asd 12 79" xfId="53424" xr:uid="{00000000-0005-0000-0000-0000B8010000}"/>
    <cellStyle name="asd 12 8" xfId="1975" xr:uid="{00000000-0005-0000-0000-0000B9010000}"/>
    <cellStyle name="asd 12 8 2" xfId="1976" xr:uid="{00000000-0005-0000-0000-0000BA010000}"/>
    <cellStyle name="asd 12 9" xfId="1977" xr:uid="{00000000-0005-0000-0000-0000BB010000}"/>
    <cellStyle name="asd 12 9 2" xfId="1978" xr:uid="{00000000-0005-0000-0000-0000BC010000}"/>
    <cellStyle name="asd 13" xfId="129" xr:uid="{00000000-0005-0000-0000-0000BD010000}"/>
    <cellStyle name="asd 13 10" xfId="1979" xr:uid="{00000000-0005-0000-0000-0000BE010000}"/>
    <cellStyle name="asd 13 10 2" xfId="1980" xr:uid="{00000000-0005-0000-0000-0000BF010000}"/>
    <cellStyle name="asd 13 11" xfId="1981" xr:uid="{00000000-0005-0000-0000-0000C0010000}"/>
    <cellStyle name="asd 13 11 2" xfId="1982" xr:uid="{00000000-0005-0000-0000-0000C1010000}"/>
    <cellStyle name="asd 13 12" xfId="1983" xr:uid="{00000000-0005-0000-0000-0000C2010000}"/>
    <cellStyle name="asd 13 12 2" xfId="1984" xr:uid="{00000000-0005-0000-0000-0000C3010000}"/>
    <cellStyle name="asd 13 13" xfId="1985" xr:uid="{00000000-0005-0000-0000-0000C4010000}"/>
    <cellStyle name="asd 13 13 2" xfId="1986" xr:uid="{00000000-0005-0000-0000-0000C5010000}"/>
    <cellStyle name="asd 13 14" xfId="1987" xr:uid="{00000000-0005-0000-0000-0000C6010000}"/>
    <cellStyle name="asd 13 14 2" xfId="1988" xr:uid="{00000000-0005-0000-0000-0000C7010000}"/>
    <cellStyle name="asd 13 15" xfId="1989" xr:uid="{00000000-0005-0000-0000-0000C8010000}"/>
    <cellStyle name="asd 13 15 2" xfId="1990" xr:uid="{00000000-0005-0000-0000-0000C9010000}"/>
    <cellStyle name="asd 13 16" xfId="1991" xr:uid="{00000000-0005-0000-0000-0000CA010000}"/>
    <cellStyle name="asd 13 16 2" xfId="1992" xr:uid="{00000000-0005-0000-0000-0000CB010000}"/>
    <cellStyle name="asd 13 17" xfId="1993" xr:uid="{00000000-0005-0000-0000-0000CC010000}"/>
    <cellStyle name="asd 13 17 2" xfId="1994" xr:uid="{00000000-0005-0000-0000-0000CD010000}"/>
    <cellStyle name="asd 13 18" xfId="1995" xr:uid="{00000000-0005-0000-0000-0000CE010000}"/>
    <cellStyle name="asd 13 18 2" xfId="1996" xr:uid="{00000000-0005-0000-0000-0000CF010000}"/>
    <cellStyle name="asd 13 19" xfId="1997" xr:uid="{00000000-0005-0000-0000-0000D0010000}"/>
    <cellStyle name="asd 13 19 2" xfId="1998" xr:uid="{00000000-0005-0000-0000-0000D1010000}"/>
    <cellStyle name="asd 13 2" xfId="130" xr:uid="{00000000-0005-0000-0000-0000D2010000}"/>
    <cellStyle name="asd 13 2 2" xfId="1999" xr:uid="{00000000-0005-0000-0000-0000D3010000}"/>
    <cellStyle name="asd 13 20" xfId="2000" xr:uid="{00000000-0005-0000-0000-0000D4010000}"/>
    <cellStyle name="asd 13 20 2" xfId="2001" xr:uid="{00000000-0005-0000-0000-0000D5010000}"/>
    <cellStyle name="asd 13 21" xfId="2002" xr:uid="{00000000-0005-0000-0000-0000D6010000}"/>
    <cellStyle name="asd 13 21 2" xfId="2003" xr:uid="{00000000-0005-0000-0000-0000D7010000}"/>
    <cellStyle name="asd 13 22" xfId="2004" xr:uid="{00000000-0005-0000-0000-0000D8010000}"/>
    <cellStyle name="asd 13 22 2" xfId="2005" xr:uid="{00000000-0005-0000-0000-0000D9010000}"/>
    <cellStyle name="asd 13 23" xfId="2006" xr:uid="{00000000-0005-0000-0000-0000DA010000}"/>
    <cellStyle name="asd 13 23 2" xfId="2007" xr:uid="{00000000-0005-0000-0000-0000DB010000}"/>
    <cellStyle name="asd 13 24" xfId="2008" xr:uid="{00000000-0005-0000-0000-0000DC010000}"/>
    <cellStyle name="asd 13 24 2" xfId="2009" xr:uid="{00000000-0005-0000-0000-0000DD010000}"/>
    <cellStyle name="asd 13 25" xfId="2010" xr:uid="{00000000-0005-0000-0000-0000DE010000}"/>
    <cellStyle name="asd 13 25 2" xfId="2011" xr:uid="{00000000-0005-0000-0000-0000DF010000}"/>
    <cellStyle name="asd 13 26" xfId="2012" xr:uid="{00000000-0005-0000-0000-0000E0010000}"/>
    <cellStyle name="asd 13 26 2" xfId="2013" xr:uid="{00000000-0005-0000-0000-0000E1010000}"/>
    <cellStyle name="asd 13 27" xfId="2014" xr:uid="{00000000-0005-0000-0000-0000E2010000}"/>
    <cellStyle name="asd 13 27 2" xfId="2015" xr:uid="{00000000-0005-0000-0000-0000E3010000}"/>
    <cellStyle name="asd 13 28" xfId="2016" xr:uid="{00000000-0005-0000-0000-0000E4010000}"/>
    <cellStyle name="asd 13 28 2" xfId="2017" xr:uid="{00000000-0005-0000-0000-0000E5010000}"/>
    <cellStyle name="asd 13 29" xfId="2018" xr:uid="{00000000-0005-0000-0000-0000E6010000}"/>
    <cellStyle name="asd 13 29 2" xfId="2019" xr:uid="{00000000-0005-0000-0000-0000E7010000}"/>
    <cellStyle name="asd 13 3" xfId="2020" xr:uid="{00000000-0005-0000-0000-0000E8010000}"/>
    <cellStyle name="asd 13 3 2" xfId="2021" xr:uid="{00000000-0005-0000-0000-0000E9010000}"/>
    <cellStyle name="asd 13 30" xfId="2022" xr:uid="{00000000-0005-0000-0000-0000EA010000}"/>
    <cellStyle name="asd 13 30 2" xfId="2023" xr:uid="{00000000-0005-0000-0000-0000EB010000}"/>
    <cellStyle name="asd 13 31" xfId="2024" xr:uid="{00000000-0005-0000-0000-0000EC010000}"/>
    <cellStyle name="asd 13 31 2" xfId="2025" xr:uid="{00000000-0005-0000-0000-0000ED010000}"/>
    <cellStyle name="asd 13 32" xfId="2026" xr:uid="{00000000-0005-0000-0000-0000EE010000}"/>
    <cellStyle name="asd 13 32 2" xfId="2027" xr:uid="{00000000-0005-0000-0000-0000EF010000}"/>
    <cellStyle name="asd 13 33" xfId="2028" xr:uid="{00000000-0005-0000-0000-0000F0010000}"/>
    <cellStyle name="asd 13 33 2" xfId="2029" xr:uid="{00000000-0005-0000-0000-0000F1010000}"/>
    <cellStyle name="asd 13 34" xfId="2030" xr:uid="{00000000-0005-0000-0000-0000F2010000}"/>
    <cellStyle name="asd 13 34 2" xfId="2031" xr:uid="{00000000-0005-0000-0000-0000F3010000}"/>
    <cellStyle name="asd 13 35" xfId="2032" xr:uid="{00000000-0005-0000-0000-0000F4010000}"/>
    <cellStyle name="asd 13 35 2" xfId="2033" xr:uid="{00000000-0005-0000-0000-0000F5010000}"/>
    <cellStyle name="asd 13 36" xfId="2034" xr:uid="{00000000-0005-0000-0000-0000F6010000}"/>
    <cellStyle name="asd 13 36 2" xfId="2035" xr:uid="{00000000-0005-0000-0000-0000F7010000}"/>
    <cellStyle name="asd 13 37" xfId="2036" xr:uid="{00000000-0005-0000-0000-0000F8010000}"/>
    <cellStyle name="asd 13 37 2" xfId="2037" xr:uid="{00000000-0005-0000-0000-0000F9010000}"/>
    <cellStyle name="asd 13 38" xfId="2038" xr:uid="{00000000-0005-0000-0000-0000FA010000}"/>
    <cellStyle name="asd 13 38 2" xfId="2039" xr:uid="{00000000-0005-0000-0000-0000FB010000}"/>
    <cellStyle name="asd 13 39" xfId="2040" xr:uid="{00000000-0005-0000-0000-0000FC010000}"/>
    <cellStyle name="asd 13 39 2" xfId="2041" xr:uid="{00000000-0005-0000-0000-0000FD010000}"/>
    <cellStyle name="asd 13 4" xfId="2042" xr:uid="{00000000-0005-0000-0000-0000FE010000}"/>
    <cellStyle name="asd 13 4 2" xfId="2043" xr:uid="{00000000-0005-0000-0000-0000FF010000}"/>
    <cellStyle name="asd 13 40" xfId="2044" xr:uid="{00000000-0005-0000-0000-000000020000}"/>
    <cellStyle name="asd 13 41" xfId="2045" xr:uid="{00000000-0005-0000-0000-000001020000}"/>
    <cellStyle name="asd 13 42" xfId="2046" xr:uid="{00000000-0005-0000-0000-000002020000}"/>
    <cellStyle name="asd 13 43" xfId="2047" xr:uid="{00000000-0005-0000-0000-000003020000}"/>
    <cellStyle name="asd 13 44" xfId="2048" xr:uid="{00000000-0005-0000-0000-000004020000}"/>
    <cellStyle name="asd 13 45" xfId="2049" xr:uid="{00000000-0005-0000-0000-000005020000}"/>
    <cellStyle name="asd 13 46" xfId="2050" xr:uid="{00000000-0005-0000-0000-000006020000}"/>
    <cellStyle name="asd 13 47" xfId="2051" xr:uid="{00000000-0005-0000-0000-000007020000}"/>
    <cellStyle name="asd 13 48" xfId="2052" xr:uid="{00000000-0005-0000-0000-000008020000}"/>
    <cellStyle name="asd 13 49" xfId="2053" xr:uid="{00000000-0005-0000-0000-000009020000}"/>
    <cellStyle name="asd 13 5" xfId="2054" xr:uid="{00000000-0005-0000-0000-00000A020000}"/>
    <cellStyle name="asd 13 5 2" xfId="2055" xr:uid="{00000000-0005-0000-0000-00000B020000}"/>
    <cellStyle name="asd 13 50" xfId="2056" xr:uid="{00000000-0005-0000-0000-00000C020000}"/>
    <cellStyle name="asd 13 51" xfId="2057" xr:uid="{00000000-0005-0000-0000-00000D020000}"/>
    <cellStyle name="asd 13 52" xfId="2058" xr:uid="{00000000-0005-0000-0000-00000E020000}"/>
    <cellStyle name="asd 13 53" xfId="2059" xr:uid="{00000000-0005-0000-0000-00000F020000}"/>
    <cellStyle name="asd 13 54" xfId="2060" xr:uid="{00000000-0005-0000-0000-000010020000}"/>
    <cellStyle name="asd 13 55" xfId="2061" xr:uid="{00000000-0005-0000-0000-000011020000}"/>
    <cellStyle name="asd 13 56" xfId="2062" xr:uid="{00000000-0005-0000-0000-000012020000}"/>
    <cellStyle name="asd 13 57" xfId="2063" xr:uid="{00000000-0005-0000-0000-000013020000}"/>
    <cellStyle name="asd 13 58" xfId="2064" xr:uid="{00000000-0005-0000-0000-000014020000}"/>
    <cellStyle name="asd 13 59" xfId="2065" xr:uid="{00000000-0005-0000-0000-000015020000}"/>
    <cellStyle name="asd 13 6" xfId="2066" xr:uid="{00000000-0005-0000-0000-000016020000}"/>
    <cellStyle name="asd 13 6 2" xfId="2067" xr:uid="{00000000-0005-0000-0000-000017020000}"/>
    <cellStyle name="asd 13 60" xfId="2068" xr:uid="{00000000-0005-0000-0000-000018020000}"/>
    <cellStyle name="asd 13 61" xfId="2069" xr:uid="{00000000-0005-0000-0000-000019020000}"/>
    <cellStyle name="asd 13 62" xfId="2070" xr:uid="{00000000-0005-0000-0000-00001A020000}"/>
    <cellStyle name="asd 13 63" xfId="2071" xr:uid="{00000000-0005-0000-0000-00001B020000}"/>
    <cellStyle name="asd 13 64" xfId="2072" xr:uid="{00000000-0005-0000-0000-00001C020000}"/>
    <cellStyle name="asd 13 65" xfId="2073" xr:uid="{00000000-0005-0000-0000-00001D020000}"/>
    <cellStyle name="asd 13 66" xfId="2074" xr:uid="{00000000-0005-0000-0000-00001E020000}"/>
    <cellStyle name="asd 13 67" xfId="2075" xr:uid="{00000000-0005-0000-0000-00001F020000}"/>
    <cellStyle name="asd 13 68" xfId="2076" xr:uid="{00000000-0005-0000-0000-000020020000}"/>
    <cellStyle name="asd 13 69" xfId="2077" xr:uid="{00000000-0005-0000-0000-000021020000}"/>
    <cellStyle name="asd 13 7" xfId="2078" xr:uid="{00000000-0005-0000-0000-000022020000}"/>
    <cellStyle name="asd 13 7 2" xfId="2079" xr:uid="{00000000-0005-0000-0000-000023020000}"/>
    <cellStyle name="asd 13 70" xfId="2080" xr:uid="{00000000-0005-0000-0000-000024020000}"/>
    <cellStyle name="asd 13 71" xfId="2081" xr:uid="{00000000-0005-0000-0000-000025020000}"/>
    <cellStyle name="asd 13 72" xfId="2082" xr:uid="{00000000-0005-0000-0000-000026020000}"/>
    <cellStyle name="asd 13 73" xfId="2083" xr:uid="{00000000-0005-0000-0000-000027020000}"/>
    <cellStyle name="asd 13 74" xfId="2084" xr:uid="{00000000-0005-0000-0000-000028020000}"/>
    <cellStyle name="asd 13 75" xfId="2085" xr:uid="{00000000-0005-0000-0000-000029020000}"/>
    <cellStyle name="asd 13 76" xfId="2086" xr:uid="{00000000-0005-0000-0000-00002A020000}"/>
    <cellStyle name="asd 13 77" xfId="52434" xr:uid="{00000000-0005-0000-0000-00002B020000}"/>
    <cellStyle name="asd 13 78" xfId="52332" xr:uid="{00000000-0005-0000-0000-00002C020000}"/>
    <cellStyle name="asd 13 79" xfId="53125" xr:uid="{00000000-0005-0000-0000-00002D020000}"/>
    <cellStyle name="asd 13 8" xfId="2087" xr:uid="{00000000-0005-0000-0000-00002E020000}"/>
    <cellStyle name="asd 13 8 2" xfId="2088" xr:uid="{00000000-0005-0000-0000-00002F020000}"/>
    <cellStyle name="asd 13 9" xfId="2089" xr:uid="{00000000-0005-0000-0000-000030020000}"/>
    <cellStyle name="asd 13 9 2" xfId="2090" xr:uid="{00000000-0005-0000-0000-000031020000}"/>
    <cellStyle name="asd 14" xfId="131" xr:uid="{00000000-0005-0000-0000-000032020000}"/>
    <cellStyle name="asd 14 10" xfId="2091" xr:uid="{00000000-0005-0000-0000-000033020000}"/>
    <cellStyle name="asd 14 10 2" xfId="2092" xr:uid="{00000000-0005-0000-0000-000034020000}"/>
    <cellStyle name="asd 14 11" xfId="2093" xr:uid="{00000000-0005-0000-0000-000035020000}"/>
    <cellStyle name="asd 14 11 2" xfId="2094" xr:uid="{00000000-0005-0000-0000-000036020000}"/>
    <cellStyle name="asd 14 12" xfId="2095" xr:uid="{00000000-0005-0000-0000-000037020000}"/>
    <cellStyle name="asd 14 12 2" xfId="2096" xr:uid="{00000000-0005-0000-0000-000038020000}"/>
    <cellStyle name="asd 14 13" xfId="2097" xr:uid="{00000000-0005-0000-0000-000039020000}"/>
    <cellStyle name="asd 14 13 2" xfId="2098" xr:uid="{00000000-0005-0000-0000-00003A020000}"/>
    <cellStyle name="asd 14 14" xfId="2099" xr:uid="{00000000-0005-0000-0000-00003B020000}"/>
    <cellStyle name="asd 14 14 2" xfId="2100" xr:uid="{00000000-0005-0000-0000-00003C020000}"/>
    <cellStyle name="asd 14 15" xfId="2101" xr:uid="{00000000-0005-0000-0000-00003D020000}"/>
    <cellStyle name="asd 14 15 2" xfId="2102" xr:uid="{00000000-0005-0000-0000-00003E020000}"/>
    <cellStyle name="asd 14 16" xfId="2103" xr:uid="{00000000-0005-0000-0000-00003F020000}"/>
    <cellStyle name="asd 14 16 2" xfId="2104" xr:uid="{00000000-0005-0000-0000-000040020000}"/>
    <cellStyle name="asd 14 17" xfId="2105" xr:uid="{00000000-0005-0000-0000-000041020000}"/>
    <cellStyle name="asd 14 17 2" xfId="2106" xr:uid="{00000000-0005-0000-0000-000042020000}"/>
    <cellStyle name="asd 14 18" xfId="2107" xr:uid="{00000000-0005-0000-0000-000043020000}"/>
    <cellStyle name="asd 14 18 2" xfId="2108" xr:uid="{00000000-0005-0000-0000-000044020000}"/>
    <cellStyle name="asd 14 19" xfId="2109" xr:uid="{00000000-0005-0000-0000-000045020000}"/>
    <cellStyle name="asd 14 19 2" xfId="2110" xr:uid="{00000000-0005-0000-0000-000046020000}"/>
    <cellStyle name="asd 14 2" xfId="132" xr:uid="{00000000-0005-0000-0000-000047020000}"/>
    <cellStyle name="asd 14 2 2" xfId="2111" xr:uid="{00000000-0005-0000-0000-000048020000}"/>
    <cellStyle name="asd 14 20" xfId="2112" xr:uid="{00000000-0005-0000-0000-000049020000}"/>
    <cellStyle name="asd 14 20 2" xfId="2113" xr:uid="{00000000-0005-0000-0000-00004A020000}"/>
    <cellStyle name="asd 14 21" xfId="2114" xr:uid="{00000000-0005-0000-0000-00004B020000}"/>
    <cellStyle name="asd 14 21 2" xfId="2115" xr:uid="{00000000-0005-0000-0000-00004C020000}"/>
    <cellStyle name="asd 14 22" xfId="2116" xr:uid="{00000000-0005-0000-0000-00004D020000}"/>
    <cellStyle name="asd 14 22 2" xfId="2117" xr:uid="{00000000-0005-0000-0000-00004E020000}"/>
    <cellStyle name="asd 14 23" xfId="2118" xr:uid="{00000000-0005-0000-0000-00004F020000}"/>
    <cellStyle name="asd 14 23 2" xfId="2119" xr:uid="{00000000-0005-0000-0000-000050020000}"/>
    <cellStyle name="asd 14 24" xfId="2120" xr:uid="{00000000-0005-0000-0000-000051020000}"/>
    <cellStyle name="asd 14 24 2" xfId="2121" xr:uid="{00000000-0005-0000-0000-000052020000}"/>
    <cellStyle name="asd 14 25" xfId="2122" xr:uid="{00000000-0005-0000-0000-000053020000}"/>
    <cellStyle name="asd 14 25 2" xfId="2123" xr:uid="{00000000-0005-0000-0000-000054020000}"/>
    <cellStyle name="asd 14 26" xfId="2124" xr:uid="{00000000-0005-0000-0000-000055020000}"/>
    <cellStyle name="asd 14 26 2" xfId="2125" xr:uid="{00000000-0005-0000-0000-000056020000}"/>
    <cellStyle name="asd 14 27" xfId="2126" xr:uid="{00000000-0005-0000-0000-000057020000}"/>
    <cellStyle name="asd 14 27 2" xfId="2127" xr:uid="{00000000-0005-0000-0000-000058020000}"/>
    <cellStyle name="asd 14 28" xfId="2128" xr:uid="{00000000-0005-0000-0000-000059020000}"/>
    <cellStyle name="asd 14 28 2" xfId="2129" xr:uid="{00000000-0005-0000-0000-00005A020000}"/>
    <cellStyle name="asd 14 29" xfId="2130" xr:uid="{00000000-0005-0000-0000-00005B020000}"/>
    <cellStyle name="asd 14 29 2" xfId="2131" xr:uid="{00000000-0005-0000-0000-00005C020000}"/>
    <cellStyle name="asd 14 3" xfId="2132" xr:uid="{00000000-0005-0000-0000-00005D020000}"/>
    <cellStyle name="asd 14 3 2" xfId="2133" xr:uid="{00000000-0005-0000-0000-00005E020000}"/>
    <cellStyle name="asd 14 30" xfId="2134" xr:uid="{00000000-0005-0000-0000-00005F020000}"/>
    <cellStyle name="asd 14 30 2" xfId="2135" xr:uid="{00000000-0005-0000-0000-000060020000}"/>
    <cellStyle name="asd 14 31" xfId="2136" xr:uid="{00000000-0005-0000-0000-000061020000}"/>
    <cellStyle name="asd 14 31 2" xfId="2137" xr:uid="{00000000-0005-0000-0000-000062020000}"/>
    <cellStyle name="asd 14 32" xfId="2138" xr:uid="{00000000-0005-0000-0000-000063020000}"/>
    <cellStyle name="asd 14 32 2" xfId="2139" xr:uid="{00000000-0005-0000-0000-000064020000}"/>
    <cellStyle name="asd 14 33" xfId="2140" xr:uid="{00000000-0005-0000-0000-000065020000}"/>
    <cellStyle name="asd 14 33 2" xfId="2141" xr:uid="{00000000-0005-0000-0000-000066020000}"/>
    <cellStyle name="asd 14 34" xfId="2142" xr:uid="{00000000-0005-0000-0000-000067020000}"/>
    <cellStyle name="asd 14 34 2" xfId="2143" xr:uid="{00000000-0005-0000-0000-000068020000}"/>
    <cellStyle name="asd 14 35" xfId="2144" xr:uid="{00000000-0005-0000-0000-000069020000}"/>
    <cellStyle name="asd 14 35 2" xfId="2145" xr:uid="{00000000-0005-0000-0000-00006A020000}"/>
    <cellStyle name="asd 14 36" xfId="2146" xr:uid="{00000000-0005-0000-0000-00006B020000}"/>
    <cellStyle name="asd 14 36 2" xfId="2147" xr:uid="{00000000-0005-0000-0000-00006C020000}"/>
    <cellStyle name="asd 14 37" xfId="2148" xr:uid="{00000000-0005-0000-0000-00006D020000}"/>
    <cellStyle name="asd 14 37 2" xfId="2149" xr:uid="{00000000-0005-0000-0000-00006E020000}"/>
    <cellStyle name="asd 14 38" xfId="2150" xr:uid="{00000000-0005-0000-0000-00006F020000}"/>
    <cellStyle name="asd 14 38 2" xfId="2151" xr:uid="{00000000-0005-0000-0000-000070020000}"/>
    <cellStyle name="asd 14 39" xfId="2152" xr:uid="{00000000-0005-0000-0000-000071020000}"/>
    <cellStyle name="asd 14 39 2" xfId="2153" xr:uid="{00000000-0005-0000-0000-000072020000}"/>
    <cellStyle name="asd 14 4" xfId="2154" xr:uid="{00000000-0005-0000-0000-000073020000}"/>
    <cellStyle name="asd 14 4 2" xfId="2155" xr:uid="{00000000-0005-0000-0000-000074020000}"/>
    <cellStyle name="asd 14 40" xfId="2156" xr:uid="{00000000-0005-0000-0000-000075020000}"/>
    <cellStyle name="asd 14 41" xfId="2157" xr:uid="{00000000-0005-0000-0000-000076020000}"/>
    <cellStyle name="asd 14 42" xfId="2158" xr:uid="{00000000-0005-0000-0000-000077020000}"/>
    <cellStyle name="asd 14 43" xfId="2159" xr:uid="{00000000-0005-0000-0000-000078020000}"/>
    <cellStyle name="asd 14 44" xfId="2160" xr:uid="{00000000-0005-0000-0000-000079020000}"/>
    <cellStyle name="asd 14 45" xfId="2161" xr:uid="{00000000-0005-0000-0000-00007A020000}"/>
    <cellStyle name="asd 14 46" xfId="2162" xr:uid="{00000000-0005-0000-0000-00007B020000}"/>
    <cellStyle name="asd 14 47" xfId="2163" xr:uid="{00000000-0005-0000-0000-00007C020000}"/>
    <cellStyle name="asd 14 48" xfId="2164" xr:uid="{00000000-0005-0000-0000-00007D020000}"/>
    <cellStyle name="asd 14 49" xfId="2165" xr:uid="{00000000-0005-0000-0000-00007E020000}"/>
    <cellStyle name="asd 14 5" xfId="2166" xr:uid="{00000000-0005-0000-0000-00007F020000}"/>
    <cellStyle name="asd 14 5 2" xfId="2167" xr:uid="{00000000-0005-0000-0000-000080020000}"/>
    <cellStyle name="asd 14 50" xfId="2168" xr:uid="{00000000-0005-0000-0000-000081020000}"/>
    <cellStyle name="asd 14 51" xfId="2169" xr:uid="{00000000-0005-0000-0000-000082020000}"/>
    <cellStyle name="asd 14 52" xfId="2170" xr:uid="{00000000-0005-0000-0000-000083020000}"/>
    <cellStyle name="asd 14 53" xfId="2171" xr:uid="{00000000-0005-0000-0000-000084020000}"/>
    <cellStyle name="asd 14 54" xfId="2172" xr:uid="{00000000-0005-0000-0000-000085020000}"/>
    <cellStyle name="asd 14 55" xfId="2173" xr:uid="{00000000-0005-0000-0000-000086020000}"/>
    <cellStyle name="asd 14 56" xfId="2174" xr:uid="{00000000-0005-0000-0000-000087020000}"/>
    <cellStyle name="asd 14 57" xfId="2175" xr:uid="{00000000-0005-0000-0000-000088020000}"/>
    <cellStyle name="asd 14 58" xfId="2176" xr:uid="{00000000-0005-0000-0000-000089020000}"/>
    <cellStyle name="asd 14 59" xfId="2177" xr:uid="{00000000-0005-0000-0000-00008A020000}"/>
    <cellStyle name="asd 14 6" xfId="2178" xr:uid="{00000000-0005-0000-0000-00008B020000}"/>
    <cellStyle name="asd 14 6 2" xfId="2179" xr:uid="{00000000-0005-0000-0000-00008C020000}"/>
    <cellStyle name="asd 14 60" xfId="2180" xr:uid="{00000000-0005-0000-0000-00008D020000}"/>
    <cellStyle name="asd 14 61" xfId="2181" xr:uid="{00000000-0005-0000-0000-00008E020000}"/>
    <cellStyle name="asd 14 62" xfId="2182" xr:uid="{00000000-0005-0000-0000-00008F020000}"/>
    <cellStyle name="asd 14 63" xfId="2183" xr:uid="{00000000-0005-0000-0000-000090020000}"/>
    <cellStyle name="asd 14 64" xfId="2184" xr:uid="{00000000-0005-0000-0000-000091020000}"/>
    <cellStyle name="asd 14 65" xfId="2185" xr:uid="{00000000-0005-0000-0000-000092020000}"/>
    <cellStyle name="asd 14 66" xfId="2186" xr:uid="{00000000-0005-0000-0000-000093020000}"/>
    <cellStyle name="asd 14 67" xfId="2187" xr:uid="{00000000-0005-0000-0000-000094020000}"/>
    <cellStyle name="asd 14 68" xfId="2188" xr:uid="{00000000-0005-0000-0000-000095020000}"/>
    <cellStyle name="asd 14 69" xfId="2189" xr:uid="{00000000-0005-0000-0000-000096020000}"/>
    <cellStyle name="asd 14 7" xfId="2190" xr:uid="{00000000-0005-0000-0000-000097020000}"/>
    <cellStyle name="asd 14 7 2" xfId="2191" xr:uid="{00000000-0005-0000-0000-000098020000}"/>
    <cellStyle name="asd 14 70" xfId="2192" xr:uid="{00000000-0005-0000-0000-000099020000}"/>
    <cellStyle name="asd 14 71" xfId="2193" xr:uid="{00000000-0005-0000-0000-00009A020000}"/>
    <cellStyle name="asd 14 72" xfId="2194" xr:uid="{00000000-0005-0000-0000-00009B020000}"/>
    <cellStyle name="asd 14 73" xfId="2195" xr:uid="{00000000-0005-0000-0000-00009C020000}"/>
    <cellStyle name="asd 14 74" xfId="2196" xr:uid="{00000000-0005-0000-0000-00009D020000}"/>
    <cellStyle name="asd 14 75" xfId="2197" xr:uid="{00000000-0005-0000-0000-00009E020000}"/>
    <cellStyle name="asd 14 76" xfId="2198" xr:uid="{00000000-0005-0000-0000-00009F020000}"/>
    <cellStyle name="asd 14 77" xfId="52596" xr:uid="{00000000-0005-0000-0000-0000A0020000}"/>
    <cellStyle name="asd 14 78" xfId="52841" xr:uid="{00000000-0005-0000-0000-0000A1020000}"/>
    <cellStyle name="asd 14 79" xfId="53302" xr:uid="{00000000-0005-0000-0000-0000A2020000}"/>
    <cellStyle name="asd 14 8" xfId="2199" xr:uid="{00000000-0005-0000-0000-0000A3020000}"/>
    <cellStyle name="asd 14 8 2" xfId="2200" xr:uid="{00000000-0005-0000-0000-0000A4020000}"/>
    <cellStyle name="asd 14 9" xfId="2201" xr:uid="{00000000-0005-0000-0000-0000A5020000}"/>
    <cellStyle name="asd 14 9 2" xfId="2202" xr:uid="{00000000-0005-0000-0000-0000A6020000}"/>
    <cellStyle name="asd 15" xfId="133" xr:uid="{00000000-0005-0000-0000-0000A7020000}"/>
    <cellStyle name="asd 15 10" xfId="2203" xr:uid="{00000000-0005-0000-0000-0000A8020000}"/>
    <cellStyle name="asd 15 10 2" xfId="2204" xr:uid="{00000000-0005-0000-0000-0000A9020000}"/>
    <cellStyle name="asd 15 11" xfId="2205" xr:uid="{00000000-0005-0000-0000-0000AA020000}"/>
    <cellStyle name="asd 15 11 2" xfId="2206" xr:uid="{00000000-0005-0000-0000-0000AB020000}"/>
    <cellStyle name="asd 15 12" xfId="2207" xr:uid="{00000000-0005-0000-0000-0000AC020000}"/>
    <cellStyle name="asd 15 12 2" xfId="2208" xr:uid="{00000000-0005-0000-0000-0000AD020000}"/>
    <cellStyle name="asd 15 13" xfId="2209" xr:uid="{00000000-0005-0000-0000-0000AE020000}"/>
    <cellStyle name="asd 15 13 2" xfId="2210" xr:uid="{00000000-0005-0000-0000-0000AF020000}"/>
    <cellStyle name="asd 15 14" xfId="2211" xr:uid="{00000000-0005-0000-0000-0000B0020000}"/>
    <cellStyle name="asd 15 14 2" xfId="2212" xr:uid="{00000000-0005-0000-0000-0000B1020000}"/>
    <cellStyle name="asd 15 15" xfId="2213" xr:uid="{00000000-0005-0000-0000-0000B2020000}"/>
    <cellStyle name="asd 15 15 2" xfId="2214" xr:uid="{00000000-0005-0000-0000-0000B3020000}"/>
    <cellStyle name="asd 15 16" xfId="2215" xr:uid="{00000000-0005-0000-0000-0000B4020000}"/>
    <cellStyle name="asd 15 16 2" xfId="2216" xr:uid="{00000000-0005-0000-0000-0000B5020000}"/>
    <cellStyle name="asd 15 17" xfId="2217" xr:uid="{00000000-0005-0000-0000-0000B6020000}"/>
    <cellStyle name="asd 15 17 2" xfId="2218" xr:uid="{00000000-0005-0000-0000-0000B7020000}"/>
    <cellStyle name="asd 15 18" xfId="2219" xr:uid="{00000000-0005-0000-0000-0000B8020000}"/>
    <cellStyle name="asd 15 18 2" xfId="2220" xr:uid="{00000000-0005-0000-0000-0000B9020000}"/>
    <cellStyle name="asd 15 19" xfId="2221" xr:uid="{00000000-0005-0000-0000-0000BA020000}"/>
    <cellStyle name="asd 15 19 2" xfId="2222" xr:uid="{00000000-0005-0000-0000-0000BB020000}"/>
    <cellStyle name="asd 15 2" xfId="134" xr:uid="{00000000-0005-0000-0000-0000BC020000}"/>
    <cellStyle name="asd 15 2 2" xfId="2223" xr:uid="{00000000-0005-0000-0000-0000BD020000}"/>
    <cellStyle name="asd 15 20" xfId="2224" xr:uid="{00000000-0005-0000-0000-0000BE020000}"/>
    <cellStyle name="asd 15 20 2" xfId="2225" xr:uid="{00000000-0005-0000-0000-0000BF020000}"/>
    <cellStyle name="asd 15 21" xfId="2226" xr:uid="{00000000-0005-0000-0000-0000C0020000}"/>
    <cellStyle name="asd 15 21 2" xfId="2227" xr:uid="{00000000-0005-0000-0000-0000C1020000}"/>
    <cellStyle name="asd 15 22" xfId="2228" xr:uid="{00000000-0005-0000-0000-0000C2020000}"/>
    <cellStyle name="asd 15 22 2" xfId="2229" xr:uid="{00000000-0005-0000-0000-0000C3020000}"/>
    <cellStyle name="asd 15 23" xfId="2230" xr:uid="{00000000-0005-0000-0000-0000C4020000}"/>
    <cellStyle name="asd 15 23 2" xfId="2231" xr:uid="{00000000-0005-0000-0000-0000C5020000}"/>
    <cellStyle name="asd 15 24" xfId="2232" xr:uid="{00000000-0005-0000-0000-0000C6020000}"/>
    <cellStyle name="asd 15 24 2" xfId="2233" xr:uid="{00000000-0005-0000-0000-0000C7020000}"/>
    <cellStyle name="asd 15 25" xfId="2234" xr:uid="{00000000-0005-0000-0000-0000C8020000}"/>
    <cellStyle name="asd 15 25 2" xfId="2235" xr:uid="{00000000-0005-0000-0000-0000C9020000}"/>
    <cellStyle name="asd 15 26" xfId="2236" xr:uid="{00000000-0005-0000-0000-0000CA020000}"/>
    <cellStyle name="asd 15 26 2" xfId="2237" xr:uid="{00000000-0005-0000-0000-0000CB020000}"/>
    <cellStyle name="asd 15 27" xfId="2238" xr:uid="{00000000-0005-0000-0000-0000CC020000}"/>
    <cellStyle name="asd 15 27 2" xfId="2239" xr:uid="{00000000-0005-0000-0000-0000CD020000}"/>
    <cellStyle name="asd 15 28" xfId="2240" xr:uid="{00000000-0005-0000-0000-0000CE020000}"/>
    <cellStyle name="asd 15 28 2" xfId="2241" xr:uid="{00000000-0005-0000-0000-0000CF020000}"/>
    <cellStyle name="asd 15 29" xfId="2242" xr:uid="{00000000-0005-0000-0000-0000D0020000}"/>
    <cellStyle name="asd 15 29 2" xfId="2243" xr:uid="{00000000-0005-0000-0000-0000D1020000}"/>
    <cellStyle name="asd 15 3" xfId="2244" xr:uid="{00000000-0005-0000-0000-0000D2020000}"/>
    <cellStyle name="asd 15 3 2" xfId="2245" xr:uid="{00000000-0005-0000-0000-0000D3020000}"/>
    <cellStyle name="asd 15 30" xfId="2246" xr:uid="{00000000-0005-0000-0000-0000D4020000}"/>
    <cellStyle name="asd 15 30 2" xfId="2247" xr:uid="{00000000-0005-0000-0000-0000D5020000}"/>
    <cellStyle name="asd 15 31" xfId="2248" xr:uid="{00000000-0005-0000-0000-0000D6020000}"/>
    <cellStyle name="asd 15 31 2" xfId="2249" xr:uid="{00000000-0005-0000-0000-0000D7020000}"/>
    <cellStyle name="asd 15 32" xfId="2250" xr:uid="{00000000-0005-0000-0000-0000D8020000}"/>
    <cellStyle name="asd 15 32 2" xfId="2251" xr:uid="{00000000-0005-0000-0000-0000D9020000}"/>
    <cellStyle name="asd 15 33" xfId="2252" xr:uid="{00000000-0005-0000-0000-0000DA020000}"/>
    <cellStyle name="asd 15 33 2" xfId="2253" xr:uid="{00000000-0005-0000-0000-0000DB020000}"/>
    <cellStyle name="asd 15 34" xfId="2254" xr:uid="{00000000-0005-0000-0000-0000DC020000}"/>
    <cellStyle name="asd 15 34 2" xfId="2255" xr:uid="{00000000-0005-0000-0000-0000DD020000}"/>
    <cellStyle name="asd 15 35" xfId="2256" xr:uid="{00000000-0005-0000-0000-0000DE020000}"/>
    <cellStyle name="asd 15 35 2" xfId="2257" xr:uid="{00000000-0005-0000-0000-0000DF020000}"/>
    <cellStyle name="asd 15 36" xfId="2258" xr:uid="{00000000-0005-0000-0000-0000E0020000}"/>
    <cellStyle name="asd 15 36 2" xfId="2259" xr:uid="{00000000-0005-0000-0000-0000E1020000}"/>
    <cellStyle name="asd 15 37" xfId="2260" xr:uid="{00000000-0005-0000-0000-0000E2020000}"/>
    <cellStyle name="asd 15 37 2" xfId="2261" xr:uid="{00000000-0005-0000-0000-0000E3020000}"/>
    <cellStyle name="asd 15 38" xfId="2262" xr:uid="{00000000-0005-0000-0000-0000E4020000}"/>
    <cellStyle name="asd 15 38 2" xfId="2263" xr:uid="{00000000-0005-0000-0000-0000E5020000}"/>
    <cellStyle name="asd 15 39" xfId="2264" xr:uid="{00000000-0005-0000-0000-0000E6020000}"/>
    <cellStyle name="asd 15 39 2" xfId="2265" xr:uid="{00000000-0005-0000-0000-0000E7020000}"/>
    <cellStyle name="asd 15 4" xfId="2266" xr:uid="{00000000-0005-0000-0000-0000E8020000}"/>
    <cellStyle name="asd 15 4 2" xfId="2267" xr:uid="{00000000-0005-0000-0000-0000E9020000}"/>
    <cellStyle name="asd 15 40" xfId="2268" xr:uid="{00000000-0005-0000-0000-0000EA020000}"/>
    <cellStyle name="asd 15 41" xfId="2269" xr:uid="{00000000-0005-0000-0000-0000EB020000}"/>
    <cellStyle name="asd 15 42" xfId="2270" xr:uid="{00000000-0005-0000-0000-0000EC020000}"/>
    <cellStyle name="asd 15 43" xfId="2271" xr:uid="{00000000-0005-0000-0000-0000ED020000}"/>
    <cellStyle name="asd 15 44" xfId="2272" xr:uid="{00000000-0005-0000-0000-0000EE020000}"/>
    <cellStyle name="asd 15 45" xfId="2273" xr:uid="{00000000-0005-0000-0000-0000EF020000}"/>
    <cellStyle name="asd 15 46" xfId="2274" xr:uid="{00000000-0005-0000-0000-0000F0020000}"/>
    <cellStyle name="asd 15 47" xfId="2275" xr:uid="{00000000-0005-0000-0000-0000F1020000}"/>
    <cellStyle name="asd 15 48" xfId="2276" xr:uid="{00000000-0005-0000-0000-0000F2020000}"/>
    <cellStyle name="asd 15 49" xfId="2277" xr:uid="{00000000-0005-0000-0000-0000F3020000}"/>
    <cellStyle name="asd 15 5" xfId="2278" xr:uid="{00000000-0005-0000-0000-0000F4020000}"/>
    <cellStyle name="asd 15 5 2" xfId="2279" xr:uid="{00000000-0005-0000-0000-0000F5020000}"/>
    <cellStyle name="asd 15 50" xfId="2280" xr:uid="{00000000-0005-0000-0000-0000F6020000}"/>
    <cellStyle name="asd 15 51" xfId="2281" xr:uid="{00000000-0005-0000-0000-0000F7020000}"/>
    <cellStyle name="asd 15 52" xfId="2282" xr:uid="{00000000-0005-0000-0000-0000F8020000}"/>
    <cellStyle name="asd 15 53" xfId="2283" xr:uid="{00000000-0005-0000-0000-0000F9020000}"/>
    <cellStyle name="asd 15 54" xfId="2284" xr:uid="{00000000-0005-0000-0000-0000FA020000}"/>
    <cellStyle name="asd 15 55" xfId="2285" xr:uid="{00000000-0005-0000-0000-0000FB020000}"/>
    <cellStyle name="asd 15 56" xfId="2286" xr:uid="{00000000-0005-0000-0000-0000FC020000}"/>
    <cellStyle name="asd 15 57" xfId="2287" xr:uid="{00000000-0005-0000-0000-0000FD020000}"/>
    <cellStyle name="asd 15 58" xfId="2288" xr:uid="{00000000-0005-0000-0000-0000FE020000}"/>
    <cellStyle name="asd 15 59" xfId="2289" xr:uid="{00000000-0005-0000-0000-0000FF020000}"/>
    <cellStyle name="asd 15 6" xfId="2290" xr:uid="{00000000-0005-0000-0000-000000030000}"/>
    <cellStyle name="asd 15 6 2" xfId="2291" xr:uid="{00000000-0005-0000-0000-000001030000}"/>
    <cellStyle name="asd 15 60" xfId="2292" xr:uid="{00000000-0005-0000-0000-000002030000}"/>
    <cellStyle name="asd 15 61" xfId="2293" xr:uid="{00000000-0005-0000-0000-000003030000}"/>
    <cellStyle name="asd 15 62" xfId="2294" xr:uid="{00000000-0005-0000-0000-000004030000}"/>
    <cellStyle name="asd 15 63" xfId="2295" xr:uid="{00000000-0005-0000-0000-000005030000}"/>
    <cellStyle name="asd 15 64" xfId="2296" xr:uid="{00000000-0005-0000-0000-000006030000}"/>
    <cellStyle name="asd 15 65" xfId="2297" xr:uid="{00000000-0005-0000-0000-000007030000}"/>
    <cellStyle name="asd 15 66" xfId="2298" xr:uid="{00000000-0005-0000-0000-000008030000}"/>
    <cellStyle name="asd 15 67" xfId="2299" xr:uid="{00000000-0005-0000-0000-000009030000}"/>
    <cellStyle name="asd 15 68" xfId="2300" xr:uid="{00000000-0005-0000-0000-00000A030000}"/>
    <cellStyle name="asd 15 69" xfId="2301" xr:uid="{00000000-0005-0000-0000-00000B030000}"/>
    <cellStyle name="asd 15 7" xfId="2302" xr:uid="{00000000-0005-0000-0000-00000C030000}"/>
    <cellStyle name="asd 15 7 2" xfId="2303" xr:uid="{00000000-0005-0000-0000-00000D030000}"/>
    <cellStyle name="asd 15 70" xfId="2304" xr:uid="{00000000-0005-0000-0000-00000E030000}"/>
    <cellStyle name="asd 15 71" xfId="2305" xr:uid="{00000000-0005-0000-0000-00000F030000}"/>
    <cellStyle name="asd 15 72" xfId="2306" xr:uid="{00000000-0005-0000-0000-000010030000}"/>
    <cellStyle name="asd 15 73" xfId="2307" xr:uid="{00000000-0005-0000-0000-000011030000}"/>
    <cellStyle name="asd 15 74" xfId="2308" xr:uid="{00000000-0005-0000-0000-000012030000}"/>
    <cellStyle name="asd 15 75" xfId="2309" xr:uid="{00000000-0005-0000-0000-000013030000}"/>
    <cellStyle name="asd 15 76" xfId="2310" xr:uid="{00000000-0005-0000-0000-000014030000}"/>
    <cellStyle name="asd 15 77" xfId="52643" xr:uid="{00000000-0005-0000-0000-000015030000}"/>
    <cellStyle name="asd 15 78" xfId="52897" xr:uid="{00000000-0005-0000-0000-000016030000}"/>
    <cellStyle name="asd 15 79" xfId="53358" xr:uid="{00000000-0005-0000-0000-000017030000}"/>
    <cellStyle name="asd 15 8" xfId="2311" xr:uid="{00000000-0005-0000-0000-000018030000}"/>
    <cellStyle name="asd 15 8 2" xfId="2312" xr:uid="{00000000-0005-0000-0000-000019030000}"/>
    <cellStyle name="asd 15 9" xfId="2313" xr:uid="{00000000-0005-0000-0000-00001A030000}"/>
    <cellStyle name="asd 15 9 2" xfId="2314" xr:uid="{00000000-0005-0000-0000-00001B030000}"/>
    <cellStyle name="asd 16" xfId="135" xr:uid="{00000000-0005-0000-0000-00001C030000}"/>
    <cellStyle name="asd 16 10" xfId="2315" xr:uid="{00000000-0005-0000-0000-00001D030000}"/>
    <cellStyle name="asd 16 10 2" xfId="2316" xr:uid="{00000000-0005-0000-0000-00001E030000}"/>
    <cellStyle name="asd 16 11" xfId="2317" xr:uid="{00000000-0005-0000-0000-00001F030000}"/>
    <cellStyle name="asd 16 11 2" xfId="2318" xr:uid="{00000000-0005-0000-0000-000020030000}"/>
    <cellStyle name="asd 16 12" xfId="2319" xr:uid="{00000000-0005-0000-0000-000021030000}"/>
    <cellStyle name="asd 16 12 2" xfId="2320" xr:uid="{00000000-0005-0000-0000-000022030000}"/>
    <cellStyle name="asd 16 13" xfId="2321" xr:uid="{00000000-0005-0000-0000-000023030000}"/>
    <cellStyle name="asd 16 13 2" xfId="2322" xr:uid="{00000000-0005-0000-0000-000024030000}"/>
    <cellStyle name="asd 16 14" xfId="2323" xr:uid="{00000000-0005-0000-0000-000025030000}"/>
    <cellStyle name="asd 16 14 2" xfId="2324" xr:uid="{00000000-0005-0000-0000-000026030000}"/>
    <cellStyle name="asd 16 15" xfId="2325" xr:uid="{00000000-0005-0000-0000-000027030000}"/>
    <cellStyle name="asd 16 15 2" xfId="2326" xr:uid="{00000000-0005-0000-0000-000028030000}"/>
    <cellStyle name="asd 16 16" xfId="2327" xr:uid="{00000000-0005-0000-0000-000029030000}"/>
    <cellStyle name="asd 16 16 2" xfId="2328" xr:uid="{00000000-0005-0000-0000-00002A030000}"/>
    <cellStyle name="asd 16 17" xfId="2329" xr:uid="{00000000-0005-0000-0000-00002B030000}"/>
    <cellStyle name="asd 16 17 2" xfId="2330" xr:uid="{00000000-0005-0000-0000-00002C030000}"/>
    <cellStyle name="asd 16 18" xfId="2331" xr:uid="{00000000-0005-0000-0000-00002D030000}"/>
    <cellStyle name="asd 16 18 2" xfId="2332" xr:uid="{00000000-0005-0000-0000-00002E030000}"/>
    <cellStyle name="asd 16 19" xfId="2333" xr:uid="{00000000-0005-0000-0000-00002F030000}"/>
    <cellStyle name="asd 16 19 2" xfId="2334" xr:uid="{00000000-0005-0000-0000-000030030000}"/>
    <cellStyle name="asd 16 2" xfId="136" xr:uid="{00000000-0005-0000-0000-000031030000}"/>
    <cellStyle name="asd 16 2 2" xfId="2335" xr:uid="{00000000-0005-0000-0000-000032030000}"/>
    <cellStyle name="asd 16 20" xfId="2336" xr:uid="{00000000-0005-0000-0000-000033030000}"/>
    <cellStyle name="asd 16 20 2" xfId="2337" xr:uid="{00000000-0005-0000-0000-000034030000}"/>
    <cellStyle name="asd 16 21" xfId="2338" xr:uid="{00000000-0005-0000-0000-000035030000}"/>
    <cellStyle name="asd 16 21 2" xfId="2339" xr:uid="{00000000-0005-0000-0000-000036030000}"/>
    <cellStyle name="asd 16 22" xfId="2340" xr:uid="{00000000-0005-0000-0000-000037030000}"/>
    <cellStyle name="asd 16 22 2" xfId="2341" xr:uid="{00000000-0005-0000-0000-000038030000}"/>
    <cellStyle name="asd 16 23" xfId="2342" xr:uid="{00000000-0005-0000-0000-000039030000}"/>
    <cellStyle name="asd 16 23 2" xfId="2343" xr:uid="{00000000-0005-0000-0000-00003A030000}"/>
    <cellStyle name="asd 16 24" xfId="2344" xr:uid="{00000000-0005-0000-0000-00003B030000}"/>
    <cellStyle name="asd 16 24 2" xfId="2345" xr:uid="{00000000-0005-0000-0000-00003C030000}"/>
    <cellStyle name="asd 16 25" xfId="2346" xr:uid="{00000000-0005-0000-0000-00003D030000}"/>
    <cellStyle name="asd 16 25 2" xfId="2347" xr:uid="{00000000-0005-0000-0000-00003E030000}"/>
    <cellStyle name="asd 16 26" xfId="2348" xr:uid="{00000000-0005-0000-0000-00003F030000}"/>
    <cellStyle name="asd 16 26 2" xfId="2349" xr:uid="{00000000-0005-0000-0000-000040030000}"/>
    <cellStyle name="asd 16 27" xfId="2350" xr:uid="{00000000-0005-0000-0000-000041030000}"/>
    <cellStyle name="asd 16 27 2" xfId="2351" xr:uid="{00000000-0005-0000-0000-000042030000}"/>
    <cellStyle name="asd 16 28" xfId="2352" xr:uid="{00000000-0005-0000-0000-000043030000}"/>
    <cellStyle name="asd 16 28 2" xfId="2353" xr:uid="{00000000-0005-0000-0000-000044030000}"/>
    <cellStyle name="asd 16 29" xfId="2354" xr:uid="{00000000-0005-0000-0000-000045030000}"/>
    <cellStyle name="asd 16 29 2" xfId="2355" xr:uid="{00000000-0005-0000-0000-000046030000}"/>
    <cellStyle name="asd 16 3" xfId="2356" xr:uid="{00000000-0005-0000-0000-000047030000}"/>
    <cellStyle name="asd 16 3 2" xfId="2357" xr:uid="{00000000-0005-0000-0000-000048030000}"/>
    <cellStyle name="asd 16 30" xfId="2358" xr:uid="{00000000-0005-0000-0000-000049030000}"/>
    <cellStyle name="asd 16 30 2" xfId="2359" xr:uid="{00000000-0005-0000-0000-00004A030000}"/>
    <cellStyle name="asd 16 31" xfId="2360" xr:uid="{00000000-0005-0000-0000-00004B030000}"/>
    <cellStyle name="asd 16 31 2" xfId="2361" xr:uid="{00000000-0005-0000-0000-00004C030000}"/>
    <cellStyle name="asd 16 32" xfId="2362" xr:uid="{00000000-0005-0000-0000-00004D030000}"/>
    <cellStyle name="asd 16 32 2" xfId="2363" xr:uid="{00000000-0005-0000-0000-00004E030000}"/>
    <cellStyle name="asd 16 33" xfId="2364" xr:uid="{00000000-0005-0000-0000-00004F030000}"/>
    <cellStyle name="asd 16 33 2" xfId="2365" xr:uid="{00000000-0005-0000-0000-000050030000}"/>
    <cellStyle name="asd 16 34" xfId="2366" xr:uid="{00000000-0005-0000-0000-000051030000}"/>
    <cellStyle name="asd 16 34 2" xfId="2367" xr:uid="{00000000-0005-0000-0000-000052030000}"/>
    <cellStyle name="asd 16 35" xfId="2368" xr:uid="{00000000-0005-0000-0000-000053030000}"/>
    <cellStyle name="asd 16 35 2" xfId="2369" xr:uid="{00000000-0005-0000-0000-000054030000}"/>
    <cellStyle name="asd 16 36" xfId="2370" xr:uid="{00000000-0005-0000-0000-000055030000}"/>
    <cellStyle name="asd 16 36 2" xfId="2371" xr:uid="{00000000-0005-0000-0000-000056030000}"/>
    <cellStyle name="asd 16 37" xfId="2372" xr:uid="{00000000-0005-0000-0000-000057030000}"/>
    <cellStyle name="asd 16 37 2" xfId="2373" xr:uid="{00000000-0005-0000-0000-000058030000}"/>
    <cellStyle name="asd 16 38" xfId="2374" xr:uid="{00000000-0005-0000-0000-000059030000}"/>
    <cellStyle name="asd 16 38 2" xfId="2375" xr:uid="{00000000-0005-0000-0000-00005A030000}"/>
    <cellStyle name="asd 16 39" xfId="2376" xr:uid="{00000000-0005-0000-0000-00005B030000}"/>
    <cellStyle name="asd 16 39 2" xfId="2377" xr:uid="{00000000-0005-0000-0000-00005C030000}"/>
    <cellStyle name="asd 16 4" xfId="2378" xr:uid="{00000000-0005-0000-0000-00005D030000}"/>
    <cellStyle name="asd 16 4 2" xfId="2379" xr:uid="{00000000-0005-0000-0000-00005E030000}"/>
    <cellStyle name="asd 16 40" xfId="2380" xr:uid="{00000000-0005-0000-0000-00005F030000}"/>
    <cellStyle name="asd 16 41" xfId="2381" xr:uid="{00000000-0005-0000-0000-000060030000}"/>
    <cellStyle name="asd 16 42" xfId="2382" xr:uid="{00000000-0005-0000-0000-000061030000}"/>
    <cellStyle name="asd 16 43" xfId="2383" xr:uid="{00000000-0005-0000-0000-000062030000}"/>
    <cellStyle name="asd 16 44" xfId="2384" xr:uid="{00000000-0005-0000-0000-000063030000}"/>
    <cellStyle name="asd 16 45" xfId="2385" xr:uid="{00000000-0005-0000-0000-000064030000}"/>
    <cellStyle name="asd 16 46" xfId="2386" xr:uid="{00000000-0005-0000-0000-000065030000}"/>
    <cellStyle name="asd 16 47" xfId="2387" xr:uid="{00000000-0005-0000-0000-000066030000}"/>
    <cellStyle name="asd 16 48" xfId="2388" xr:uid="{00000000-0005-0000-0000-000067030000}"/>
    <cellStyle name="asd 16 49" xfId="2389" xr:uid="{00000000-0005-0000-0000-000068030000}"/>
    <cellStyle name="asd 16 5" xfId="2390" xr:uid="{00000000-0005-0000-0000-000069030000}"/>
    <cellStyle name="asd 16 5 2" xfId="2391" xr:uid="{00000000-0005-0000-0000-00006A030000}"/>
    <cellStyle name="asd 16 50" xfId="2392" xr:uid="{00000000-0005-0000-0000-00006B030000}"/>
    <cellStyle name="asd 16 51" xfId="2393" xr:uid="{00000000-0005-0000-0000-00006C030000}"/>
    <cellStyle name="asd 16 52" xfId="2394" xr:uid="{00000000-0005-0000-0000-00006D030000}"/>
    <cellStyle name="asd 16 53" xfId="2395" xr:uid="{00000000-0005-0000-0000-00006E030000}"/>
    <cellStyle name="asd 16 54" xfId="2396" xr:uid="{00000000-0005-0000-0000-00006F030000}"/>
    <cellStyle name="asd 16 55" xfId="2397" xr:uid="{00000000-0005-0000-0000-000070030000}"/>
    <cellStyle name="asd 16 56" xfId="2398" xr:uid="{00000000-0005-0000-0000-000071030000}"/>
    <cellStyle name="asd 16 57" xfId="2399" xr:uid="{00000000-0005-0000-0000-000072030000}"/>
    <cellStyle name="asd 16 58" xfId="2400" xr:uid="{00000000-0005-0000-0000-000073030000}"/>
    <cellStyle name="asd 16 59" xfId="2401" xr:uid="{00000000-0005-0000-0000-000074030000}"/>
    <cellStyle name="asd 16 6" xfId="2402" xr:uid="{00000000-0005-0000-0000-000075030000}"/>
    <cellStyle name="asd 16 6 2" xfId="2403" xr:uid="{00000000-0005-0000-0000-000076030000}"/>
    <cellStyle name="asd 16 60" xfId="2404" xr:uid="{00000000-0005-0000-0000-000077030000}"/>
    <cellStyle name="asd 16 61" xfId="2405" xr:uid="{00000000-0005-0000-0000-000078030000}"/>
    <cellStyle name="asd 16 62" xfId="2406" xr:uid="{00000000-0005-0000-0000-000079030000}"/>
    <cellStyle name="asd 16 63" xfId="2407" xr:uid="{00000000-0005-0000-0000-00007A030000}"/>
    <cellStyle name="asd 16 64" xfId="2408" xr:uid="{00000000-0005-0000-0000-00007B030000}"/>
    <cellStyle name="asd 16 65" xfId="2409" xr:uid="{00000000-0005-0000-0000-00007C030000}"/>
    <cellStyle name="asd 16 66" xfId="2410" xr:uid="{00000000-0005-0000-0000-00007D030000}"/>
    <cellStyle name="asd 16 67" xfId="2411" xr:uid="{00000000-0005-0000-0000-00007E030000}"/>
    <cellStyle name="asd 16 68" xfId="2412" xr:uid="{00000000-0005-0000-0000-00007F030000}"/>
    <cellStyle name="asd 16 69" xfId="2413" xr:uid="{00000000-0005-0000-0000-000080030000}"/>
    <cellStyle name="asd 16 7" xfId="2414" xr:uid="{00000000-0005-0000-0000-000081030000}"/>
    <cellStyle name="asd 16 7 2" xfId="2415" xr:uid="{00000000-0005-0000-0000-000082030000}"/>
    <cellStyle name="asd 16 70" xfId="2416" xr:uid="{00000000-0005-0000-0000-000083030000}"/>
    <cellStyle name="asd 16 71" xfId="2417" xr:uid="{00000000-0005-0000-0000-000084030000}"/>
    <cellStyle name="asd 16 72" xfId="2418" xr:uid="{00000000-0005-0000-0000-000085030000}"/>
    <cellStyle name="asd 16 73" xfId="2419" xr:uid="{00000000-0005-0000-0000-000086030000}"/>
    <cellStyle name="asd 16 74" xfId="2420" xr:uid="{00000000-0005-0000-0000-000087030000}"/>
    <cellStyle name="asd 16 75" xfId="2421" xr:uid="{00000000-0005-0000-0000-000088030000}"/>
    <cellStyle name="asd 16 76" xfId="2422" xr:uid="{00000000-0005-0000-0000-000089030000}"/>
    <cellStyle name="asd 16 77" xfId="52586" xr:uid="{00000000-0005-0000-0000-00008A030000}"/>
    <cellStyle name="asd 16 78" xfId="52824" xr:uid="{00000000-0005-0000-0000-00008B030000}"/>
    <cellStyle name="asd 16 79" xfId="53285" xr:uid="{00000000-0005-0000-0000-00008C030000}"/>
    <cellStyle name="asd 16 8" xfId="2423" xr:uid="{00000000-0005-0000-0000-00008D030000}"/>
    <cellStyle name="asd 16 8 2" xfId="2424" xr:uid="{00000000-0005-0000-0000-00008E030000}"/>
    <cellStyle name="asd 16 9" xfId="2425" xr:uid="{00000000-0005-0000-0000-00008F030000}"/>
    <cellStyle name="asd 16 9 2" xfId="2426" xr:uid="{00000000-0005-0000-0000-000090030000}"/>
    <cellStyle name="asd 17" xfId="137" xr:uid="{00000000-0005-0000-0000-000091030000}"/>
    <cellStyle name="asd 17 10" xfId="2427" xr:uid="{00000000-0005-0000-0000-000092030000}"/>
    <cellStyle name="asd 17 10 2" xfId="2428" xr:uid="{00000000-0005-0000-0000-000093030000}"/>
    <cellStyle name="asd 17 11" xfId="2429" xr:uid="{00000000-0005-0000-0000-000094030000}"/>
    <cellStyle name="asd 17 11 2" xfId="2430" xr:uid="{00000000-0005-0000-0000-000095030000}"/>
    <cellStyle name="asd 17 12" xfId="2431" xr:uid="{00000000-0005-0000-0000-000096030000}"/>
    <cellStyle name="asd 17 12 2" xfId="2432" xr:uid="{00000000-0005-0000-0000-000097030000}"/>
    <cellStyle name="asd 17 13" xfId="2433" xr:uid="{00000000-0005-0000-0000-000098030000}"/>
    <cellStyle name="asd 17 13 2" xfId="2434" xr:uid="{00000000-0005-0000-0000-000099030000}"/>
    <cellStyle name="asd 17 14" xfId="2435" xr:uid="{00000000-0005-0000-0000-00009A030000}"/>
    <cellStyle name="asd 17 14 2" xfId="2436" xr:uid="{00000000-0005-0000-0000-00009B030000}"/>
    <cellStyle name="asd 17 15" xfId="2437" xr:uid="{00000000-0005-0000-0000-00009C030000}"/>
    <cellStyle name="asd 17 15 2" xfId="2438" xr:uid="{00000000-0005-0000-0000-00009D030000}"/>
    <cellStyle name="asd 17 16" xfId="2439" xr:uid="{00000000-0005-0000-0000-00009E030000}"/>
    <cellStyle name="asd 17 16 2" xfId="2440" xr:uid="{00000000-0005-0000-0000-00009F030000}"/>
    <cellStyle name="asd 17 17" xfId="2441" xr:uid="{00000000-0005-0000-0000-0000A0030000}"/>
    <cellStyle name="asd 17 17 2" xfId="2442" xr:uid="{00000000-0005-0000-0000-0000A1030000}"/>
    <cellStyle name="asd 17 18" xfId="2443" xr:uid="{00000000-0005-0000-0000-0000A2030000}"/>
    <cellStyle name="asd 17 18 2" xfId="2444" xr:uid="{00000000-0005-0000-0000-0000A3030000}"/>
    <cellStyle name="asd 17 19" xfId="2445" xr:uid="{00000000-0005-0000-0000-0000A4030000}"/>
    <cellStyle name="asd 17 19 2" xfId="2446" xr:uid="{00000000-0005-0000-0000-0000A5030000}"/>
    <cellStyle name="asd 17 2" xfId="138" xr:uid="{00000000-0005-0000-0000-0000A6030000}"/>
    <cellStyle name="asd 17 2 2" xfId="2447" xr:uid="{00000000-0005-0000-0000-0000A7030000}"/>
    <cellStyle name="asd 17 20" xfId="2448" xr:uid="{00000000-0005-0000-0000-0000A8030000}"/>
    <cellStyle name="asd 17 20 2" xfId="2449" xr:uid="{00000000-0005-0000-0000-0000A9030000}"/>
    <cellStyle name="asd 17 21" xfId="2450" xr:uid="{00000000-0005-0000-0000-0000AA030000}"/>
    <cellStyle name="asd 17 21 2" xfId="2451" xr:uid="{00000000-0005-0000-0000-0000AB030000}"/>
    <cellStyle name="asd 17 22" xfId="2452" xr:uid="{00000000-0005-0000-0000-0000AC030000}"/>
    <cellStyle name="asd 17 22 2" xfId="2453" xr:uid="{00000000-0005-0000-0000-0000AD030000}"/>
    <cellStyle name="asd 17 23" xfId="2454" xr:uid="{00000000-0005-0000-0000-0000AE030000}"/>
    <cellStyle name="asd 17 23 2" xfId="2455" xr:uid="{00000000-0005-0000-0000-0000AF030000}"/>
    <cellStyle name="asd 17 24" xfId="2456" xr:uid="{00000000-0005-0000-0000-0000B0030000}"/>
    <cellStyle name="asd 17 24 2" xfId="2457" xr:uid="{00000000-0005-0000-0000-0000B1030000}"/>
    <cellStyle name="asd 17 25" xfId="2458" xr:uid="{00000000-0005-0000-0000-0000B2030000}"/>
    <cellStyle name="asd 17 25 2" xfId="2459" xr:uid="{00000000-0005-0000-0000-0000B3030000}"/>
    <cellStyle name="asd 17 26" xfId="2460" xr:uid="{00000000-0005-0000-0000-0000B4030000}"/>
    <cellStyle name="asd 17 26 2" xfId="2461" xr:uid="{00000000-0005-0000-0000-0000B5030000}"/>
    <cellStyle name="asd 17 27" xfId="2462" xr:uid="{00000000-0005-0000-0000-0000B6030000}"/>
    <cellStyle name="asd 17 27 2" xfId="2463" xr:uid="{00000000-0005-0000-0000-0000B7030000}"/>
    <cellStyle name="asd 17 28" xfId="2464" xr:uid="{00000000-0005-0000-0000-0000B8030000}"/>
    <cellStyle name="asd 17 28 2" xfId="2465" xr:uid="{00000000-0005-0000-0000-0000B9030000}"/>
    <cellStyle name="asd 17 29" xfId="2466" xr:uid="{00000000-0005-0000-0000-0000BA030000}"/>
    <cellStyle name="asd 17 29 2" xfId="2467" xr:uid="{00000000-0005-0000-0000-0000BB030000}"/>
    <cellStyle name="asd 17 3" xfId="2468" xr:uid="{00000000-0005-0000-0000-0000BC030000}"/>
    <cellStyle name="asd 17 3 2" xfId="2469" xr:uid="{00000000-0005-0000-0000-0000BD030000}"/>
    <cellStyle name="asd 17 30" xfId="2470" xr:uid="{00000000-0005-0000-0000-0000BE030000}"/>
    <cellStyle name="asd 17 30 2" xfId="2471" xr:uid="{00000000-0005-0000-0000-0000BF030000}"/>
    <cellStyle name="asd 17 31" xfId="2472" xr:uid="{00000000-0005-0000-0000-0000C0030000}"/>
    <cellStyle name="asd 17 31 2" xfId="2473" xr:uid="{00000000-0005-0000-0000-0000C1030000}"/>
    <cellStyle name="asd 17 32" xfId="2474" xr:uid="{00000000-0005-0000-0000-0000C2030000}"/>
    <cellStyle name="asd 17 32 2" xfId="2475" xr:uid="{00000000-0005-0000-0000-0000C3030000}"/>
    <cellStyle name="asd 17 33" xfId="2476" xr:uid="{00000000-0005-0000-0000-0000C4030000}"/>
    <cellStyle name="asd 17 33 2" xfId="2477" xr:uid="{00000000-0005-0000-0000-0000C5030000}"/>
    <cellStyle name="asd 17 34" xfId="2478" xr:uid="{00000000-0005-0000-0000-0000C6030000}"/>
    <cellStyle name="asd 17 34 2" xfId="2479" xr:uid="{00000000-0005-0000-0000-0000C7030000}"/>
    <cellStyle name="asd 17 35" xfId="2480" xr:uid="{00000000-0005-0000-0000-0000C8030000}"/>
    <cellStyle name="asd 17 35 2" xfId="2481" xr:uid="{00000000-0005-0000-0000-0000C9030000}"/>
    <cellStyle name="asd 17 36" xfId="2482" xr:uid="{00000000-0005-0000-0000-0000CA030000}"/>
    <cellStyle name="asd 17 36 2" xfId="2483" xr:uid="{00000000-0005-0000-0000-0000CB030000}"/>
    <cellStyle name="asd 17 37" xfId="2484" xr:uid="{00000000-0005-0000-0000-0000CC030000}"/>
    <cellStyle name="asd 17 37 2" xfId="2485" xr:uid="{00000000-0005-0000-0000-0000CD030000}"/>
    <cellStyle name="asd 17 38" xfId="2486" xr:uid="{00000000-0005-0000-0000-0000CE030000}"/>
    <cellStyle name="asd 17 38 2" xfId="2487" xr:uid="{00000000-0005-0000-0000-0000CF030000}"/>
    <cellStyle name="asd 17 39" xfId="2488" xr:uid="{00000000-0005-0000-0000-0000D0030000}"/>
    <cellStyle name="asd 17 39 2" xfId="2489" xr:uid="{00000000-0005-0000-0000-0000D1030000}"/>
    <cellStyle name="asd 17 4" xfId="2490" xr:uid="{00000000-0005-0000-0000-0000D2030000}"/>
    <cellStyle name="asd 17 4 2" xfId="2491" xr:uid="{00000000-0005-0000-0000-0000D3030000}"/>
    <cellStyle name="asd 17 40" xfId="2492" xr:uid="{00000000-0005-0000-0000-0000D4030000}"/>
    <cellStyle name="asd 17 41" xfId="2493" xr:uid="{00000000-0005-0000-0000-0000D5030000}"/>
    <cellStyle name="asd 17 42" xfId="2494" xr:uid="{00000000-0005-0000-0000-0000D6030000}"/>
    <cellStyle name="asd 17 43" xfId="2495" xr:uid="{00000000-0005-0000-0000-0000D7030000}"/>
    <cellStyle name="asd 17 44" xfId="2496" xr:uid="{00000000-0005-0000-0000-0000D8030000}"/>
    <cellStyle name="asd 17 45" xfId="2497" xr:uid="{00000000-0005-0000-0000-0000D9030000}"/>
    <cellStyle name="asd 17 46" xfId="2498" xr:uid="{00000000-0005-0000-0000-0000DA030000}"/>
    <cellStyle name="asd 17 47" xfId="2499" xr:uid="{00000000-0005-0000-0000-0000DB030000}"/>
    <cellStyle name="asd 17 48" xfId="2500" xr:uid="{00000000-0005-0000-0000-0000DC030000}"/>
    <cellStyle name="asd 17 49" xfId="2501" xr:uid="{00000000-0005-0000-0000-0000DD030000}"/>
    <cellStyle name="asd 17 5" xfId="2502" xr:uid="{00000000-0005-0000-0000-0000DE030000}"/>
    <cellStyle name="asd 17 5 2" xfId="2503" xr:uid="{00000000-0005-0000-0000-0000DF030000}"/>
    <cellStyle name="asd 17 50" xfId="2504" xr:uid="{00000000-0005-0000-0000-0000E0030000}"/>
    <cellStyle name="asd 17 51" xfId="2505" xr:uid="{00000000-0005-0000-0000-0000E1030000}"/>
    <cellStyle name="asd 17 52" xfId="2506" xr:uid="{00000000-0005-0000-0000-0000E2030000}"/>
    <cellStyle name="asd 17 53" xfId="2507" xr:uid="{00000000-0005-0000-0000-0000E3030000}"/>
    <cellStyle name="asd 17 54" xfId="2508" xr:uid="{00000000-0005-0000-0000-0000E4030000}"/>
    <cellStyle name="asd 17 55" xfId="2509" xr:uid="{00000000-0005-0000-0000-0000E5030000}"/>
    <cellStyle name="asd 17 56" xfId="2510" xr:uid="{00000000-0005-0000-0000-0000E6030000}"/>
    <cellStyle name="asd 17 57" xfId="2511" xr:uid="{00000000-0005-0000-0000-0000E7030000}"/>
    <cellStyle name="asd 17 58" xfId="2512" xr:uid="{00000000-0005-0000-0000-0000E8030000}"/>
    <cellStyle name="asd 17 59" xfId="2513" xr:uid="{00000000-0005-0000-0000-0000E9030000}"/>
    <cellStyle name="asd 17 6" xfId="2514" xr:uid="{00000000-0005-0000-0000-0000EA030000}"/>
    <cellStyle name="asd 17 6 2" xfId="2515" xr:uid="{00000000-0005-0000-0000-0000EB030000}"/>
    <cellStyle name="asd 17 60" xfId="2516" xr:uid="{00000000-0005-0000-0000-0000EC030000}"/>
    <cellStyle name="asd 17 61" xfId="2517" xr:uid="{00000000-0005-0000-0000-0000ED030000}"/>
    <cellStyle name="asd 17 62" xfId="2518" xr:uid="{00000000-0005-0000-0000-0000EE030000}"/>
    <cellStyle name="asd 17 63" xfId="2519" xr:uid="{00000000-0005-0000-0000-0000EF030000}"/>
    <cellStyle name="asd 17 64" xfId="2520" xr:uid="{00000000-0005-0000-0000-0000F0030000}"/>
    <cellStyle name="asd 17 65" xfId="2521" xr:uid="{00000000-0005-0000-0000-0000F1030000}"/>
    <cellStyle name="asd 17 66" xfId="2522" xr:uid="{00000000-0005-0000-0000-0000F2030000}"/>
    <cellStyle name="asd 17 67" xfId="2523" xr:uid="{00000000-0005-0000-0000-0000F3030000}"/>
    <cellStyle name="asd 17 68" xfId="2524" xr:uid="{00000000-0005-0000-0000-0000F4030000}"/>
    <cellStyle name="asd 17 69" xfId="2525" xr:uid="{00000000-0005-0000-0000-0000F5030000}"/>
    <cellStyle name="asd 17 7" xfId="2526" xr:uid="{00000000-0005-0000-0000-0000F6030000}"/>
    <cellStyle name="asd 17 7 2" xfId="2527" xr:uid="{00000000-0005-0000-0000-0000F7030000}"/>
    <cellStyle name="asd 17 70" xfId="2528" xr:uid="{00000000-0005-0000-0000-0000F8030000}"/>
    <cellStyle name="asd 17 71" xfId="2529" xr:uid="{00000000-0005-0000-0000-0000F9030000}"/>
    <cellStyle name="asd 17 72" xfId="2530" xr:uid="{00000000-0005-0000-0000-0000FA030000}"/>
    <cellStyle name="asd 17 73" xfId="2531" xr:uid="{00000000-0005-0000-0000-0000FB030000}"/>
    <cellStyle name="asd 17 74" xfId="2532" xr:uid="{00000000-0005-0000-0000-0000FC030000}"/>
    <cellStyle name="asd 17 75" xfId="2533" xr:uid="{00000000-0005-0000-0000-0000FD030000}"/>
    <cellStyle name="asd 17 76" xfId="2534" xr:uid="{00000000-0005-0000-0000-0000FE030000}"/>
    <cellStyle name="asd 17 77" xfId="52687" xr:uid="{00000000-0005-0000-0000-0000FF030000}"/>
    <cellStyle name="asd 17 78" xfId="52947" xr:uid="{00000000-0005-0000-0000-000000040000}"/>
    <cellStyle name="asd 17 79" xfId="53408" xr:uid="{00000000-0005-0000-0000-000001040000}"/>
    <cellStyle name="asd 17 8" xfId="2535" xr:uid="{00000000-0005-0000-0000-000002040000}"/>
    <cellStyle name="asd 17 8 2" xfId="2536" xr:uid="{00000000-0005-0000-0000-000003040000}"/>
    <cellStyle name="asd 17 9" xfId="2537" xr:uid="{00000000-0005-0000-0000-000004040000}"/>
    <cellStyle name="asd 17 9 2" xfId="2538" xr:uid="{00000000-0005-0000-0000-000005040000}"/>
    <cellStyle name="asd 18" xfId="139" xr:uid="{00000000-0005-0000-0000-000006040000}"/>
    <cellStyle name="asd 18 10" xfId="2539" xr:uid="{00000000-0005-0000-0000-000007040000}"/>
    <cellStyle name="asd 18 10 2" xfId="2540" xr:uid="{00000000-0005-0000-0000-000008040000}"/>
    <cellStyle name="asd 18 11" xfId="2541" xr:uid="{00000000-0005-0000-0000-000009040000}"/>
    <cellStyle name="asd 18 11 2" xfId="2542" xr:uid="{00000000-0005-0000-0000-00000A040000}"/>
    <cellStyle name="asd 18 12" xfId="2543" xr:uid="{00000000-0005-0000-0000-00000B040000}"/>
    <cellStyle name="asd 18 12 2" xfId="2544" xr:uid="{00000000-0005-0000-0000-00000C040000}"/>
    <cellStyle name="asd 18 13" xfId="2545" xr:uid="{00000000-0005-0000-0000-00000D040000}"/>
    <cellStyle name="asd 18 13 2" xfId="2546" xr:uid="{00000000-0005-0000-0000-00000E040000}"/>
    <cellStyle name="asd 18 14" xfId="2547" xr:uid="{00000000-0005-0000-0000-00000F040000}"/>
    <cellStyle name="asd 18 14 2" xfId="2548" xr:uid="{00000000-0005-0000-0000-000010040000}"/>
    <cellStyle name="asd 18 15" xfId="2549" xr:uid="{00000000-0005-0000-0000-000011040000}"/>
    <cellStyle name="asd 18 15 2" xfId="2550" xr:uid="{00000000-0005-0000-0000-000012040000}"/>
    <cellStyle name="asd 18 16" xfId="2551" xr:uid="{00000000-0005-0000-0000-000013040000}"/>
    <cellStyle name="asd 18 16 2" xfId="2552" xr:uid="{00000000-0005-0000-0000-000014040000}"/>
    <cellStyle name="asd 18 17" xfId="2553" xr:uid="{00000000-0005-0000-0000-000015040000}"/>
    <cellStyle name="asd 18 17 2" xfId="2554" xr:uid="{00000000-0005-0000-0000-000016040000}"/>
    <cellStyle name="asd 18 18" xfId="2555" xr:uid="{00000000-0005-0000-0000-000017040000}"/>
    <cellStyle name="asd 18 18 2" xfId="2556" xr:uid="{00000000-0005-0000-0000-000018040000}"/>
    <cellStyle name="asd 18 19" xfId="2557" xr:uid="{00000000-0005-0000-0000-000019040000}"/>
    <cellStyle name="asd 18 19 2" xfId="2558" xr:uid="{00000000-0005-0000-0000-00001A040000}"/>
    <cellStyle name="asd 18 2" xfId="140" xr:uid="{00000000-0005-0000-0000-00001B040000}"/>
    <cellStyle name="asd 18 2 2" xfId="2559" xr:uid="{00000000-0005-0000-0000-00001C040000}"/>
    <cellStyle name="asd 18 20" xfId="2560" xr:uid="{00000000-0005-0000-0000-00001D040000}"/>
    <cellStyle name="asd 18 20 2" xfId="2561" xr:uid="{00000000-0005-0000-0000-00001E040000}"/>
    <cellStyle name="asd 18 21" xfId="2562" xr:uid="{00000000-0005-0000-0000-00001F040000}"/>
    <cellStyle name="asd 18 21 2" xfId="2563" xr:uid="{00000000-0005-0000-0000-000020040000}"/>
    <cellStyle name="asd 18 22" xfId="2564" xr:uid="{00000000-0005-0000-0000-000021040000}"/>
    <cellStyle name="asd 18 22 2" xfId="2565" xr:uid="{00000000-0005-0000-0000-000022040000}"/>
    <cellStyle name="asd 18 23" xfId="2566" xr:uid="{00000000-0005-0000-0000-000023040000}"/>
    <cellStyle name="asd 18 23 2" xfId="2567" xr:uid="{00000000-0005-0000-0000-000024040000}"/>
    <cellStyle name="asd 18 24" xfId="2568" xr:uid="{00000000-0005-0000-0000-000025040000}"/>
    <cellStyle name="asd 18 24 2" xfId="2569" xr:uid="{00000000-0005-0000-0000-000026040000}"/>
    <cellStyle name="asd 18 25" xfId="2570" xr:uid="{00000000-0005-0000-0000-000027040000}"/>
    <cellStyle name="asd 18 25 2" xfId="2571" xr:uid="{00000000-0005-0000-0000-000028040000}"/>
    <cellStyle name="asd 18 26" xfId="2572" xr:uid="{00000000-0005-0000-0000-000029040000}"/>
    <cellStyle name="asd 18 26 2" xfId="2573" xr:uid="{00000000-0005-0000-0000-00002A040000}"/>
    <cellStyle name="asd 18 27" xfId="2574" xr:uid="{00000000-0005-0000-0000-00002B040000}"/>
    <cellStyle name="asd 18 27 2" xfId="2575" xr:uid="{00000000-0005-0000-0000-00002C040000}"/>
    <cellStyle name="asd 18 28" xfId="2576" xr:uid="{00000000-0005-0000-0000-00002D040000}"/>
    <cellStyle name="asd 18 28 2" xfId="2577" xr:uid="{00000000-0005-0000-0000-00002E040000}"/>
    <cellStyle name="asd 18 29" xfId="2578" xr:uid="{00000000-0005-0000-0000-00002F040000}"/>
    <cellStyle name="asd 18 29 2" xfId="2579" xr:uid="{00000000-0005-0000-0000-000030040000}"/>
    <cellStyle name="asd 18 3" xfId="2580" xr:uid="{00000000-0005-0000-0000-000031040000}"/>
    <cellStyle name="asd 18 3 2" xfId="2581" xr:uid="{00000000-0005-0000-0000-000032040000}"/>
    <cellStyle name="asd 18 30" xfId="2582" xr:uid="{00000000-0005-0000-0000-000033040000}"/>
    <cellStyle name="asd 18 30 2" xfId="2583" xr:uid="{00000000-0005-0000-0000-000034040000}"/>
    <cellStyle name="asd 18 31" xfId="2584" xr:uid="{00000000-0005-0000-0000-000035040000}"/>
    <cellStyle name="asd 18 31 2" xfId="2585" xr:uid="{00000000-0005-0000-0000-000036040000}"/>
    <cellStyle name="asd 18 32" xfId="2586" xr:uid="{00000000-0005-0000-0000-000037040000}"/>
    <cellStyle name="asd 18 32 2" xfId="2587" xr:uid="{00000000-0005-0000-0000-000038040000}"/>
    <cellStyle name="asd 18 33" xfId="2588" xr:uid="{00000000-0005-0000-0000-000039040000}"/>
    <cellStyle name="asd 18 33 2" xfId="2589" xr:uid="{00000000-0005-0000-0000-00003A040000}"/>
    <cellStyle name="asd 18 34" xfId="2590" xr:uid="{00000000-0005-0000-0000-00003B040000}"/>
    <cellStyle name="asd 18 34 2" xfId="2591" xr:uid="{00000000-0005-0000-0000-00003C040000}"/>
    <cellStyle name="asd 18 35" xfId="2592" xr:uid="{00000000-0005-0000-0000-00003D040000}"/>
    <cellStyle name="asd 18 35 2" xfId="2593" xr:uid="{00000000-0005-0000-0000-00003E040000}"/>
    <cellStyle name="asd 18 36" xfId="2594" xr:uid="{00000000-0005-0000-0000-00003F040000}"/>
    <cellStyle name="asd 18 36 2" xfId="2595" xr:uid="{00000000-0005-0000-0000-000040040000}"/>
    <cellStyle name="asd 18 37" xfId="2596" xr:uid="{00000000-0005-0000-0000-000041040000}"/>
    <cellStyle name="asd 18 37 2" xfId="2597" xr:uid="{00000000-0005-0000-0000-000042040000}"/>
    <cellStyle name="asd 18 38" xfId="2598" xr:uid="{00000000-0005-0000-0000-000043040000}"/>
    <cellStyle name="asd 18 38 2" xfId="2599" xr:uid="{00000000-0005-0000-0000-000044040000}"/>
    <cellStyle name="asd 18 39" xfId="2600" xr:uid="{00000000-0005-0000-0000-000045040000}"/>
    <cellStyle name="asd 18 39 2" xfId="2601" xr:uid="{00000000-0005-0000-0000-000046040000}"/>
    <cellStyle name="asd 18 4" xfId="2602" xr:uid="{00000000-0005-0000-0000-000047040000}"/>
    <cellStyle name="asd 18 4 2" xfId="2603" xr:uid="{00000000-0005-0000-0000-000048040000}"/>
    <cellStyle name="asd 18 40" xfId="2604" xr:uid="{00000000-0005-0000-0000-000049040000}"/>
    <cellStyle name="asd 18 41" xfId="2605" xr:uid="{00000000-0005-0000-0000-00004A040000}"/>
    <cellStyle name="asd 18 42" xfId="2606" xr:uid="{00000000-0005-0000-0000-00004B040000}"/>
    <cellStyle name="asd 18 43" xfId="2607" xr:uid="{00000000-0005-0000-0000-00004C040000}"/>
    <cellStyle name="asd 18 44" xfId="2608" xr:uid="{00000000-0005-0000-0000-00004D040000}"/>
    <cellStyle name="asd 18 45" xfId="2609" xr:uid="{00000000-0005-0000-0000-00004E040000}"/>
    <cellStyle name="asd 18 46" xfId="2610" xr:uid="{00000000-0005-0000-0000-00004F040000}"/>
    <cellStyle name="asd 18 47" xfId="2611" xr:uid="{00000000-0005-0000-0000-000050040000}"/>
    <cellStyle name="asd 18 48" xfId="2612" xr:uid="{00000000-0005-0000-0000-000051040000}"/>
    <cellStyle name="asd 18 49" xfId="2613" xr:uid="{00000000-0005-0000-0000-000052040000}"/>
    <cellStyle name="asd 18 5" xfId="2614" xr:uid="{00000000-0005-0000-0000-000053040000}"/>
    <cellStyle name="asd 18 5 2" xfId="2615" xr:uid="{00000000-0005-0000-0000-000054040000}"/>
    <cellStyle name="asd 18 50" xfId="2616" xr:uid="{00000000-0005-0000-0000-000055040000}"/>
    <cellStyle name="asd 18 51" xfId="2617" xr:uid="{00000000-0005-0000-0000-000056040000}"/>
    <cellStyle name="asd 18 52" xfId="2618" xr:uid="{00000000-0005-0000-0000-000057040000}"/>
    <cellStyle name="asd 18 53" xfId="2619" xr:uid="{00000000-0005-0000-0000-000058040000}"/>
    <cellStyle name="asd 18 54" xfId="2620" xr:uid="{00000000-0005-0000-0000-000059040000}"/>
    <cellStyle name="asd 18 55" xfId="2621" xr:uid="{00000000-0005-0000-0000-00005A040000}"/>
    <cellStyle name="asd 18 56" xfId="2622" xr:uid="{00000000-0005-0000-0000-00005B040000}"/>
    <cellStyle name="asd 18 57" xfId="2623" xr:uid="{00000000-0005-0000-0000-00005C040000}"/>
    <cellStyle name="asd 18 58" xfId="2624" xr:uid="{00000000-0005-0000-0000-00005D040000}"/>
    <cellStyle name="asd 18 59" xfId="2625" xr:uid="{00000000-0005-0000-0000-00005E040000}"/>
    <cellStyle name="asd 18 6" xfId="2626" xr:uid="{00000000-0005-0000-0000-00005F040000}"/>
    <cellStyle name="asd 18 6 2" xfId="2627" xr:uid="{00000000-0005-0000-0000-000060040000}"/>
    <cellStyle name="asd 18 60" xfId="2628" xr:uid="{00000000-0005-0000-0000-000061040000}"/>
    <cellStyle name="asd 18 61" xfId="2629" xr:uid="{00000000-0005-0000-0000-000062040000}"/>
    <cellStyle name="asd 18 62" xfId="2630" xr:uid="{00000000-0005-0000-0000-000063040000}"/>
    <cellStyle name="asd 18 63" xfId="2631" xr:uid="{00000000-0005-0000-0000-000064040000}"/>
    <cellStyle name="asd 18 64" xfId="2632" xr:uid="{00000000-0005-0000-0000-000065040000}"/>
    <cellStyle name="asd 18 65" xfId="2633" xr:uid="{00000000-0005-0000-0000-000066040000}"/>
    <cellStyle name="asd 18 66" xfId="2634" xr:uid="{00000000-0005-0000-0000-000067040000}"/>
    <cellStyle name="asd 18 67" xfId="2635" xr:uid="{00000000-0005-0000-0000-000068040000}"/>
    <cellStyle name="asd 18 68" xfId="2636" xr:uid="{00000000-0005-0000-0000-000069040000}"/>
    <cellStyle name="asd 18 69" xfId="2637" xr:uid="{00000000-0005-0000-0000-00006A040000}"/>
    <cellStyle name="asd 18 7" xfId="2638" xr:uid="{00000000-0005-0000-0000-00006B040000}"/>
    <cellStyle name="asd 18 7 2" xfId="2639" xr:uid="{00000000-0005-0000-0000-00006C040000}"/>
    <cellStyle name="asd 18 70" xfId="2640" xr:uid="{00000000-0005-0000-0000-00006D040000}"/>
    <cellStyle name="asd 18 71" xfId="2641" xr:uid="{00000000-0005-0000-0000-00006E040000}"/>
    <cellStyle name="asd 18 72" xfId="2642" xr:uid="{00000000-0005-0000-0000-00006F040000}"/>
    <cellStyle name="asd 18 73" xfId="2643" xr:uid="{00000000-0005-0000-0000-000070040000}"/>
    <cellStyle name="asd 18 74" xfId="2644" xr:uid="{00000000-0005-0000-0000-000071040000}"/>
    <cellStyle name="asd 18 75" xfId="2645" xr:uid="{00000000-0005-0000-0000-000072040000}"/>
    <cellStyle name="asd 18 76" xfId="2646" xr:uid="{00000000-0005-0000-0000-000073040000}"/>
    <cellStyle name="asd 18 77" xfId="52706" xr:uid="{00000000-0005-0000-0000-000074040000}"/>
    <cellStyle name="asd 18 78" xfId="52972" xr:uid="{00000000-0005-0000-0000-000075040000}"/>
    <cellStyle name="asd 18 79" xfId="53433" xr:uid="{00000000-0005-0000-0000-000076040000}"/>
    <cellStyle name="asd 18 8" xfId="2647" xr:uid="{00000000-0005-0000-0000-000077040000}"/>
    <cellStyle name="asd 18 8 2" xfId="2648" xr:uid="{00000000-0005-0000-0000-000078040000}"/>
    <cellStyle name="asd 18 9" xfId="2649" xr:uid="{00000000-0005-0000-0000-000079040000}"/>
    <cellStyle name="asd 18 9 2" xfId="2650" xr:uid="{00000000-0005-0000-0000-00007A040000}"/>
    <cellStyle name="asd 19" xfId="141" xr:uid="{00000000-0005-0000-0000-00007B040000}"/>
    <cellStyle name="asd 19 10" xfId="2651" xr:uid="{00000000-0005-0000-0000-00007C040000}"/>
    <cellStyle name="asd 19 10 2" xfId="2652" xr:uid="{00000000-0005-0000-0000-00007D040000}"/>
    <cellStyle name="asd 19 11" xfId="2653" xr:uid="{00000000-0005-0000-0000-00007E040000}"/>
    <cellStyle name="asd 19 11 2" xfId="2654" xr:uid="{00000000-0005-0000-0000-00007F040000}"/>
    <cellStyle name="asd 19 12" xfId="2655" xr:uid="{00000000-0005-0000-0000-000080040000}"/>
    <cellStyle name="asd 19 12 2" xfId="2656" xr:uid="{00000000-0005-0000-0000-000081040000}"/>
    <cellStyle name="asd 19 13" xfId="2657" xr:uid="{00000000-0005-0000-0000-000082040000}"/>
    <cellStyle name="asd 19 13 2" xfId="2658" xr:uid="{00000000-0005-0000-0000-000083040000}"/>
    <cellStyle name="asd 19 14" xfId="2659" xr:uid="{00000000-0005-0000-0000-000084040000}"/>
    <cellStyle name="asd 19 14 2" xfId="2660" xr:uid="{00000000-0005-0000-0000-000085040000}"/>
    <cellStyle name="asd 19 15" xfId="2661" xr:uid="{00000000-0005-0000-0000-000086040000}"/>
    <cellStyle name="asd 19 15 2" xfId="2662" xr:uid="{00000000-0005-0000-0000-000087040000}"/>
    <cellStyle name="asd 19 16" xfId="2663" xr:uid="{00000000-0005-0000-0000-000088040000}"/>
    <cellStyle name="asd 19 16 2" xfId="2664" xr:uid="{00000000-0005-0000-0000-000089040000}"/>
    <cellStyle name="asd 19 17" xfId="2665" xr:uid="{00000000-0005-0000-0000-00008A040000}"/>
    <cellStyle name="asd 19 17 2" xfId="2666" xr:uid="{00000000-0005-0000-0000-00008B040000}"/>
    <cellStyle name="asd 19 18" xfId="2667" xr:uid="{00000000-0005-0000-0000-00008C040000}"/>
    <cellStyle name="asd 19 18 2" xfId="2668" xr:uid="{00000000-0005-0000-0000-00008D040000}"/>
    <cellStyle name="asd 19 19" xfId="2669" xr:uid="{00000000-0005-0000-0000-00008E040000}"/>
    <cellStyle name="asd 19 19 2" xfId="2670" xr:uid="{00000000-0005-0000-0000-00008F040000}"/>
    <cellStyle name="asd 19 2" xfId="142" xr:uid="{00000000-0005-0000-0000-000090040000}"/>
    <cellStyle name="asd 19 2 2" xfId="2671" xr:uid="{00000000-0005-0000-0000-000091040000}"/>
    <cellStyle name="asd 19 20" xfId="2672" xr:uid="{00000000-0005-0000-0000-000092040000}"/>
    <cellStyle name="asd 19 20 2" xfId="2673" xr:uid="{00000000-0005-0000-0000-000093040000}"/>
    <cellStyle name="asd 19 21" xfId="2674" xr:uid="{00000000-0005-0000-0000-000094040000}"/>
    <cellStyle name="asd 19 21 2" xfId="2675" xr:uid="{00000000-0005-0000-0000-000095040000}"/>
    <cellStyle name="asd 19 22" xfId="2676" xr:uid="{00000000-0005-0000-0000-000096040000}"/>
    <cellStyle name="asd 19 22 2" xfId="2677" xr:uid="{00000000-0005-0000-0000-000097040000}"/>
    <cellStyle name="asd 19 23" xfId="2678" xr:uid="{00000000-0005-0000-0000-000098040000}"/>
    <cellStyle name="asd 19 23 2" xfId="2679" xr:uid="{00000000-0005-0000-0000-000099040000}"/>
    <cellStyle name="asd 19 24" xfId="2680" xr:uid="{00000000-0005-0000-0000-00009A040000}"/>
    <cellStyle name="asd 19 24 2" xfId="2681" xr:uid="{00000000-0005-0000-0000-00009B040000}"/>
    <cellStyle name="asd 19 25" xfId="2682" xr:uid="{00000000-0005-0000-0000-00009C040000}"/>
    <cellStyle name="asd 19 25 2" xfId="2683" xr:uid="{00000000-0005-0000-0000-00009D040000}"/>
    <cellStyle name="asd 19 26" xfId="2684" xr:uid="{00000000-0005-0000-0000-00009E040000}"/>
    <cellStyle name="asd 19 26 2" xfId="2685" xr:uid="{00000000-0005-0000-0000-00009F040000}"/>
    <cellStyle name="asd 19 27" xfId="2686" xr:uid="{00000000-0005-0000-0000-0000A0040000}"/>
    <cellStyle name="asd 19 27 2" xfId="2687" xr:uid="{00000000-0005-0000-0000-0000A1040000}"/>
    <cellStyle name="asd 19 28" xfId="2688" xr:uid="{00000000-0005-0000-0000-0000A2040000}"/>
    <cellStyle name="asd 19 28 2" xfId="2689" xr:uid="{00000000-0005-0000-0000-0000A3040000}"/>
    <cellStyle name="asd 19 29" xfId="2690" xr:uid="{00000000-0005-0000-0000-0000A4040000}"/>
    <cellStyle name="asd 19 29 2" xfId="2691" xr:uid="{00000000-0005-0000-0000-0000A5040000}"/>
    <cellStyle name="asd 19 3" xfId="2692" xr:uid="{00000000-0005-0000-0000-0000A6040000}"/>
    <cellStyle name="asd 19 3 2" xfId="2693" xr:uid="{00000000-0005-0000-0000-0000A7040000}"/>
    <cellStyle name="asd 19 30" xfId="2694" xr:uid="{00000000-0005-0000-0000-0000A8040000}"/>
    <cellStyle name="asd 19 30 2" xfId="2695" xr:uid="{00000000-0005-0000-0000-0000A9040000}"/>
    <cellStyle name="asd 19 31" xfId="2696" xr:uid="{00000000-0005-0000-0000-0000AA040000}"/>
    <cellStyle name="asd 19 31 2" xfId="2697" xr:uid="{00000000-0005-0000-0000-0000AB040000}"/>
    <cellStyle name="asd 19 32" xfId="2698" xr:uid="{00000000-0005-0000-0000-0000AC040000}"/>
    <cellStyle name="asd 19 32 2" xfId="2699" xr:uid="{00000000-0005-0000-0000-0000AD040000}"/>
    <cellStyle name="asd 19 33" xfId="2700" xr:uid="{00000000-0005-0000-0000-0000AE040000}"/>
    <cellStyle name="asd 19 33 2" xfId="2701" xr:uid="{00000000-0005-0000-0000-0000AF040000}"/>
    <cellStyle name="asd 19 34" xfId="2702" xr:uid="{00000000-0005-0000-0000-0000B0040000}"/>
    <cellStyle name="asd 19 34 2" xfId="2703" xr:uid="{00000000-0005-0000-0000-0000B1040000}"/>
    <cellStyle name="asd 19 35" xfId="2704" xr:uid="{00000000-0005-0000-0000-0000B2040000}"/>
    <cellStyle name="asd 19 35 2" xfId="2705" xr:uid="{00000000-0005-0000-0000-0000B3040000}"/>
    <cellStyle name="asd 19 36" xfId="2706" xr:uid="{00000000-0005-0000-0000-0000B4040000}"/>
    <cellStyle name="asd 19 36 2" xfId="2707" xr:uid="{00000000-0005-0000-0000-0000B5040000}"/>
    <cellStyle name="asd 19 37" xfId="2708" xr:uid="{00000000-0005-0000-0000-0000B6040000}"/>
    <cellStyle name="asd 19 37 2" xfId="2709" xr:uid="{00000000-0005-0000-0000-0000B7040000}"/>
    <cellStyle name="asd 19 38" xfId="2710" xr:uid="{00000000-0005-0000-0000-0000B8040000}"/>
    <cellStyle name="asd 19 38 2" xfId="2711" xr:uid="{00000000-0005-0000-0000-0000B9040000}"/>
    <cellStyle name="asd 19 39" xfId="2712" xr:uid="{00000000-0005-0000-0000-0000BA040000}"/>
    <cellStyle name="asd 19 39 2" xfId="2713" xr:uid="{00000000-0005-0000-0000-0000BB040000}"/>
    <cellStyle name="asd 19 4" xfId="2714" xr:uid="{00000000-0005-0000-0000-0000BC040000}"/>
    <cellStyle name="asd 19 4 2" xfId="2715" xr:uid="{00000000-0005-0000-0000-0000BD040000}"/>
    <cellStyle name="asd 19 40" xfId="2716" xr:uid="{00000000-0005-0000-0000-0000BE040000}"/>
    <cellStyle name="asd 19 41" xfId="2717" xr:uid="{00000000-0005-0000-0000-0000BF040000}"/>
    <cellStyle name="asd 19 42" xfId="2718" xr:uid="{00000000-0005-0000-0000-0000C0040000}"/>
    <cellStyle name="asd 19 43" xfId="2719" xr:uid="{00000000-0005-0000-0000-0000C1040000}"/>
    <cellStyle name="asd 19 44" xfId="2720" xr:uid="{00000000-0005-0000-0000-0000C2040000}"/>
    <cellStyle name="asd 19 45" xfId="2721" xr:uid="{00000000-0005-0000-0000-0000C3040000}"/>
    <cellStyle name="asd 19 46" xfId="2722" xr:uid="{00000000-0005-0000-0000-0000C4040000}"/>
    <cellStyle name="asd 19 47" xfId="2723" xr:uid="{00000000-0005-0000-0000-0000C5040000}"/>
    <cellStyle name="asd 19 48" xfId="2724" xr:uid="{00000000-0005-0000-0000-0000C6040000}"/>
    <cellStyle name="asd 19 49" xfId="2725" xr:uid="{00000000-0005-0000-0000-0000C7040000}"/>
    <cellStyle name="asd 19 5" xfId="2726" xr:uid="{00000000-0005-0000-0000-0000C8040000}"/>
    <cellStyle name="asd 19 5 2" xfId="2727" xr:uid="{00000000-0005-0000-0000-0000C9040000}"/>
    <cellStyle name="asd 19 50" xfId="2728" xr:uid="{00000000-0005-0000-0000-0000CA040000}"/>
    <cellStyle name="asd 19 51" xfId="2729" xr:uid="{00000000-0005-0000-0000-0000CB040000}"/>
    <cellStyle name="asd 19 52" xfId="2730" xr:uid="{00000000-0005-0000-0000-0000CC040000}"/>
    <cellStyle name="asd 19 53" xfId="2731" xr:uid="{00000000-0005-0000-0000-0000CD040000}"/>
    <cellStyle name="asd 19 54" xfId="2732" xr:uid="{00000000-0005-0000-0000-0000CE040000}"/>
    <cellStyle name="asd 19 55" xfId="2733" xr:uid="{00000000-0005-0000-0000-0000CF040000}"/>
    <cellStyle name="asd 19 56" xfId="2734" xr:uid="{00000000-0005-0000-0000-0000D0040000}"/>
    <cellStyle name="asd 19 57" xfId="2735" xr:uid="{00000000-0005-0000-0000-0000D1040000}"/>
    <cellStyle name="asd 19 58" xfId="2736" xr:uid="{00000000-0005-0000-0000-0000D2040000}"/>
    <cellStyle name="asd 19 59" xfId="2737" xr:uid="{00000000-0005-0000-0000-0000D3040000}"/>
    <cellStyle name="asd 19 6" xfId="2738" xr:uid="{00000000-0005-0000-0000-0000D4040000}"/>
    <cellStyle name="asd 19 6 2" xfId="2739" xr:uid="{00000000-0005-0000-0000-0000D5040000}"/>
    <cellStyle name="asd 19 60" xfId="2740" xr:uid="{00000000-0005-0000-0000-0000D6040000}"/>
    <cellStyle name="asd 19 61" xfId="2741" xr:uid="{00000000-0005-0000-0000-0000D7040000}"/>
    <cellStyle name="asd 19 62" xfId="2742" xr:uid="{00000000-0005-0000-0000-0000D8040000}"/>
    <cellStyle name="asd 19 63" xfId="2743" xr:uid="{00000000-0005-0000-0000-0000D9040000}"/>
    <cellStyle name="asd 19 64" xfId="2744" xr:uid="{00000000-0005-0000-0000-0000DA040000}"/>
    <cellStyle name="asd 19 65" xfId="2745" xr:uid="{00000000-0005-0000-0000-0000DB040000}"/>
    <cellStyle name="asd 19 66" xfId="2746" xr:uid="{00000000-0005-0000-0000-0000DC040000}"/>
    <cellStyle name="asd 19 67" xfId="2747" xr:uid="{00000000-0005-0000-0000-0000DD040000}"/>
    <cellStyle name="asd 19 68" xfId="2748" xr:uid="{00000000-0005-0000-0000-0000DE040000}"/>
    <cellStyle name="asd 19 69" xfId="2749" xr:uid="{00000000-0005-0000-0000-0000DF040000}"/>
    <cellStyle name="asd 19 7" xfId="2750" xr:uid="{00000000-0005-0000-0000-0000E0040000}"/>
    <cellStyle name="asd 19 7 2" xfId="2751" xr:uid="{00000000-0005-0000-0000-0000E1040000}"/>
    <cellStyle name="asd 19 70" xfId="2752" xr:uid="{00000000-0005-0000-0000-0000E2040000}"/>
    <cellStyle name="asd 19 71" xfId="2753" xr:uid="{00000000-0005-0000-0000-0000E3040000}"/>
    <cellStyle name="asd 19 72" xfId="2754" xr:uid="{00000000-0005-0000-0000-0000E4040000}"/>
    <cellStyle name="asd 19 73" xfId="2755" xr:uid="{00000000-0005-0000-0000-0000E5040000}"/>
    <cellStyle name="asd 19 74" xfId="2756" xr:uid="{00000000-0005-0000-0000-0000E6040000}"/>
    <cellStyle name="asd 19 75" xfId="2757" xr:uid="{00000000-0005-0000-0000-0000E7040000}"/>
    <cellStyle name="asd 19 76" xfId="2758" xr:uid="{00000000-0005-0000-0000-0000E8040000}"/>
    <cellStyle name="asd 19 77" xfId="52750" xr:uid="{00000000-0005-0000-0000-0000E9040000}"/>
    <cellStyle name="asd 19 78" xfId="53028" xr:uid="{00000000-0005-0000-0000-0000EA040000}"/>
    <cellStyle name="asd 19 79" xfId="53489" xr:uid="{00000000-0005-0000-0000-0000EB040000}"/>
    <cellStyle name="asd 19 8" xfId="2759" xr:uid="{00000000-0005-0000-0000-0000EC040000}"/>
    <cellStyle name="asd 19 8 2" xfId="2760" xr:uid="{00000000-0005-0000-0000-0000ED040000}"/>
    <cellStyle name="asd 19 9" xfId="2761" xr:uid="{00000000-0005-0000-0000-0000EE040000}"/>
    <cellStyle name="asd 19 9 2" xfId="2762" xr:uid="{00000000-0005-0000-0000-0000EF040000}"/>
    <cellStyle name="asd 2" xfId="143" xr:uid="{00000000-0005-0000-0000-0000F0040000}"/>
    <cellStyle name="asd 2 10" xfId="2763" xr:uid="{00000000-0005-0000-0000-0000F1040000}"/>
    <cellStyle name="asd 2 10 2" xfId="2764" xr:uid="{00000000-0005-0000-0000-0000F2040000}"/>
    <cellStyle name="asd 2 11" xfId="2765" xr:uid="{00000000-0005-0000-0000-0000F3040000}"/>
    <cellStyle name="asd 2 11 2" xfId="2766" xr:uid="{00000000-0005-0000-0000-0000F4040000}"/>
    <cellStyle name="asd 2 12" xfId="2767" xr:uid="{00000000-0005-0000-0000-0000F5040000}"/>
    <cellStyle name="asd 2 12 2" xfId="2768" xr:uid="{00000000-0005-0000-0000-0000F6040000}"/>
    <cellStyle name="asd 2 13" xfId="2769" xr:uid="{00000000-0005-0000-0000-0000F7040000}"/>
    <cellStyle name="asd 2 13 2" xfId="2770" xr:uid="{00000000-0005-0000-0000-0000F8040000}"/>
    <cellStyle name="asd 2 14" xfId="2771" xr:uid="{00000000-0005-0000-0000-0000F9040000}"/>
    <cellStyle name="asd 2 14 2" xfId="2772" xr:uid="{00000000-0005-0000-0000-0000FA040000}"/>
    <cellStyle name="asd 2 15" xfId="2773" xr:uid="{00000000-0005-0000-0000-0000FB040000}"/>
    <cellStyle name="asd 2 15 2" xfId="2774" xr:uid="{00000000-0005-0000-0000-0000FC040000}"/>
    <cellStyle name="asd 2 16" xfId="2775" xr:uid="{00000000-0005-0000-0000-0000FD040000}"/>
    <cellStyle name="asd 2 16 2" xfId="2776" xr:uid="{00000000-0005-0000-0000-0000FE040000}"/>
    <cellStyle name="asd 2 17" xfId="2777" xr:uid="{00000000-0005-0000-0000-0000FF040000}"/>
    <cellStyle name="asd 2 17 2" xfId="2778" xr:uid="{00000000-0005-0000-0000-000000050000}"/>
    <cellStyle name="asd 2 18" xfId="2779" xr:uid="{00000000-0005-0000-0000-000001050000}"/>
    <cellStyle name="asd 2 18 2" xfId="2780" xr:uid="{00000000-0005-0000-0000-000002050000}"/>
    <cellStyle name="asd 2 19" xfId="2781" xr:uid="{00000000-0005-0000-0000-000003050000}"/>
    <cellStyle name="asd 2 19 2" xfId="2782" xr:uid="{00000000-0005-0000-0000-000004050000}"/>
    <cellStyle name="asd 2 2" xfId="144" xr:uid="{00000000-0005-0000-0000-000005050000}"/>
    <cellStyle name="asd 2 2 2" xfId="2783" xr:uid="{00000000-0005-0000-0000-000006050000}"/>
    <cellStyle name="asd 2 20" xfId="2784" xr:uid="{00000000-0005-0000-0000-000007050000}"/>
    <cellStyle name="asd 2 20 2" xfId="2785" xr:uid="{00000000-0005-0000-0000-000008050000}"/>
    <cellStyle name="asd 2 21" xfId="2786" xr:uid="{00000000-0005-0000-0000-000009050000}"/>
    <cellStyle name="asd 2 21 2" xfId="2787" xr:uid="{00000000-0005-0000-0000-00000A050000}"/>
    <cellStyle name="asd 2 22" xfId="2788" xr:uid="{00000000-0005-0000-0000-00000B050000}"/>
    <cellStyle name="asd 2 22 2" xfId="2789" xr:uid="{00000000-0005-0000-0000-00000C050000}"/>
    <cellStyle name="asd 2 23" xfId="2790" xr:uid="{00000000-0005-0000-0000-00000D050000}"/>
    <cellStyle name="asd 2 23 2" xfId="2791" xr:uid="{00000000-0005-0000-0000-00000E050000}"/>
    <cellStyle name="asd 2 24" xfId="2792" xr:uid="{00000000-0005-0000-0000-00000F050000}"/>
    <cellStyle name="asd 2 24 2" xfId="2793" xr:uid="{00000000-0005-0000-0000-000010050000}"/>
    <cellStyle name="asd 2 25" xfId="2794" xr:uid="{00000000-0005-0000-0000-000011050000}"/>
    <cellStyle name="asd 2 25 2" xfId="2795" xr:uid="{00000000-0005-0000-0000-000012050000}"/>
    <cellStyle name="asd 2 26" xfId="2796" xr:uid="{00000000-0005-0000-0000-000013050000}"/>
    <cellStyle name="asd 2 26 2" xfId="2797" xr:uid="{00000000-0005-0000-0000-000014050000}"/>
    <cellStyle name="asd 2 27" xfId="2798" xr:uid="{00000000-0005-0000-0000-000015050000}"/>
    <cellStyle name="asd 2 27 2" xfId="2799" xr:uid="{00000000-0005-0000-0000-000016050000}"/>
    <cellStyle name="asd 2 28" xfId="2800" xr:uid="{00000000-0005-0000-0000-000017050000}"/>
    <cellStyle name="asd 2 28 2" xfId="2801" xr:uid="{00000000-0005-0000-0000-000018050000}"/>
    <cellStyle name="asd 2 29" xfId="2802" xr:uid="{00000000-0005-0000-0000-000019050000}"/>
    <cellStyle name="asd 2 29 2" xfId="2803" xr:uid="{00000000-0005-0000-0000-00001A050000}"/>
    <cellStyle name="asd 2 3" xfId="2804" xr:uid="{00000000-0005-0000-0000-00001B050000}"/>
    <cellStyle name="asd 2 3 2" xfId="2805" xr:uid="{00000000-0005-0000-0000-00001C050000}"/>
    <cellStyle name="asd 2 30" xfId="2806" xr:uid="{00000000-0005-0000-0000-00001D050000}"/>
    <cellStyle name="asd 2 30 2" xfId="2807" xr:uid="{00000000-0005-0000-0000-00001E050000}"/>
    <cellStyle name="asd 2 31" xfId="2808" xr:uid="{00000000-0005-0000-0000-00001F050000}"/>
    <cellStyle name="asd 2 31 2" xfId="2809" xr:uid="{00000000-0005-0000-0000-000020050000}"/>
    <cellStyle name="asd 2 32" xfId="2810" xr:uid="{00000000-0005-0000-0000-000021050000}"/>
    <cellStyle name="asd 2 32 2" xfId="2811" xr:uid="{00000000-0005-0000-0000-000022050000}"/>
    <cellStyle name="asd 2 33" xfId="2812" xr:uid="{00000000-0005-0000-0000-000023050000}"/>
    <cellStyle name="asd 2 33 2" xfId="2813" xr:uid="{00000000-0005-0000-0000-000024050000}"/>
    <cellStyle name="asd 2 34" xfId="2814" xr:uid="{00000000-0005-0000-0000-000025050000}"/>
    <cellStyle name="asd 2 34 2" xfId="2815" xr:uid="{00000000-0005-0000-0000-000026050000}"/>
    <cellStyle name="asd 2 35" xfId="2816" xr:uid="{00000000-0005-0000-0000-000027050000}"/>
    <cellStyle name="asd 2 35 2" xfId="2817" xr:uid="{00000000-0005-0000-0000-000028050000}"/>
    <cellStyle name="asd 2 36" xfId="2818" xr:uid="{00000000-0005-0000-0000-000029050000}"/>
    <cellStyle name="asd 2 36 2" xfId="2819" xr:uid="{00000000-0005-0000-0000-00002A050000}"/>
    <cellStyle name="asd 2 37" xfId="2820" xr:uid="{00000000-0005-0000-0000-00002B050000}"/>
    <cellStyle name="asd 2 37 2" xfId="2821" xr:uid="{00000000-0005-0000-0000-00002C050000}"/>
    <cellStyle name="asd 2 38" xfId="2822" xr:uid="{00000000-0005-0000-0000-00002D050000}"/>
    <cellStyle name="asd 2 38 2" xfId="2823" xr:uid="{00000000-0005-0000-0000-00002E050000}"/>
    <cellStyle name="asd 2 39" xfId="2824" xr:uid="{00000000-0005-0000-0000-00002F050000}"/>
    <cellStyle name="asd 2 39 2" xfId="2825" xr:uid="{00000000-0005-0000-0000-000030050000}"/>
    <cellStyle name="asd 2 4" xfId="2826" xr:uid="{00000000-0005-0000-0000-000031050000}"/>
    <cellStyle name="asd 2 4 2" xfId="2827" xr:uid="{00000000-0005-0000-0000-000032050000}"/>
    <cellStyle name="asd 2 40" xfId="2828" xr:uid="{00000000-0005-0000-0000-000033050000}"/>
    <cellStyle name="asd 2 41" xfId="2829" xr:uid="{00000000-0005-0000-0000-000034050000}"/>
    <cellStyle name="asd 2 42" xfId="2830" xr:uid="{00000000-0005-0000-0000-000035050000}"/>
    <cellStyle name="asd 2 43" xfId="2831" xr:uid="{00000000-0005-0000-0000-000036050000}"/>
    <cellStyle name="asd 2 44" xfId="2832" xr:uid="{00000000-0005-0000-0000-000037050000}"/>
    <cellStyle name="asd 2 45" xfId="2833" xr:uid="{00000000-0005-0000-0000-000038050000}"/>
    <cellStyle name="asd 2 46" xfId="2834" xr:uid="{00000000-0005-0000-0000-000039050000}"/>
    <cellStyle name="asd 2 47" xfId="2835" xr:uid="{00000000-0005-0000-0000-00003A050000}"/>
    <cellStyle name="asd 2 48" xfId="2836" xr:uid="{00000000-0005-0000-0000-00003B050000}"/>
    <cellStyle name="asd 2 49" xfId="2837" xr:uid="{00000000-0005-0000-0000-00003C050000}"/>
    <cellStyle name="asd 2 5" xfId="2838" xr:uid="{00000000-0005-0000-0000-00003D050000}"/>
    <cellStyle name="asd 2 5 2" xfId="2839" xr:uid="{00000000-0005-0000-0000-00003E050000}"/>
    <cellStyle name="asd 2 50" xfId="2840" xr:uid="{00000000-0005-0000-0000-00003F050000}"/>
    <cellStyle name="asd 2 51" xfId="2841" xr:uid="{00000000-0005-0000-0000-000040050000}"/>
    <cellStyle name="asd 2 52" xfId="2842" xr:uid="{00000000-0005-0000-0000-000041050000}"/>
    <cellStyle name="asd 2 53" xfId="2843" xr:uid="{00000000-0005-0000-0000-000042050000}"/>
    <cellStyle name="asd 2 54" xfId="2844" xr:uid="{00000000-0005-0000-0000-000043050000}"/>
    <cellStyle name="asd 2 55" xfId="2845" xr:uid="{00000000-0005-0000-0000-000044050000}"/>
    <cellStyle name="asd 2 56" xfId="2846" xr:uid="{00000000-0005-0000-0000-000045050000}"/>
    <cellStyle name="asd 2 57" xfId="2847" xr:uid="{00000000-0005-0000-0000-000046050000}"/>
    <cellStyle name="asd 2 58" xfId="2848" xr:uid="{00000000-0005-0000-0000-000047050000}"/>
    <cellStyle name="asd 2 59" xfId="2849" xr:uid="{00000000-0005-0000-0000-000048050000}"/>
    <cellStyle name="asd 2 6" xfId="2850" xr:uid="{00000000-0005-0000-0000-000049050000}"/>
    <cellStyle name="asd 2 6 2" xfId="2851" xr:uid="{00000000-0005-0000-0000-00004A050000}"/>
    <cellStyle name="asd 2 60" xfId="2852" xr:uid="{00000000-0005-0000-0000-00004B050000}"/>
    <cellStyle name="asd 2 61" xfId="2853" xr:uid="{00000000-0005-0000-0000-00004C050000}"/>
    <cellStyle name="asd 2 62" xfId="2854" xr:uid="{00000000-0005-0000-0000-00004D050000}"/>
    <cellStyle name="asd 2 63" xfId="2855" xr:uid="{00000000-0005-0000-0000-00004E050000}"/>
    <cellStyle name="asd 2 64" xfId="2856" xr:uid="{00000000-0005-0000-0000-00004F050000}"/>
    <cellStyle name="asd 2 65" xfId="2857" xr:uid="{00000000-0005-0000-0000-000050050000}"/>
    <cellStyle name="asd 2 66" xfId="2858" xr:uid="{00000000-0005-0000-0000-000051050000}"/>
    <cellStyle name="asd 2 67" xfId="2859" xr:uid="{00000000-0005-0000-0000-000052050000}"/>
    <cellStyle name="asd 2 68" xfId="2860" xr:uid="{00000000-0005-0000-0000-000053050000}"/>
    <cellStyle name="asd 2 69" xfId="2861" xr:uid="{00000000-0005-0000-0000-000054050000}"/>
    <cellStyle name="asd 2 7" xfId="2862" xr:uid="{00000000-0005-0000-0000-000055050000}"/>
    <cellStyle name="asd 2 7 2" xfId="2863" xr:uid="{00000000-0005-0000-0000-000056050000}"/>
    <cellStyle name="asd 2 70" xfId="2864" xr:uid="{00000000-0005-0000-0000-000057050000}"/>
    <cellStyle name="asd 2 71" xfId="2865" xr:uid="{00000000-0005-0000-0000-000058050000}"/>
    <cellStyle name="asd 2 72" xfId="2866" xr:uid="{00000000-0005-0000-0000-000059050000}"/>
    <cellStyle name="asd 2 73" xfId="2867" xr:uid="{00000000-0005-0000-0000-00005A050000}"/>
    <cellStyle name="asd 2 74" xfId="2868" xr:uid="{00000000-0005-0000-0000-00005B050000}"/>
    <cellStyle name="asd 2 75" xfId="2869" xr:uid="{00000000-0005-0000-0000-00005C050000}"/>
    <cellStyle name="asd 2 76" xfId="2870" xr:uid="{00000000-0005-0000-0000-00005D050000}"/>
    <cellStyle name="asd 2 77" xfId="52444" xr:uid="{00000000-0005-0000-0000-00005E050000}"/>
    <cellStyle name="asd 2 78" xfId="52323" xr:uid="{00000000-0005-0000-0000-00005F050000}"/>
    <cellStyle name="asd 2 79" xfId="53135" xr:uid="{00000000-0005-0000-0000-000060050000}"/>
    <cellStyle name="asd 2 8" xfId="2871" xr:uid="{00000000-0005-0000-0000-000061050000}"/>
    <cellStyle name="asd 2 8 2" xfId="2872" xr:uid="{00000000-0005-0000-0000-000062050000}"/>
    <cellStyle name="asd 2 9" xfId="2873" xr:uid="{00000000-0005-0000-0000-000063050000}"/>
    <cellStyle name="asd 2 9 2" xfId="2874" xr:uid="{00000000-0005-0000-0000-000064050000}"/>
    <cellStyle name="asd 20" xfId="145" xr:uid="{00000000-0005-0000-0000-000065050000}"/>
    <cellStyle name="asd 20 10" xfId="2875" xr:uid="{00000000-0005-0000-0000-000066050000}"/>
    <cellStyle name="asd 20 10 2" xfId="2876" xr:uid="{00000000-0005-0000-0000-000067050000}"/>
    <cellStyle name="asd 20 11" xfId="2877" xr:uid="{00000000-0005-0000-0000-000068050000}"/>
    <cellStyle name="asd 20 11 2" xfId="2878" xr:uid="{00000000-0005-0000-0000-000069050000}"/>
    <cellStyle name="asd 20 12" xfId="2879" xr:uid="{00000000-0005-0000-0000-00006A050000}"/>
    <cellStyle name="asd 20 12 2" xfId="2880" xr:uid="{00000000-0005-0000-0000-00006B050000}"/>
    <cellStyle name="asd 20 13" xfId="2881" xr:uid="{00000000-0005-0000-0000-00006C050000}"/>
    <cellStyle name="asd 20 13 2" xfId="2882" xr:uid="{00000000-0005-0000-0000-00006D050000}"/>
    <cellStyle name="asd 20 14" xfId="2883" xr:uid="{00000000-0005-0000-0000-00006E050000}"/>
    <cellStyle name="asd 20 14 2" xfId="2884" xr:uid="{00000000-0005-0000-0000-00006F050000}"/>
    <cellStyle name="asd 20 15" xfId="2885" xr:uid="{00000000-0005-0000-0000-000070050000}"/>
    <cellStyle name="asd 20 15 2" xfId="2886" xr:uid="{00000000-0005-0000-0000-000071050000}"/>
    <cellStyle name="asd 20 16" xfId="2887" xr:uid="{00000000-0005-0000-0000-000072050000}"/>
    <cellStyle name="asd 20 16 2" xfId="2888" xr:uid="{00000000-0005-0000-0000-000073050000}"/>
    <cellStyle name="asd 20 17" xfId="2889" xr:uid="{00000000-0005-0000-0000-000074050000}"/>
    <cellStyle name="asd 20 17 2" xfId="2890" xr:uid="{00000000-0005-0000-0000-000075050000}"/>
    <cellStyle name="asd 20 18" xfId="2891" xr:uid="{00000000-0005-0000-0000-000076050000}"/>
    <cellStyle name="asd 20 18 2" xfId="2892" xr:uid="{00000000-0005-0000-0000-000077050000}"/>
    <cellStyle name="asd 20 19" xfId="2893" xr:uid="{00000000-0005-0000-0000-000078050000}"/>
    <cellStyle name="asd 20 19 2" xfId="2894" xr:uid="{00000000-0005-0000-0000-000079050000}"/>
    <cellStyle name="asd 20 2" xfId="146" xr:uid="{00000000-0005-0000-0000-00007A050000}"/>
    <cellStyle name="asd 20 2 2" xfId="2895" xr:uid="{00000000-0005-0000-0000-00007B050000}"/>
    <cellStyle name="asd 20 20" xfId="2896" xr:uid="{00000000-0005-0000-0000-00007C050000}"/>
    <cellStyle name="asd 20 20 2" xfId="2897" xr:uid="{00000000-0005-0000-0000-00007D050000}"/>
    <cellStyle name="asd 20 21" xfId="2898" xr:uid="{00000000-0005-0000-0000-00007E050000}"/>
    <cellStyle name="asd 20 21 2" xfId="2899" xr:uid="{00000000-0005-0000-0000-00007F050000}"/>
    <cellStyle name="asd 20 22" xfId="2900" xr:uid="{00000000-0005-0000-0000-000080050000}"/>
    <cellStyle name="asd 20 22 2" xfId="2901" xr:uid="{00000000-0005-0000-0000-000081050000}"/>
    <cellStyle name="asd 20 23" xfId="2902" xr:uid="{00000000-0005-0000-0000-000082050000}"/>
    <cellStyle name="asd 20 23 2" xfId="2903" xr:uid="{00000000-0005-0000-0000-000083050000}"/>
    <cellStyle name="asd 20 24" xfId="2904" xr:uid="{00000000-0005-0000-0000-000084050000}"/>
    <cellStyle name="asd 20 24 2" xfId="2905" xr:uid="{00000000-0005-0000-0000-000085050000}"/>
    <cellStyle name="asd 20 25" xfId="2906" xr:uid="{00000000-0005-0000-0000-000086050000}"/>
    <cellStyle name="asd 20 25 2" xfId="2907" xr:uid="{00000000-0005-0000-0000-000087050000}"/>
    <cellStyle name="asd 20 26" xfId="2908" xr:uid="{00000000-0005-0000-0000-000088050000}"/>
    <cellStyle name="asd 20 26 2" xfId="2909" xr:uid="{00000000-0005-0000-0000-000089050000}"/>
    <cellStyle name="asd 20 27" xfId="2910" xr:uid="{00000000-0005-0000-0000-00008A050000}"/>
    <cellStyle name="asd 20 27 2" xfId="2911" xr:uid="{00000000-0005-0000-0000-00008B050000}"/>
    <cellStyle name="asd 20 28" xfId="2912" xr:uid="{00000000-0005-0000-0000-00008C050000}"/>
    <cellStyle name="asd 20 28 2" xfId="2913" xr:uid="{00000000-0005-0000-0000-00008D050000}"/>
    <cellStyle name="asd 20 29" xfId="2914" xr:uid="{00000000-0005-0000-0000-00008E050000}"/>
    <cellStyle name="asd 20 29 2" xfId="2915" xr:uid="{00000000-0005-0000-0000-00008F050000}"/>
    <cellStyle name="asd 20 3" xfId="2916" xr:uid="{00000000-0005-0000-0000-000090050000}"/>
    <cellStyle name="asd 20 3 2" xfId="2917" xr:uid="{00000000-0005-0000-0000-000091050000}"/>
    <cellStyle name="asd 20 30" xfId="2918" xr:uid="{00000000-0005-0000-0000-000092050000}"/>
    <cellStyle name="asd 20 30 2" xfId="2919" xr:uid="{00000000-0005-0000-0000-000093050000}"/>
    <cellStyle name="asd 20 31" xfId="2920" xr:uid="{00000000-0005-0000-0000-000094050000}"/>
    <cellStyle name="asd 20 31 2" xfId="2921" xr:uid="{00000000-0005-0000-0000-000095050000}"/>
    <cellStyle name="asd 20 32" xfId="2922" xr:uid="{00000000-0005-0000-0000-000096050000}"/>
    <cellStyle name="asd 20 32 2" xfId="2923" xr:uid="{00000000-0005-0000-0000-000097050000}"/>
    <cellStyle name="asd 20 33" xfId="2924" xr:uid="{00000000-0005-0000-0000-000098050000}"/>
    <cellStyle name="asd 20 33 2" xfId="2925" xr:uid="{00000000-0005-0000-0000-000099050000}"/>
    <cellStyle name="asd 20 34" xfId="2926" xr:uid="{00000000-0005-0000-0000-00009A050000}"/>
    <cellStyle name="asd 20 34 2" xfId="2927" xr:uid="{00000000-0005-0000-0000-00009B050000}"/>
    <cellStyle name="asd 20 35" xfId="2928" xr:uid="{00000000-0005-0000-0000-00009C050000}"/>
    <cellStyle name="asd 20 35 2" xfId="2929" xr:uid="{00000000-0005-0000-0000-00009D050000}"/>
    <cellStyle name="asd 20 36" xfId="2930" xr:uid="{00000000-0005-0000-0000-00009E050000}"/>
    <cellStyle name="asd 20 36 2" xfId="2931" xr:uid="{00000000-0005-0000-0000-00009F050000}"/>
    <cellStyle name="asd 20 37" xfId="2932" xr:uid="{00000000-0005-0000-0000-0000A0050000}"/>
    <cellStyle name="asd 20 37 2" xfId="2933" xr:uid="{00000000-0005-0000-0000-0000A1050000}"/>
    <cellStyle name="asd 20 38" xfId="2934" xr:uid="{00000000-0005-0000-0000-0000A2050000}"/>
    <cellStyle name="asd 20 38 2" xfId="2935" xr:uid="{00000000-0005-0000-0000-0000A3050000}"/>
    <cellStyle name="asd 20 39" xfId="2936" xr:uid="{00000000-0005-0000-0000-0000A4050000}"/>
    <cellStyle name="asd 20 39 2" xfId="2937" xr:uid="{00000000-0005-0000-0000-0000A5050000}"/>
    <cellStyle name="asd 20 4" xfId="2938" xr:uid="{00000000-0005-0000-0000-0000A6050000}"/>
    <cellStyle name="asd 20 4 2" xfId="2939" xr:uid="{00000000-0005-0000-0000-0000A7050000}"/>
    <cellStyle name="asd 20 40" xfId="2940" xr:uid="{00000000-0005-0000-0000-0000A8050000}"/>
    <cellStyle name="asd 20 41" xfId="2941" xr:uid="{00000000-0005-0000-0000-0000A9050000}"/>
    <cellStyle name="asd 20 42" xfId="2942" xr:uid="{00000000-0005-0000-0000-0000AA050000}"/>
    <cellStyle name="asd 20 43" xfId="2943" xr:uid="{00000000-0005-0000-0000-0000AB050000}"/>
    <cellStyle name="asd 20 44" xfId="2944" xr:uid="{00000000-0005-0000-0000-0000AC050000}"/>
    <cellStyle name="asd 20 45" xfId="2945" xr:uid="{00000000-0005-0000-0000-0000AD050000}"/>
    <cellStyle name="asd 20 46" xfId="2946" xr:uid="{00000000-0005-0000-0000-0000AE050000}"/>
    <cellStyle name="asd 20 47" xfId="2947" xr:uid="{00000000-0005-0000-0000-0000AF050000}"/>
    <cellStyle name="asd 20 48" xfId="2948" xr:uid="{00000000-0005-0000-0000-0000B0050000}"/>
    <cellStyle name="asd 20 49" xfId="2949" xr:uid="{00000000-0005-0000-0000-0000B1050000}"/>
    <cellStyle name="asd 20 5" xfId="2950" xr:uid="{00000000-0005-0000-0000-0000B2050000}"/>
    <cellStyle name="asd 20 5 2" xfId="2951" xr:uid="{00000000-0005-0000-0000-0000B3050000}"/>
    <cellStyle name="asd 20 50" xfId="2952" xr:uid="{00000000-0005-0000-0000-0000B4050000}"/>
    <cellStyle name="asd 20 51" xfId="2953" xr:uid="{00000000-0005-0000-0000-0000B5050000}"/>
    <cellStyle name="asd 20 52" xfId="2954" xr:uid="{00000000-0005-0000-0000-0000B6050000}"/>
    <cellStyle name="asd 20 53" xfId="2955" xr:uid="{00000000-0005-0000-0000-0000B7050000}"/>
    <cellStyle name="asd 20 54" xfId="2956" xr:uid="{00000000-0005-0000-0000-0000B8050000}"/>
    <cellStyle name="asd 20 55" xfId="2957" xr:uid="{00000000-0005-0000-0000-0000B9050000}"/>
    <cellStyle name="asd 20 56" xfId="2958" xr:uid="{00000000-0005-0000-0000-0000BA050000}"/>
    <cellStyle name="asd 20 57" xfId="2959" xr:uid="{00000000-0005-0000-0000-0000BB050000}"/>
    <cellStyle name="asd 20 58" xfId="2960" xr:uid="{00000000-0005-0000-0000-0000BC050000}"/>
    <cellStyle name="asd 20 59" xfId="2961" xr:uid="{00000000-0005-0000-0000-0000BD050000}"/>
    <cellStyle name="asd 20 6" xfId="2962" xr:uid="{00000000-0005-0000-0000-0000BE050000}"/>
    <cellStyle name="asd 20 6 2" xfId="2963" xr:uid="{00000000-0005-0000-0000-0000BF050000}"/>
    <cellStyle name="asd 20 60" xfId="2964" xr:uid="{00000000-0005-0000-0000-0000C0050000}"/>
    <cellStyle name="asd 20 61" xfId="2965" xr:uid="{00000000-0005-0000-0000-0000C1050000}"/>
    <cellStyle name="asd 20 62" xfId="2966" xr:uid="{00000000-0005-0000-0000-0000C2050000}"/>
    <cellStyle name="asd 20 63" xfId="2967" xr:uid="{00000000-0005-0000-0000-0000C3050000}"/>
    <cellStyle name="asd 20 64" xfId="2968" xr:uid="{00000000-0005-0000-0000-0000C4050000}"/>
    <cellStyle name="asd 20 65" xfId="2969" xr:uid="{00000000-0005-0000-0000-0000C5050000}"/>
    <cellStyle name="asd 20 66" xfId="2970" xr:uid="{00000000-0005-0000-0000-0000C6050000}"/>
    <cellStyle name="asd 20 67" xfId="2971" xr:uid="{00000000-0005-0000-0000-0000C7050000}"/>
    <cellStyle name="asd 20 68" xfId="2972" xr:uid="{00000000-0005-0000-0000-0000C8050000}"/>
    <cellStyle name="asd 20 69" xfId="2973" xr:uid="{00000000-0005-0000-0000-0000C9050000}"/>
    <cellStyle name="asd 20 7" xfId="2974" xr:uid="{00000000-0005-0000-0000-0000CA050000}"/>
    <cellStyle name="asd 20 7 2" xfId="2975" xr:uid="{00000000-0005-0000-0000-0000CB050000}"/>
    <cellStyle name="asd 20 70" xfId="2976" xr:uid="{00000000-0005-0000-0000-0000CC050000}"/>
    <cellStyle name="asd 20 71" xfId="2977" xr:uid="{00000000-0005-0000-0000-0000CD050000}"/>
    <cellStyle name="asd 20 72" xfId="2978" xr:uid="{00000000-0005-0000-0000-0000CE050000}"/>
    <cellStyle name="asd 20 73" xfId="2979" xr:uid="{00000000-0005-0000-0000-0000CF050000}"/>
    <cellStyle name="asd 20 74" xfId="2980" xr:uid="{00000000-0005-0000-0000-0000D0050000}"/>
    <cellStyle name="asd 20 75" xfId="2981" xr:uid="{00000000-0005-0000-0000-0000D1050000}"/>
    <cellStyle name="asd 20 76" xfId="2982" xr:uid="{00000000-0005-0000-0000-0000D2050000}"/>
    <cellStyle name="asd 20 77" xfId="52746" xr:uid="{00000000-0005-0000-0000-0000D3050000}"/>
    <cellStyle name="asd 20 78" xfId="53024" xr:uid="{00000000-0005-0000-0000-0000D4050000}"/>
    <cellStyle name="asd 20 79" xfId="53485" xr:uid="{00000000-0005-0000-0000-0000D5050000}"/>
    <cellStyle name="asd 20 8" xfId="2983" xr:uid="{00000000-0005-0000-0000-0000D6050000}"/>
    <cellStyle name="asd 20 8 2" xfId="2984" xr:uid="{00000000-0005-0000-0000-0000D7050000}"/>
    <cellStyle name="asd 20 9" xfId="2985" xr:uid="{00000000-0005-0000-0000-0000D8050000}"/>
    <cellStyle name="asd 20 9 2" xfId="2986" xr:uid="{00000000-0005-0000-0000-0000D9050000}"/>
    <cellStyle name="asd 21" xfId="147" xr:uid="{00000000-0005-0000-0000-0000DA050000}"/>
    <cellStyle name="asd 21 10" xfId="2987" xr:uid="{00000000-0005-0000-0000-0000DB050000}"/>
    <cellStyle name="asd 21 10 2" xfId="2988" xr:uid="{00000000-0005-0000-0000-0000DC050000}"/>
    <cellStyle name="asd 21 11" xfId="2989" xr:uid="{00000000-0005-0000-0000-0000DD050000}"/>
    <cellStyle name="asd 21 11 2" xfId="2990" xr:uid="{00000000-0005-0000-0000-0000DE050000}"/>
    <cellStyle name="asd 21 12" xfId="2991" xr:uid="{00000000-0005-0000-0000-0000DF050000}"/>
    <cellStyle name="asd 21 12 2" xfId="2992" xr:uid="{00000000-0005-0000-0000-0000E0050000}"/>
    <cellStyle name="asd 21 13" xfId="2993" xr:uid="{00000000-0005-0000-0000-0000E1050000}"/>
    <cellStyle name="asd 21 13 2" xfId="2994" xr:uid="{00000000-0005-0000-0000-0000E2050000}"/>
    <cellStyle name="asd 21 14" xfId="2995" xr:uid="{00000000-0005-0000-0000-0000E3050000}"/>
    <cellStyle name="asd 21 14 2" xfId="2996" xr:uid="{00000000-0005-0000-0000-0000E4050000}"/>
    <cellStyle name="asd 21 15" xfId="2997" xr:uid="{00000000-0005-0000-0000-0000E5050000}"/>
    <cellStyle name="asd 21 15 2" xfId="2998" xr:uid="{00000000-0005-0000-0000-0000E6050000}"/>
    <cellStyle name="asd 21 16" xfId="2999" xr:uid="{00000000-0005-0000-0000-0000E7050000}"/>
    <cellStyle name="asd 21 16 2" xfId="3000" xr:uid="{00000000-0005-0000-0000-0000E8050000}"/>
    <cellStyle name="asd 21 17" xfId="3001" xr:uid="{00000000-0005-0000-0000-0000E9050000}"/>
    <cellStyle name="asd 21 17 2" xfId="3002" xr:uid="{00000000-0005-0000-0000-0000EA050000}"/>
    <cellStyle name="asd 21 18" xfId="3003" xr:uid="{00000000-0005-0000-0000-0000EB050000}"/>
    <cellStyle name="asd 21 18 2" xfId="3004" xr:uid="{00000000-0005-0000-0000-0000EC050000}"/>
    <cellStyle name="asd 21 19" xfId="3005" xr:uid="{00000000-0005-0000-0000-0000ED050000}"/>
    <cellStyle name="asd 21 19 2" xfId="3006" xr:uid="{00000000-0005-0000-0000-0000EE050000}"/>
    <cellStyle name="asd 21 2" xfId="148" xr:uid="{00000000-0005-0000-0000-0000EF050000}"/>
    <cellStyle name="asd 21 2 2" xfId="3007" xr:uid="{00000000-0005-0000-0000-0000F0050000}"/>
    <cellStyle name="asd 21 20" xfId="3008" xr:uid="{00000000-0005-0000-0000-0000F1050000}"/>
    <cellStyle name="asd 21 20 2" xfId="3009" xr:uid="{00000000-0005-0000-0000-0000F2050000}"/>
    <cellStyle name="asd 21 21" xfId="3010" xr:uid="{00000000-0005-0000-0000-0000F3050000}"/>
    <cellStyle name="asd 21 21 2" xfId="3011" xr:uid="{00000000-0005-0000-0000-0000F4050000}"/>
    <cellStyle name="asd 21 22" xfId="3012" xr:uid="{00000000-0005-0000-0000-0000F5050000}"/>
    <cellStyle name="asd 21 22 2" xfId="3013" xr:uid="{00000000-0005-0000-0000-0000F6050000}"/>
    <cellStyle name="asd 21 23" xfId="3014" xr:uid="{00000000-0005-0000-0000-0000F7050000}"/>
    <cellStyle name="asd 21 23 2" xfId="3015" xr:uid="{00000000-0005-0000-0000-0000F8050000}"/>
    <cellStyle name="asd 21 24" xfId="3016" xr:uid="{00000000-0005-0000-0000-0000F9050000}"/>
    <cellStyle name="asd 21 24 2" xfId="3017" xr:uid="{00000000-0005-0000-0000-0000FA050000}"/>
    <cellStyle name="asd 21 25" xfId="3018" xr:uid="{00000000-0005-0000-0000-0000FB050000}"/>
    <cellStyle name="asd 21 25 2" xfId="3019" xr:uid="{00000000-0005-0000-0000-0000FC050000}"/>
    <cellStyle name="asd 21 26" xfId="3020" xr:uid="{00000000-0005-0000-0000-0000FD050000}"/>
    <cellStyle name="asd 21 26 2" xfId="3021" xr:uid="{00000000-0005-0000-0000-0000FE050000}"/>
    <cellStyle name="asd 21 27" xfId="3022" xr:uid="{00000000-0005-0000-0000-0000FF050000}"/>
    <cellStyle name="asd 21 27 2" xfId="3023" xr:uid="{00000000-0005-0000-0000-000000060000}"/>
    <cellStyle name="asd 21 28" xfId="3024" xr:uid="{00000000-0005-0000-0000-000001060000}"/>
    <cellStyle name="asd 21 28 2" xfId="3025" xr:uid="{00000000-0005-0000-0000-000002060000}"/>
    <cellStyle name="asd 21 29" xfId="3026" xr:uid="{00000000-0005-0000-0000-000003060000}"/>
    <cellStyle name="asd 21 29 2" xfId="3027" xr:uid="{00000000-0005-0000-0000-000004060000}"/>
    <cellStyle name="asd 21 3" xfId="3028" xr:uid="{00000000-0005-0000-0000-000005060000}"/>
    <cellStyle name="asd 21 3 2" xfId="3029" xr:uid="{00000000-0005-0000-0000-000006060000}"/>
    <cellStyle name="asd 21 30" xfId="3030" xr:uid="{00000000-0005-0000-0000-000007060000}"/>
    <cellStyle name="asd 21 30 2" xfId="3031" xr:uid="{00000000-0005-0000-0000-000008060000}"/>
    <cellStyle name="asd 21 31" xfId="3032" xr:uid="{00000000-0005-0000-0000-000009060000}"/>
    <cellStyle name="asd 21 31 2" xfId="3033" xr:uid="{00000000-0005-0000-0000-00000A060000}"/>
    <cellStyle name="asd 21 32" xfId="3034" xr:uid="{00000000-0005-0000-0000-00000B060000}"/>
    <cellStyle name="asd 21 32 2" xfId="3035" xr:uid="{00000000-0005-0000-0000-00000C060000}"/>
    <cellStyle name="asd 21 33" xfId="3036" xr:uid="{00000000-0005-0000-0000-00000D060000}"/>
    <cellStyle name="asd 21 33 2" xfId="3037" xr:uid="{00000000-0005-0000-0000-00000E060000}"/>
    <cellStyle name="asd 21 34" xfId="3038" xr:uid="{00000000-0005-0000-0000-00000F060000}"/>
    <cellStyle name="asd 21 34 2" xfId="3039" xr:uid="{00000000-0005-0000-0000-000010060000}"/>
    <cellStyle name="asd 21 35" xfId="3040" xr:uid="{00000000-0005-0000-0000-000011060000}"/>
    <cellStyle name="asd 21 35 2" xfId="3041" xr:uid="{00000000-0005-0000-0000-000012060000}"/>
    <cellStyle name="asd 21 36" xfId="3042" xr:uid="{00000000-0005-0000-0000-000013060000}"/>
    <cellStyle name="asd 21 36 2" xfId="3043" xr:uid="{00000000-0005-0000-0000-000014060000}"/>
    <cellStyle name="asd 21 37" xfId="3044" xr:uid="{00000000-0005-0000-0000-000015060000}"/>
    <cellStyle name="asd 21 37 2" xfId="3045" xr:uid="{00000000-0005-0000-0000-000016060000}"/>
    <cellStyle name="asd 21 38" xfId="3046" xr:uid="{00000000-0005-0000-0000-000017060000}"/>
    <cellStyle name="asd 21 38 2" xfId="3047" xr:uid="{00000000-0005-0000-0000-000018060000}"/>
    <cellStyle name="asd 21 39" xfId="3048" xr:uid="{00000000-0005-0000-0000-000019060000}"/>
    <cellStyle name="asd 21 4" xfId="3049" xr:uid="{00000000-0005-0000-0000-00001A060000}"/>
    <cellStyle name="asd 21 4 2" xfId="3050" xr:uid="{00000000-0005-0000-0000-00001B060000}"/>
    <cellStyle name="asd 21 40" xfId="3051" xr:uid="{00000000-0005-0000-0000-00001C060000}"/>
    <cellStyle name="asd 21 41" xfId="3052" xr:uid="{00000000-0005-0000-0000-00001D060000}"/>
    <cellStyle name="asd 21 42" xfId="3053" xr:uid="{00000000-0005-0000-0000-00001E060000}"/>
    <cellStyle name="asd 21 43" xfId="3054" xr:uid="{00000000-0005-0000-0000-00001F060000}"/>
    <cellStyle name="asd 21 44" xfId="3055" xr:uid="{00000000-0005-0000-0000-000020060000}"/>
    <cellStyle name="asd 21 45" xfId="3056" xr:uid="{00000000-0005-0000-0000-000021060000}"/>
    <cellStyle name="asd 21 46" xfId="3057" xr:uid="{00000000-0005-0000-0000-000022060000}"/>
    <cellStyle name="asd 21 47" xfId="3058" xr:uid="{00000000-0005-0000-0000-000023060000}"/>
    <cellStyle name="asd 21 48" xfId="3059" xr:uid="{00000000-0005-0000-0000-000024060000}"/>
    <cellStyle name="asd 21 49" xfId="3060" xr:uid="{00000000-0005-0000-0000-000025060000}"/>
    <cellStyle name="asd 21 5" xfId="3061" xr:uid="{00000000-0005-0000-0000-000026060000}"/>
    <cellStyle name="asd 21 5 2" xfId="3062" xr:uid="{00000000-0005-0000-0000-000027060000}"/>
    <cellStyle name="asd 21 50" xfId="3063" xr:uid="{00000000-0005-0000-0000-000028060000}"/>
    <cellStyle name="asd 21 51" xfId="3064" xr:uid="{00000000-0005-0000-0000-000029060000}"/>
    <cellStyle name="asd 21 52" xfId="3065" xr:uid="{00000000-0005-0000-0000-00002A060000}"/>
    <cellStyle name="asd 21 53" xfId="3066" xr:uid="{00000000-0005-0000-0000-00002B060000}"/>
    <cellStyle name="asd 21 54" xfId="3067" xr:uid="{00000000-0005-0000-0000-00002C060000}"/>
    <cellStyle name="asd 21 55" xfId="3068" xr:uid="{00000000-0005-0000-0000-00002D060000}"/>
    <cellStyle name="asd 21 56" xfId="3069" xr:uid="{00000000-0005-0000-0000-00002E060000}"/>
    <cellStyle name="asd 21 57" xfId="3070" xr:uid="{00000000-0005-0000-0000-00002F060000}"/>
    <cellStyle name="asd 21 58" xfId="3071" xr:uid="{00000000-0005-0000-0000-000030060000}"/>
    <cellStyle name="asd 21 59" xfId="3072" xr:uid="{00000000-0005-0000-0000-000031060000}"/>
    <cellStyle name="asd 21 6" xfId="3073" xr:uid="{00000000-0005-0000-0000-000032060000}"/>
    <cellStyle name="asd 21 6 2" xfId="3074" xr:uid="{00000000-0005-0000-0000-000033060000}"/>
    <cellStyle name="asd 21 60" xfId="3075" xr:uid="{00000000-0005-0000-0000-000034060000}"/>
    <cellStyle name="asd 21 61" xfId="3076" xr:uid="{00000000-0005-0000-0000-000035060000}"/>
    <cellStyle name="asd 21 62" xfId="3077" xr:uid="{00000000-0005-0000-0000-000036060000}"/>
    <cellStyle name="asd 21 63" xfId="3078" xr:uid="{00000000-0005-0000-0000-000037060000}"/>
    <cellStyle name="asd 21 64" xfId="3079" xr:uid="{00000000-0005-0000-0000-000038060000}"/>
    <cellStyle name="asd 21 65" xfId="3080" xr:uid="{00000000-0005-0000-0000-000039060000}"/>
    <cellStyle name="asd 21 66" xfId="3081" xr:uid="{00000000-0005-0000-0000-00003A060000}"/>
    <cellStyle name="asd 21 67" xfId="3082" xr:uid="{00000000-0005-0000-0000-00003B060000}"/>
    <cellStyle name="asd 21 68" xfId="3083" xr:uid="{00000000-0005-0000-0000-00003C060000}"/>
    <cellStyle name="asd 21 69" xfId="3084" xr:uid="{00000000-0005-0000-0000-00003D060000}"/>
    <cellStyle name="asd 21 7" xfId="3085" xr:uid="{00000000-0005-0000-0000-00003E060000}"/>
    <cellStyle name="asd 21 7 2" xfId="3086" xr:uid="{00000000-0005-0000-0000-00003F060000}"/>
    <cellStyle name="asd 21 70" xfId="3087" xr:uid="{00000000-0005-0000-0000-000040060000}"/>
    <cellStyle name="asd 21 71" xfId="3088" xr:uid="{00000000-0005-0000-0000-000041060000}"/>
    <cellStyle name="asd 21 72" xfId="3089" xr:uid="{00000000-0005-0000-0000-000042060000}"/>
    <cellStyle name="asd 21 73" xfId="3090" xr:uid="{00000000-0005-0000-0000-000043060000}"/>
    <cellStyle name="asd 21 74" xfId="3091" xr:uid="{00000000-0005-0000-0000-000044060000}"/>
    <cellStyle name="asd 21 75" xfId="3092" xr:uid="{00000000-0005-0000-0000-000045060000}"/>
    <cellStyle name="asd 21 76" xfId="52588" xr:uid="{00000000-0005-0000-0000-000046060000}"/>
    <cellStyle name="asd 21 77" xfId="52828" xr:uid="{00000000-0005-0000-0000-000047060000}"/>
    <cellStyle name="asd 21 78" xfId="53289" xr:uid="{00000000-0005-0000-0000-000048060000}"/>
    <cellStyle name="asd 21 8" xfId="3093" xr:uid="{00000000-0005-0000-0000-000049060000}"/>
    <cellStyle name="asd 21 8 2" xfId="3094" xr:uid="{00000000-0005-0000-0000-00004A060000}"/>
    <cellStyle name="asd 21 9" xfId="3095" xr:uid="{00000000-0005-0000-0000-00004B060000}"/>
    <cellStyle name="asd 21 9 2" xfId="3096" xr:uid="{00000000-0005-0000-0000-00004C060000}"/>
    <cellStyle name="asd 22" xfId="149" xr:uid="{00000000-0005-0000-0000-00004D060000}"/>
    <cellStyle name="asd 22 2" xfId="3097" xr:uid="{00000000-0005-0000-0000-00004E060000}"/>
    <cellStyle name="asd 23" xfId="3098" xr:uid="{00000000-0005-0000-0000-00004F060000}"/>
    <cellStyle name="asd 23 2" xfId="3099" xr:uid="{00000000-0005-0000-0000-000050060000}"/>
    <cellStyle name="asd 24" xfId="3100" xr:uid="{00000000-0005-0000-0000-000051060000}"/>
    <cellStyle name="asd 24 2" xfId="3101" xr:uid="{00000000-0005-0000-0000-000052060000}"/>
    <cellStyle name="asd 25" xfId="3102" xr:uid="{00000000-0005-0000-0000-000053060000}"/>
    <cellStyle name="asd 25 2" xfId="3103" xr:uid="{00000000-0005-0000-0000-000054060000}"/>
    <cellStyle name="asd 26" xfId="3104" xr:uid="{00000000-0005-0000-0000-000055060000}"/>
    <cellStyle name="asd 26 2" xfId="3105" xr:uid="{00000000-0005-0000-0000-000056060000}"/>
    <cellStyle name="asd 27" xfId="3106" xr:uid="{00000000-0005-0000-0000-000057060000}"/>
    <cellStyle name="asd 27 2" xfId="3107" xr:uid="{00000000-0005-0000-0000-000058060000}"/>
    <cellStyle name="asd 28" xfId="3108" xr:uid="{00000000-0005-0000-0000-000059060000}"/>
    <cellStyle name="asd 28 2" xfId="3109" xr:uid="{00000000-0005-0000-0000-00005A060000}"/>
    <cellStyle name="asd 29" xfId="3110" xr:uid="{00000000-0005-0000-0000-00005B060000}"/>
    <cellStyle name="asd 29 2" xfId="3111" xr:uid="{00000000-0005-0000-0000-00005C060000}"/>
    <cellStyle name="asd 3" xfId="150" xr:uid="{00000000-0005-0000-0000-00005D060000}"/>
    <cellStyle name="asd 3 10" xfId="3112" xr:uid="{00000000-0005-0000-0000-00005E060000}"/>
    <cellStyle name="asd 3 10 2" xfId="3113" xr:uid="{00000000-0005-0000-0000-00005F060000}"/>
    <cellStyle name="asd 3 11" xfId="3114" xr:uid="{00000000-0005-0000-0000-000060060000}"/>
    <cellStyle name="asd 3 11 2" xfId="3115" xr:uid="{00000000-0005-0000-0000-000061060000}"/>
    <cellStyle name="asd 3 12" xfId="3116" xr:uid="{00000000-0005-0000-0000-000062060000}"/>
    <cellStyle name="asd 3 12 2" xfId="3117" xr:uid="{00000000-0005-0000-0000-000063060000}"/>
    <cellStyle name="asd 3 13" xfId="3118" xr:uid="{00000000-0005-0000-0000-000064060000}"/>
    <cellStyle name="asd 3 13 2" xfId="3119" xr:uid="{00000000-0005-0000-0000-000065060000}"/>
    <cellStyle name="asd 3 14" xfId="3120" xr:uid="{00000000-0005-0000-0000-000066060000}"/>
    <cellStyle name="asd 3 14 2" xfId="3121" xr:uid="{00000000-0005-0000-0000-000067060000}"/>
    <cellStyle name="asd 3 15" xfId="3122" xr:uid="{00000000-0005-0000-0000-000068060000}"/>
    <cellStyle name="asd 3 15 2" xfId="3123" xr:uid="{00000000-0005-0000-0000-000069060000}"/>
    <cellStyle name="asd 3 16" xfId="3124" xr:uid="{00000000-0005-0000-0000-00006A060000}"/>
    <cellStyle name="asd 3 16 2" xfId="3125" xr:uid="{00000000-0005-0000-0000-00006B060000}"/>
    <cellStyle name="asd 3 17" xfId="3126" xr:uid="{00000000-0005-0000-0000-00006C060000}"/>
    <cellStyle name="asd 3 17 2" xfId="3127" xr:uid="{00000000-0005-0000-0000-00006D060000}"/>
    <cellStyle name="asd 3 18" xfId="3128" xr:uid="{00000000-0005-0000-0000-00006E060000}"/>
    <cellStyle name="asd 3 18 2" xfId="3129" xr:uid="{00000000-0005-0000-0000-00006F060000}"/>
    <cellStyle name="asd 3 19" xfId="3130" xr:uid="{00000000-0005-0000-0000-000070060000}"/>
    <cellStyle name="asd 3 19 2" xfId="3131" xr:uid="{00000000-0005-0000-0000-000071060000}"/>
    <cellStyle name="asd 3 2" xfId="151" xr:uid="{00000000-0005-0000-0000-000072060000}"/>
    <cellStyle name="asd 3 2 2" xfId="3132" xr:uid="{00000000-0005-0000-0000-000073060000}"/>
    <cellStyle name="asd 3 20" xfId="3133" xr:uid="{00000000-0005-0000-0000-000074060000}"/>
    <cellStyle name="asd 3 20 2" xfId="3134" xr:uid="{00000000-0005-0000-0000-000075060000}"/>
    <cellStyle name="asd 3 21" xfId="3135" xr:uid="{00000000-0005-0000-0000-000076060000}"/>
    <cellStyle name="asd 3 21 2" xfId="3136" xr:uid="{00000000-0005-0000-0000-000077060000}"/>
    <cellStyle name="asd 3 22" xfId="3137" xr:uid="{00000000-0005-0000-0000-000078060000}"/>
    <cellStyle name="asd 3 22 2" xfId="3138" xr:uid="{00000000-0005-0000-0000-000079060000}"/>
    <cellStyle name="asd 3 23" xfId="3139" xr:uid="{00000000-0005-0000-0000-00007A060000}"/>
    <cellStyle name="asd 3 23 2" xfId="3140" xr:uid="{00000000-0005-0000-0000-00007B060000}"/>
    <cellStyle name="asd 3 24" xfId="3141" xr:uid="{00000000-0005-0000-0000-00007C060000}"/>
    <cellStyle name="asd 3 24 2" xfId="3142" xr:uid="{00000000-0005-0000-0000-00007D060000}"/>
    <cellStyle name="asd 3 25" xfId="3143" xr:uid="{00000000-0005-0000-0000-00007E060000}"/>
    <cellStyle name="asd 3 25 2" xfId="3144" xr:uid="{00000000-0005-0000-0000-00007F060000}"/>
    <cellStyle name="asd 3 26" xfId="3145" xr:uid="{00000000-0005-0000-0000-000080060000}"/>
    <cellStyle name="asd 3 26 2" xfId="3146" xr:uid="{00000000-0005-0000-0000-000081060000}"/>
    <cellStyle name="asd 3 27" xfId="3147" xr:uid="{00000000-0005-0000-0000-000082060000}"/>
    <cellStyle name="asd 3 27 2" xfId="3148" xr:uid="{00000000-0005-0000-0000-000083060000}"/>
    <cellStyle name="asd 3 28" xfId="3149" xr:uid="{00000000-0005-0000-0000-000084060000}"/>
    <cellStyle name="asd 3 28 2" xfId="3150" xr:uid="{00000000-0005-0000-0000-000085060000}"/>
    <cellStyle name="asd 3 29" xfId="3151" xr:uid="{00000000-0005-0000-0000-000086060000}"/>
    <cellStyle name="asd 3 29 2" xfId="3152" xr:uid="{00000000-0005-0000-0000-000087060000}"/>
    <cellStyle name="asd 3 3" xfId="3153" xr:uid="{00000000-0005-0000-0000-000088060000}"/>
    <cellStyle name="asd 3 3 2" xfId="3154" xr:uid="{00000000-0005-0000-0000-000089060000}"/>
    <cellStyle name="asd 3 30" xfId="3155" xr:uid="{00000000-0005-0000-0000-00008A060000}"/>
    <cellStyle name="asd 3 30 2" xfId="3156" xr:uid="{00000000-0005-0000-0000-00008B060000}"/>
    <cellStyle name="asd 3 31" xfId="3157" xr:uid="{00000000-0005-0000-0000-00008C060000}"/>
    <cellStyle name="asd 3 31 2" xfId="3158" xr:uid="{00000000-0005-0000-0000-00008D060000}"/>
    <cellStyle name="asd 3 32" xfId="3159" xr:uid="{00000000-0005-0000-0000-00008E060000}"/>
    <cellStyle name="asd 3 32 2" xfId="3160" xr:uid="{00000000-0005-0000-0000-00008F060000}"/>
    <cellStyle name="asd 3 33" xfId="3161" xr:uid="{00000000-0005-0000-0000-000090060000}"/>
    <cellStyle name="asd 3 33 2" xfId="3162" xr:uid="{00000000-0005-0000-0000-000091060000}"/>
    <cellStyle name="asd 3 34" xfId="3163" xr:uid="{00000000-0005-0000-0000-000092060000}"/>
    <cellStyle name="asd 3 34 2" xfId="3164" xr:uid="{00000000-0005-0000-0000-000093060000}"/>
    <cellStyle name="asd 3 35" xfId="3165" xr:uid="{00000000-0005-0000-0000-000094060000}"/>
    <cellStyle name="asd 3 35 2" xfId="3166" xr:uid="{00000000-0005-0000-0000-000095060000}"/>
    <cellStyle name="asd 3 36" xfId="3167" xr:uid="{00000000-0005-0000-0000-000096060000}"/>
    <cellStyle name="asd 3 36 2" xfId="3168" xr:uid="{00000000-0005-0000-0000-000097060000}"/>
    <cellStyle name="asd 3 37" xfId="3169" xr:uid="{00000000-0005-0000-0000-000098060000}"/>
    <cellStyle name="asd 3 37 2" xfId="3170" xr:uid="{00000000-0005-0000-0000-000099060000}"/>
    <cellStyle name="asd 3 38" xfId="3171" xr:uid="{00000000-0005-0000-0000-00009A060000}"/>
    <cellStyle name="asd 3 38 2" xfId="3172" xr:uid="{00000000-0005-0000-0000-00009B060000}"/>
    <cellStyle name="asd 3 39" xfId="3173" xr:uid="{00000000-0005-0000-0000-00009C060000}"/>
    <cellStyle name="asd 3 39 2" xfId="3174" xr:uid="{00000000-0005-0000-0000-00009D060000}"/>
    <cellStyle name="asd 3 4" xfId="3175" xr:uid="{00000000-0005-0000-0000-00009E060000}"/>
    <cellStyle name="asd 3 4 2" xfId="3176" xr:uid="{00000000-0005-0000-0000-00009F060000}"/>
    <cellStyle name="asd 3 40" xfId="3177" xr:uid="{00000000-0005-0000-0000-0000A0060000}"/>
    <cellStyle name="asd 3 41" xfId="3178" xr:uid="{00000000-0005-0000-0000-0000A1060000}"/>
    <cellStyle name="asd 3 42" xfId="3179" xr:uid="{00000000-0005-0000-0000-0000A2060000}"/>
    <cellStyle name="asd 3 43" xfId="3180" xr:uid="{00000000-0005-0000-0000-0000A3060000}"/>
    <cellStyle name="asd 3 44" xfId="3181" xr:uid="{00000000-0005-0000-0000-0000A4060000}"/>
    <cellStyle name="asd 3 45" xfId="3182" xr:uid="{00000000-0005-0000-0000-0000A5060000}"/>
    <cellStyle name="asd 3 46" xfId="3183" xr:uid="{00000000-0005-0000-0000-0000A6060000}"/>
    <cellStyle name="asd 3 47" xfId="3184" xr:uid="{00000000-0005-0000-0000-0000A7060000}"/>
    <cellStyle name="asd 3 48" xfId="3185" xr:uid="{00000000-0005-0000-0000-0000A8060000}"/>
    <cellStyle name="asd 3 49" xfId="3186" xr:uid="{00000000-0005-0000-0000-0000A9060000}"/>
    <cellStyle name="asd 3 5" xfId="3187" xr:uid="{00000000-0005-0000-0000-0000AA060000}"/>
    <cellStyle name="asd 3 5 2" xfId="3188" xr:uid="{00000000-0005-0000-0000-0000AB060000}"/>
    <cellStyle name="asd 3 50" xfId="3189" xr:uid="{00000000-0005-0000-0000-0000AC060000}"/>
    <cellStyle name="asd 3 51" xfId="3190" xr:uid="{00000000-0005-0000-0000-0000AD060000}"/>
    <cellStyle name="asd 3 52" xfId="3191" xr:uid="{00000000-0005-0000-0000-0000AE060000}"/>
    <cellStyle name="asd 3 53" xfId="3192" xr:uid="{00000000-0005-0000-0000-0000AF060000}"/>
    <cellStyle name="asd 3 54" xfId="3193" xr:uid="{00000000-0005-0000-0000-0000B0060000}"/>
    <cellStyle name="asd 3 55" xfId="3194" xr:uid="{00000000-0005-0000-0000-0000B1060000}"/>
    <cellStyle name="asd 3 56" xfId="3195" xr:uid="{00000000-0005-0000-0000-0000B2060000}"/>
    <cellStyle name="asd 3 57" xfId="3196" xr:uid="{00000000-0005-0000-0000-0000B3060000}"/>
    <cellStyle name="asd 3 58" xfId="3197" xr:uid="{00000000-0005-0000-0000-0000B4060000}"/>
    <cellStyle name="asd 3 59" xfId="3198" xr:uid="{00000000-0005-0000-0000-0000B5060000}"/>
    <cellStyle name="asd 3 6" xfId="3199" xr:uid="{00000000-0005-0000-0000-0000B6060000}"/>
    <cellStyle name="asd 3 6 2" xfId="3200" xr:uid="{00000000-0005-0000-0000-0000B7060000}"/>
    <cellStyle name="asd 3 60" xfId="3201" xr:uid="{00000000-0005-0000-0000-0000B8060000}"/>
    <cellStyle name="asd 3 61" xfId="3202" xr:uid="{00000000-0005-0000-0000-0000B9060000}"/>
    <cellStyle name="asd 3 62" xfId="3203" xr:uid="{00000000-0005-0000-0000-0000BA060000}"/>
    <cellStyle name="asd 3 63" xfId="3204" xr:uid="{00000000-0005-0000-0000-0000BB060000}"/>
    <cellStyle name="asd 3 64" xfId="3205" xr:uid="{00000000-0005-0000-0000-0000BC060000}"/>
    <cellStyle name="asd 3 65" xfId="3206" xr:uid="{00000000-0005-0000-0000-0000BD060000}"/>
    <cellStyle name="asd 3 66" xfId="3207" xr:uid="{00000000-0005-0000-0000-0000BE060000}"/>
    <cellStyle name="asd 3 67" xfId="3208" xr:uid="{00000000-0005-0000-0000-0000BF060000}"/>
    <cellStyle name="asd 3 68" xfId="3209" xr:uid="{00000000-0005-0000-0000-0000C0060000}"/>
    <cellStyle name="asd 3 69" xfId="3210" xr:uid="{00000000-0005-0000-0000-0000C1060000}"/>
    <cellStyle name="asd 3 7" xfId="3211" xr:uid="{00000000-0005-0000-0000-0000C2060000}"/>
    <cellStyle name="asd 3 7 2" xfId="3212" xr:uid="{00000000-0005-0000-0000-0000C3060000}"/>
    <cellStyle name="asd 3 70" xfId="3213" xr:uid="{00000000-0005-0000-0000-0000C4060000}"/>
    <cellStyle name="asd 3 71" xfId="3214" xr:uid="{00000000-0005-0000-0000-0000C5060000}"/>
    <cellStyle name="asd 3 72" xfId="3215" xr:uid="{00000000-0005-0000-0000-0000C6060000}"/>
    <cellStyle name="asd 3 73" xfId="3216" xr:uid="{00000000-0005-0000-0000-0000C7060000}"/>
    <cellStyle name="asd 3 74" xfId="3217" xr:uid="{00000000-0005-0000-0000-0000C8060000}"/>
    <cellStyle name="asd 3 75" xfId="3218" xr:uid="{00000000-0005-0000-0000-0000C9060000}"/>
    <cellStyle name="asd 3 76" xfId="3219" xr:uid="{00000000-0005-0000-0000-0000CA060000}"/>
    <cellStyle name="asd 3 77" xfId="52441" xr:uid="{00000000-0005-0000-0000-0000CB060000}"/>
    <cellStyle name="asd 3 78" xfId="52325" xr:uid="{00000000-0005-0000-0000-0000CC060000}"/>
    <cellStyle name="asd 3 79" xfId="53132" xr:uid="{00000000-0005-0000-0000-0000CD060000}"/>
    <cellStyle name="asd 3 8" xfId="3220" xr:uid="{00000000-0005-0000-0000-0000CE060000}"/>
    <cellStyle name="asd 3 8 2" xfId="3221" xr:uid="{00000000-0005-0000-0000-0000CF060000}"/>
    <cellStyle name="asd 3 9" xfId="3222" xr:uid="{00000000-0005-0000-0000-0000D0060000}"/>
    <cellStyle name="asd 3 9 2" xfId="3223" xr:uid="{00000000-0005-0000-0000-0000D1060000}"/>
    <cellStyle name="asd 30" xfId="3224" xr:uid="{00000000-0005-0000-0000-0000D2060000}"/>
    <cellStyle name="asd 30 2" xfId="3225" xr:uid="{00000000-0005-0000-0000-0000D3060000}"/>
    <cellStyle name="asd 31" xfId="3226" xr:uid="{00000000-0005-0000-0000-0000D4060000}"/>
    <cellStyle name="asd 31 2" xfId="3227" xr:uid="{00000000-0005-0000-0000-0000D5060000}"/>
    <cellStyle name="asd 32" xfId="3228" xr:uid="{00000000-0005-0000-0000-0000D6060000}"/>
    <cellStyle name="asd 32 2" xfId="3229" xr:uid="{00000000-0005-0000-0000-0000D7060000}"/>
    <cellStyle name="asd 33" xfId="3230" xr:uid="{00000000-0005-0000-0000-0000D8060000}"/>
    <cellStyle name="asd 33 2" xfId="3231" xr:uid="{00000000-0005-0000-0000-0000D9060000}"/>
    <cellStyle name="asd 34" xfId="3232" xr:uid="{00000000-0005-0000-0000-0000DA060000}"/>
    <cellStyle name="asd 34 2" xfId="3233" xr:uid="{00000000-0005-0000-0000-0000DB060000}"/>
    <cellStyle name="asd 35" xfId="3234" xr:uid="{00000000-0005-0000-0000-0000DC060000}"/>
    <cellStyle name="asd 35 2" xfId="3235" xr:uid="{00000000-0005-0000-0000-0000DD060000}"/>
    <cellStyle name="asd 36" xfId="3236" xr:uid="{00000000-0005-0000-0000-0000DE060000}"/>
    <cellStyle name="asd 36 2" xfId="3237" xr:uid="{00000000-0005-0000-0000-0000DF060000}"/>
    <cellStyle name="asd 37" xfId="3238" xr:uid="{00000000-0005-0000-0000-0000E0060000}"/>
    <cellStyle name="asd 37 2" xfId="3239" xr:uid="{00000000-0005-0000-0000-0000E1060000}"/>
    <cellStyle name="asd 38" xfId="3240" xr:uid="{00000000-0005-0000-0000-0000E2060000}"/>
    <cellStyle name="asd 38 2" xfId="3241" xr:uid="{00000000-0005-0000-0000-0000E3060000}"/>
    <cellStyle name="asd 39" xfId="3242" xr:uid="{00000000-0005-0000-0000-0000E4060000}"/>
    <cellStyle name="asd 39 2" xfId="3243" xr:uid="{00000000-0005-0000-0000-0000E5060000}"/>
    <cellStyle name="asd 4" xfId="152" xr:uid="{00000000-0005-0000-0000-0000E6060000}"/>
    <cellStyle name="asd 4 10" xfId="3244" xr:uid="{00000000-0005-0000-0000-0000E7060000}"/>
    <cellStyle name="asd 4 10 2" xfId="3245" xr:uid="{00000000-0005-0000-0000-0000E8060000}"/>
    <cellStyle name="asd 4 11" xfId="3246" xr:uid="{00000000-0005-0000-0000-0000E9060000}"/>
    <cellStyle name="asd 4 11 2" xfId="3247" xr:uid="{00000000-0005-0000-0000-0000EA060000}"/>
    <cellStyle name="asd 4 12" xfId="3248" xr:uid="{00000000-0005-0000-0000-0000EB060000}"/>
    <cellStyle name="asd 4 12 2" xfId="3249" xr:uid="{00000000-0005-0000-0000-0000EC060000}"/>
    <cellStyle name="asd 4 13" xfId="3250" xr:uid="{00000000-0005-0000-0000-0000ED060000}"/>
    <cellStyle name="asd 4 13 2" xfId="3251" xr:uid="{00000000-0005-0000-0000-0000EE060000}"/>
    <cellStyle name="asd 4 14" xfId="3252" xr:uid="{00000000-0005-0000-0000-0000EF060000}"/>
    <cellStyle name="asd 4 14 2" xfId="3253" xr:uid="{00000000-0005-0000-0000-0000F0060000}"/>
    <cellStyle name="asd 4 15" xfId="3254" xr:uid="{00000000-0005-0000-0000-0000F1060000}"/>
    <cellStyle name="asd 4 15 2" xfId="3255" xr:uid="{00000000-0005-0000-0000-0000F2060000}"/>
    <cellStyle name="asd 4 16" xfId="3256" xr:uid="{00000000-0005-0000-0000-0000F3060000}"/>
    <cellStyle name="asd 4 16 2" xfId="3257" xr:uid="{00000000-0005-0000-0000-0000F4060000}"/>
    <cellStyle name="asd 4 17" xfId="3258" xr:uid="{00000000-0005-0000-0000-0000F5060000}"/>
    <cellStyle name="asd 4 17 2" xfId="3259" xr:uid="{00000000-0005-0000-0000-0000F6060000}"/>
    <cellStyle name="asd 4 18" xfId="3260" xr:uid="{00000000-0005-0000-0000-0000F7060000}"/>
    <cellStyle name="asd 4 18 2" xfId="3261" xr:uid="{00000000-0005-0000-0000-0000F8060000}"/>
    <cellStyle name="asd 4 19" xfId="3262" xr:uid="{00000000-0005-0000-0000-0000F9060000}"/>
    <cellStyle name="asd 4 19 2" xfId="3263" xr:uid="{00000000-0005-0000-0000-0000FA060000}"/>
    <cellStyle name="asd 4 2" xfId="153" xr:uid="{00000000-0005-0000-0000-0000FB060000}"/>
    <cellStyle name="asd 4 2 2" xfId="3264" xr:uid="{00000000-0005-0000-0000-0000FC060000}"/>
    <cellStyle name="asd 4 20" xfId="3265" xr:uid="{00000000-0005-0000-0000-0000FD060000}"/>
    <cellStyle name="asd 4 20 2" xfId="3266" xr:uid="{00000000-0005-0000-0000-0000FE060000}"/>
    <cellStyle name="asd 4 21" xfId="3267" xr:uid="{00000000-0005-0000-0000-0000FF060000}"/>
    <cellStyle name="asd 4 21 2" xfId="3268" xr:uid="{00000000-0005-0000-0000-000000070000}"/>
    <cellStyle name="asd 4 22" xfId="3269" xr:uid="{00000000-0005-0000-0000-000001070000}"/>
    <cellStyle name="asd 4 22 2" xfId="3270" xr:uid="{00000000-0005-0000-0000-000002070000}"/>
    <cellStyle name="asd 4 23" xfId="3271" xr:uid="{00000000-0005-0000-0000-000003070000}"/>
    <cellStyle name="asd 4 23 2" xfId="3272" xr:uid="{00000000-0005-0000-0000-000004070000}"/>
    <cellStyle name="asd 4 24" xfId="3273" xr:uid="{00000000-0005-0000-0000-000005070000}"/>
    <cellStyle name="asd 4 24 2" xfId="3274" xr:uid="{00000000-0005-0000-0000-000006070000}"/>
    <cellStyle name="asd 4 25" xfId="3275" xr:uid="{00000000-0005-0000-0000-000007070000}"/>
    <cellStyle name="asd 4 25 2" xfId="3276" xr:uid="{00000000-0005-0000-0000-000008070000}"/>
    <cellStyle name="asd 4 26" xfId="3277" xr:uid="{00000000-0005-0000-0000-000009070000}"/>
    <cellStyle name="asd 4 26 2" xfId="3278" xr:uid="{00000000-0005-0000-0000-00000A070000}"/>
    <cellStyle name="asd 4 27" xfId="3279" xr:uid="{00000000-0005-0000-0000-00000B070000}"/>
    <cellStyle name="asd 4 27 2" xfId="3280" xr:uid="{00000000-0005-0000-0000-00000C070000}"/>
    <cellStyle name="asd 4 28" xfId="3281" xr:uid="{00000000-0005-0000-0000-00000D070000}"/>
    <cellStyle name="asd 4 28 2" xfId="3282" xr:uid="{00000000-0005-0000-0000-00000E070000}"/>
    <cellStyle name="asd 4 29" xfId="3283" xr:uid="{00000000-0005-0000-0000-00000F070000}"/>
    <cellStyle name="asd 4 29 2" xfId="3284" xr:uid="{00000000-0005-0000-0000-000010070000}"/>
    <cellStyle name="asd 4 3" xfId="3285" xr:uid="{00000000-0005-0000-0000-000011070000}"/>
    <cellStyle name="asd 4 3 2" xfId="3286" xr:uid="{00000000-0005-0000-0000-000012070000}"/>
    <cellStyle name="asd 4 30" xfId="3287" xr:uid="{00000000-0005-0000-0000-000013070000}"/>
    <cellStyle name="asd 4 30 2" xfId="3288" xr:uid="{00000000-0005-0000-0000-000014070000}"/>
    <cellStyle name="asd 4 31" xfId="3289" xr:uid="{00000000-0005-0000-0000-000015070000}"/>
    <cellStyle name="asd 4 31 2" xfId="3290" xr:uid="{00000000-0005-0000-0000-000016070000}"/>
    <cellStyle name="asd 4 32" xfId="3291" xr:uid="{00000000-0005-0000-0000-000017070000}"/>
    <cellStyle name="asd 4 32 2" xfId="3292" xr:uid="{00000000-0005-0000-0000-000018070000}"/>
    <cellStyle name="asd 4 33" xfId="3293" xr:uid="{00000000-0005-0000-0000-000019070000}"/>
    <cellStyle name="asd 4 33 2" xfId="3294" xr:uid="{00000000-0005-0000-0000-00001A070000}"/>
    <cellStyle name="asd 4 34" xfId="3295" xr:uid="{00000000-0005-0000-0000-00001B070000}"/>
    <cellStyle name="asd 4 34 2" xfId="3296" xr:uid="{00000000-0005-0000-0000-00001C070000}"/>
    <cellStyle name="asd 4 35" xfId="3297" xr:uid="{00000000-0005-0000-0000-00001D070000}"/>
    <cellStyle name="asd 4 35 2" xfId="3298" xr:uid="{00000000-0005-0000-0000-00001E070000}"/>
    <cellStyle name="asd 4 36" xfId="3299" xr:uid="{00000000-0005-0000-0000-00001F070000}"/>
    <cellStyle name="asd 4 36 2" xfId="3300" xr:uid="{00000000-0005-0000-0000-000020070000}"/>
    <cellStyle name="asd 4 37" xfId="3301" xr:uid="{00000000-0005-0000-0000-000021070000}"/>
    <cellStyle name="asd 4 37 2" xfId="3302" xr:uid="{00000000-0005-0000-0000-000022070000}"/>
    <cellStyle name="asd 4 38" xfId="3303" xr:uid="{00000000-0005-0000-0000-000023070000}"/>
    <cellStyle name="asd 4 38 2" xfId="3304" xr:uid="{00000000-0005-0000-0000-000024070000}"/>
    <cellStyle name="asd 4 39" xfId="3305" xr:uid="{00000000-0005-0000-0000-000025070000}"/>
    <cellStyle name="asd 4 39 2" xfId="3306" xr:uid="{00000000-0005-0000-0000-000026070000}"/>
    <cellStyle name="asd 4 4" xfId="3307" xr:uid="{00000000-0005-0000-0000-000027070000}"/>
    <cellStyle name="asd 4 4 2" xfId="3308" xr:uid="{00000000-0005-0000-0000-000028070000}"/>
    <cellStyle name="asd 4 40" xfId="3309" xr:uid="{00000000-0005-0000-0000-000029070000}"/>
    <cellStyle name="asd 4 41" xfId="3310" xr:uid="{00000000-0005-0000-0000-00002A070000}"/>
    <cellStyle name="asd 4 42" xfId="3311" xr:uid="{00000000-0005-0000-0000-00002B070000}"/>
    <cellStyle name="asd 4 43" xfId="3312" xr:uid="{00000000-0005-0000-0000-00002C070000}"/>
    <cellStyle name="asd 4 44" xfId="3313" xr:uid="{00000000-0005-0000-0000-00002D070000}"/>
    <cellStyle name="asd 4 45" xfId="3314" xr:uid="{00000000-0005-0000-0000-00002E070000}"/>
    <cellStyle name="asd 4 46" xfId="3315" xr:uid="{00000000-0005-0000-0000-00002F070000}"/>
    <cellStyle name="asd 4 47" xfId="3316" xr:uid="{00000000-0005-0000-0000-000030070000}"/>
    <cellStyle name="asd 4 48" xfId="3317" xr:uid="{00000000-0005-0000-0000-000031070000}"/>
    <cellStyle name="asd 4 49" xfId="3318" xr:uid="{00000000-0005-0000-0000-000032070000}"/>
    <cellStyle name="asd 4 5" xfId="3319" xr:uid="{00000000-0005-0000-0000-000033070000}"/>
    <cellStyle name="asd 4 5 2" xfId="3320" xr:uid="{00000000-0005-0000-0000-000034070000}"/>
    <cellStyle name="asd 4 50" xfId="3321" xr:uid="{00000000-0005-0000-0000-000035070000}"/>
    <cellStyle name="asd 4 51" xfId="3322" xr:uid="{00000000-0005-0000-0000-000036070000}"/>
    <cellStyle name="asd 4 52" xfId="3323" xr:uid="{00000000-0005-0000-0000-000037070000}"/>
    <cellStyle name="asd 4 53" xfId="3324" xr:uid="{00000000-0005-0000-0000-000038070000}"/>
    <cellStyle name="asd 4 54" xfId="3325" xr:uid="{00000000-0005-0000-0000-000039070000}"/>
    <cellStyle name="asd 4 55" xfId="3326" xr:uid="{00000000-0005-0000-0000-00003A070000}"/>
    <cellStyle name="asd 4 56" xfId="3327" xr:uid="{00000000-0005-0000-0000-00003B070000}"/>
    <cellStyle name="asd 4 57" xfId="3328" xr:uid="{00000000-0005-0000-0000-00003C070000}"/>
    <cellStyle name="asd 4 58" xfId="3329" xr:uid="{00000000-0005-0000-0000-00003D070000}"/>
    <cellStyle name="asd 4 59" xfId="3330" xr:uid="{00000000-0005-0000-0000-00003E070000}"/>
    <cellStyle name="asd 4 6" xfId="3331" xr:uid="{00000000-0005-0000-0000-00003F070000}"/>
    <cellStyle name="asd 4 6 2" xfId="3332" xr:uid="{00000000-0005-0000-0000-000040070000}"/>
    <cellStyle name="asd 4 60" xfId="3333" xr:uid="{00000000-0005-0000-0000-000041070000}"/>
    <cellStyle name="asd 4 61" xfId="3334" xr:uid="{00000000-0005-0000-0000-000042070000}"/>
    <cellStyle name="asd 4 62" xfId="3335" xr:uid="{00000000-0005-0000-0000-000043070000}"/>
    <cellStyle name="asd 4 63" xfId="3336" xr:uid="{00000000-0005-0000-0000-000044070000}"/>
    <cellStyle name="asd 4 64" xfId="3337" xr:uid="{00000000-0005-0000-0000-000045070000}"/>
    <cellStyle name="asd 4 65" xfId="3338" xr:uid="{00000000-0005-0000-0000-000046070000}"/>
    <cellStyle name="asd 4 66" xfId="3339" xr:uid="{00000000-0005-0000-0000-000047070000}"/>
    <cellStyle name="asd 4 67" xfId="3340" xr:uid="{00000000-0005-0000-0000-000048070000}"/>
    <cellStyle name="asd 4 68" xfId="3341" xr:uid="{00000000-0005-0000-0000-000049070000}"/>
    <cellStyle name="asd 4 69" xfId="3342" xr:uid="{00000000-0005-0000-0000-00004A070000}"/>
    <cellStyle name="asd 4 7" xfId="3343" xr:uid="{00000000-0005-0000-0000-00004B070000}"/>
    <cellStyle name="asd 4 7 2" xfId="3344" xr:uid="{00000000-0005-0000-0000-00004C070000}"/>
    <cellStyle name="asd 4 70" xfId="3345" xr:uid="{00000000-0005-0000-0000-00004D070000}"/>
    <cellStyle name="asd 4 71" xfId="3346" xr:uid="{00000000-0005-0000-0000-00004E070000}"/>
    <cellStyle name="asd 4 72" xfId="3347" xr:uid="{00000000-0005-0000-0000-00004F070000}"/>
    <cellStyle name="asd 4 73" xfId="3348" xr:uid="{00000000-0005-0000-0000-000050070000}"/>
    <cellStyle name="asd 4 74" xfId="3349" xr:uid="{00000000-0005-0000-0000-000051070000}"/>
    <cellStyle name="asd 4 75" xfId="3350" xr:uid="{00000000-0005-0000-0000-000052070000}"/>
    <cellStyle name="asd 4 76" xfId="3351" xr:uid="{00000000-0005-0000-0000-000053070000}"/>
    <cellStyle name="asd 4 77" xfId="52629" xr:uid="{00000000-0005-0000-0000-000054070000}"/>
    <cellStyle name="asd 4 78" xfId="52877" xr:uid="{00000000-0005-0000-0000-000055070000}"/>
    <cellStyle name="asd 4 79" xfId="53338" xr:uid="{00000000-0005-0000-0000-000056070000}"/>
    <cellStyle name="asd 4 8" xfId="3352" xr:uid="{00000000-0005-0000-0000-000057070000}"/>
    <cellStyle name="asd 4 8 2" xfId="3353" xr:uid="{00000000-0005-0000-0000-000058070000}"/>
    <cellStyle name="asd 4 9" xfId="3354" xr:uid="{00000000-0005-0000-0000-000059070000}"/>
    <cellStyle name="asd 4 9 2" xfId="3355" xr:uid="{00000000-0005-0000-0000-00005A070000}"/>
    <cellStyle name="asd 40" xfId="3356" xr:uid="{00000000-0005-0000-0000-00005B070000}"/>
    <cellStyle name="asd 40 2" xfId="3357" xr:uid="{00000000-0005-0000-0000-00005C070000}"/>
    <cellStyle name="asd 41" xfId="3358" xr:uid="{00000000-0005-0000-0000-00005D070000}"/>
    <cellStyle name="asd 41 2" xfId="3359" xr:uid="{00000000-0005-0000-0000-00005E070000}"/>
    <cellStyle name="asd 42" xfId="3360" xr:uid="{00000000-0005-0000-0000-00005F070000}"/>
    <cellStyle name="asd 42 2" xfId="3361" xr:uid="{00000000-0005-0000-0000-000060070000}"/>
    <cellStyle name="asd 43" xfId="3362" xr:uid="{00000000-0005-0000-0000-000061070000}"/>
    <cellStyle name="asd 43 2" xfId="3363" xr:uid="{00000000-0005-0000-0000-000062070000}"/>
    <cellStyle name="asd 44" xfId="3364" xr:uid="{00000000-0005-0000-0000-000063070000}"/>
    <cellStyle name="asd 44 2" xfId="3365" xr:uid="{00000000-0005-0000-0000-000064070000}"/>
    <cellStyle name="asd 45" xfId="3366" xr:uid="{00000000-0005-0000-0000-000065070000}"/>
    <cellStyle name="asd 45 2" xfId="3367" xr:uid="{00000000-0005-0000-0000-000066070000}"/>
    <cellStyle name="asd 46" xfId="3368" xr:uid="{00000000-0005-0000-0000-000067070000}"/>
    <cellStyle name="asd 46 2" xfId="3369" xr:uid="{00000000-0005-0000-0000-000068070000}"/>
    <cellStyle name="asd 47" xfId="3370" xr:uid="{00000000-0005-0000-0000-000069070000}"/>
    <cellStyle name="asd 47 2" xfId="3371" xr:uid="{00000000-0005-0000-0000-00006A070000}"/>
    <cellStyle name="asd 48" xfId="3372" xr:uid="{00000000-0005-0000-0000-00006B070000}"/>
    <cellStyle name="asd 48 2" xfId="3373" xr:uid="{00000000-0005-0000-0000-00006C070000}"/>
    <cellStyle name="asd 49" xfId="3374" xr:uid="{00000000-0005-0000-0000-00006D070000}"/>
    <cellStyle name="asd 49 2" xfId="3375" xr:uid="{00000000-0005-0000-0000-00006E070000}"/>
    <cellStyle name="asd 5" xfId="154" xr:uid="{00000000-0005-0000-0000-00006F070000}"/>
    <cellStyle name="asd 5 10" xfId="3376" xr:uid="{00000000-0005-0000-0000-000070070000}"/>
    <cellStyle name="asd 5 10 2" xfId="3377" xr:uid="{00000000-0005-0000-0000-000071070000}"/>
    <cellStyle name="asd 5 11" xfId="3378" xr:uid="{00000000-0005-0000-0000-000072070000}"/>
    <cellStyle name="asd 5 11 2" xfId="3379" xr:uid="{00000000-0005-0000-0000-000073070000}"/>
    <cellStyle name="asd 5 12" xfId="3380" xr:uid="{00000000-0005-0000-0000-000074070000}"/>
    <cellStyle name="asd 5 12 2" xfId="3381" xr:uid="{00000000-0005-0000-0000-000075070000}"/>
    <cellStyle name="asd 5 13" xfId="3382" xr:uid="{00000000-0005-0000-0000-000076070000}"/>
    <cellStyle name="asd 5 13 2" xfId="3383" xr:uid="{00000000-0005-0000-0000-000077070000}"/>
    <cellStyle name="asd 5 14" xfId="3384" xr:uid="{00000000-0005-0000-0000-000078070000}"/>
    <cellStyle name="asd 5 14 2" xfId="3385" xr:uid="{00000000-0005-0000-0000-000079070000}"/>
    <cellStyle name="asd 5 15" xfId="3386" xr:uid="{00000000-0005-0000-0000-00007A070000}"/>
    <cellStyle name="asd 5 15 2" xfId="3387" xr:uid="{00000000-0005-0000-0000-00007B070000}"/>
    <cellStyle name="asd 5 16" xfId="3388" xr:uid="{00000000-0005-0000-0000-00007C070000}"/>
    <cellStyle name="asd 5 16 2" xfId="3389" xr:uid="{00000000-0005-0000-0000-00007D070000}"/>
    <cellStyle name="asd 5 17" xfId="3390" xr:uid="{00000000-0005-0000-0000-00007E070000}"/>
    <cellStyle name="asd 5 17 2" xfId="3391" xr:uid="{00000000-0005-0000-0000-00007F070000}"/>
    <cellStyle name="asd 5 18" xfId="3392" xr:uid="{00000000-0005-0000-0000-000080070000}"/>
    <cellStyle name="asd 5 18 2" xfId="3393" xr:uid="{00000000-0005-0000-0000-000081070000}"/>
    <cellStyle name="asd 5 19" xfId="3394" xr:uid="{00000000-0005-0000-0000-000082070000}"/>
    <cellStyle name="asd 5 19 2" xfId="3395" xr:uid="{00000000-0005-0000-0000-000083070000}"/>
    <cellStyle name="asd 5 2" xfId="155" xr:uid="{00000000-0005-0000-0000-000084070000}"/>
    <cellStyle name="asd 5 2 2" xfId="3396" xr:uid="{00000000-0005-0000-0000-000085070000}"/>
    <cellStyle name="asd 5 20" xfId="3397" xr:uid="{00000000-0005-0000-0000-000086070000}"/>
    <cellStyle name="asd 5 20 2" xfId="3398" xr:uid="{00000000-0005-0000-0000-000087070000}"/>
    <cellStyle name="asd 5 21" xfId="3399" xr:uid="{00000000-0005-0000-0000-000088070000}"/>
    <cellStyle name="asd 5 21 2" xfId="3400" xr:uid="{00000000-0005-0000-0000-000089070000}"/>
    <cellStyle name="asd 5 22" xfId="3401" xr:uid="{00000000-0005-0000-0000-00008A070000}"/>
    <cellStyle name="asd 5 22 2" xfId="3402" xr:uid="{00000000-0005-0000-0000-00008B070000}"/>
    <cellStyle name="asd 5 23" xfId="3403" xr:uid="{00000000-0005-0000-0000-00008C070000}"/>
    <cellStyle name="asd 5 23 2" xfId="3404" xr:uid="{00000000-0005-0000-0000-00008D070000}"/>
    <cellStyle name="asd 5 24" xfId="3405" xr:uid="{00000000-0005-0000-0000-00008E070000}"/>
    <cellStyle name="asd 5 24 2" xfId="3406" xr:uid="{00000000-0005-0000-0000-00008F070000}"/>
    <cellStyle name="asd 5 25" xfId="3407" xr:uid="{00000000-0005-0000-0000-000090070000}"/>
    <cellStyle name="asd 5 25 2" xfId="3408" xr:uid="{00000000-0005-0000-0000-000091070000}"/>
    <cellStyle name="asd 5 26" xfId="3409" xr:uid="{00000000-0005-0000-0000-000092070000}"/>
    <cellStyle name="asd 5 26 2" xfId="3410" xr:uid="{00000000-0005-0000-0000-000093070000}"/>
    <cellStyle name="asd 5 27" xfId="3411" xr:uid="{00000000-0005-0000-0000-000094070000}"/>
    <cellStyle name="asd 5 27 2" xfId="3412" xr:uid="{00000000-0005-0000-0000-000095070000}"/>
    <cellStyle name="asd 5 28" xfId="3413" xr:uid="{00000000-0005-0000-0000-000096070000}"/>
    <cellStyle name="asd 5 28 2" xfId="3414" xr:uid="{00000000-0005-0000-0000-000097070000}"/>
    <cellStyle name="asd 5 29" xfId="3415" xr:uid="{00000000-0005-0000-0000-000098070000}"/>
    <cellStyle name="asd 5 29 2" xfId="3416" xr:uid="{00000000-0005-0000-0000-000099070000}"/>
    <cellStyle name="asd 5 3" xfId="3417" xr:uid="{00000000-0005-0000-0000-00009A070000}"/>
    <cellStyle name="asd 5 3 2" xfId="3418" xr:uid="{00000000-0005-0000-0000-00009B070000}"/>
    <cellStyle name="asd 5 30" xfId="3419" xr:uid="{00000000-0005-0000-0000-00009C070000}"/>
    <cellStyle name="asd 5 30 2" xfId="3420" xr:uid="{00000000-0005-0000-0000-00009D070000}"/>
    <cellStyle name="asd 5 31" xfId="3421" xr:uid="{00000000-0005-0000-0000-00009E070000}"/>
    <cellStyle name="asd 5 31 2" xfId="3422" xr:uid="{00000000-0005-0000-0000-00009F070000}"/>
    <cellStyle name="asd 5 32" xfId="3423" xr:uid="{00000000-0005-0000-0000-0000A0070000}"/>
    <cellStyle name="asd 5 32 2" xfId="3424" xr:uid="{00000000-0005-0000-0000-0000A1070000}"/>
    <cellStyle name="asd 5 33" xfId="3425" xr:uid="{00000000-0005-0000-0000-0000A2070000}"/>
    <cellStyle name="asd 5 33 2" xfId="3426" xr:uid="{00000000-0005-0000-0000-0000A3070000}"/>
    <cellStyle name="asd 5 34" xfId="3427" xr:uid="{00000000-0005-0000-0000-0000A4070000}"/>
    <cellStyle name="asd 5 34 2" xfId="3428" xr:uid="{00000000-0005-0000-0000-0000A5070000}"/>
    <cellStyle name="asd 5 35" xfId="3429" xr:uid="{00000000-0005-0000-0000-0000A6070000}"/>
    <cellStyle name="asd 5 35 2" xfId="3430" xr:uid="{00000000-0005-0000-0000-0000A7070000}"/>
    <cellStyle name="asd 5 36" xfId="3431" xr:uid="{00000000-0005-0000-0000-0000A8070000}"/>
    <cellStyle name="asd 5 36 2" xfId="3432" xr:uid="{00000000-0005-0000-0000-0000A9070000}"/>
    <cellStyle name="asd 5 37" xfId="3433" xr:uid="{00000000-0005-0000-0000-0000AA070000}"/>
    <cellStyle name="asd 5 37 2" xfId="3434" xr:uid="{00000000-0005-0000-0000-0000AB070000}"/>
    <cellStyle name="asd 5 38" xfId="3435" xr:uid="{00000000-0005-0000-0000-0000AC070000}"/>
    <cellStyle name="asd 5 38 2" xfId="3436" xr:uid="{00000000-0005-0000-0000-0000AD070000}"/>
    <cellStyle name="asd 5 39" xfId="3437" xr:uid="{00000000-0005-0000-0000-0000AE070000}"/>
    <cellStyle name="asd 5 39 2" xfId="3438" xr:uid="{00000000-0005-0000-0000-0000AF070000}"/>
    <cellStyle name="asd 5 4" xfId="3439" xr:uid="{00000000-0005-0000-0000-0000B0070000}"/>
    <cellStyle name="asd 5 4 2" xfId="3440" xr:uid="{00000000-0005-0000-0000-0000B1070000}"/>
    <cellStyle name="asd 5 40" xfId="3441" xr:uid="{00000000-0005-0000-0000-0000B2070000}"/>
    <cellStyle name="asd 5 41" xfId="3442" xr:uid="{00000000-0005-0000-0000-0000B3070000}"/>
    <cellStyle name="asd 5 42" xfId="3443" xr:uid="{00000000-0005-0000-0000-0000B4070000}"/>
    <cellStyle name="asd 5 43" xfId="3444" xr:uid="{00000000-0005-0000-0000-0000B5070000}"/>
    <cellStyle name="asd 5 44" xfId="3445" xr:uid="{00000000-0005-0000-0000-0000B6070000}"/>
    <cellStyle name="asd 5 45" xfId="3446" xr:uid="{00000000-0005-0000-0000-0000B7070000}"/>
    <cellStyle name="asd 5 46" xfId="3447" xr:uid="{00000000-0005-0000-0000-0000B8070000}"/>
    <cellStyle name="asd 5 47" xfId="3448" xr:uid="{00000000-0005-0000-0000-0000B9070000}"/>
    <cellStyle name="asd 5 48" xfId="3449" xr:uid="{00000000-0005-0000-0000-0000BA070000}"/>
    <cellStyle name="asd 5 49" xfId="3450" xr:uid="{00000000-0005-0000-0000-0000BB070000}"/>
    <cellStyle name="asd 5 5" xfId="3451" xr:uid="{00000000-0005-0000-0000-0000BC070000}"/>
    <cellStyle name="asd 5 5 2" xfId="3452" xr:uid="{00000000-0005-0000-0000-0000BD070000}"/>
    <cellStyle name="asd 5 50" xfId="3453" xr:uid="{00000000-0005-0000-0000-0000BE070000}"/>
    <cellStyle name="asd 5 51" xfId="3454" xr:uid="{00000000-0005-0000-0000-0000BF070000}"/>
    <cellStyle name="asd 5 52" xfId="3455" xr:uid="{00000000-0005-0000-0000-0000C0070000}"/>
    <cellStyle name="asd 5 53" xfId="3456" xr:uid="{00000000-0005-0000-0000-0000C1070000}"/>
    <cellStyle name="asd 5 54" xfId="3457" xr:uid="{00000000-0005-0000-0000-0000C2070000}"/>
    <cellStyle name="asd 5 55" xfId="3458" xr:uid="{00000000-0005-0000-0000-0000C3070000}"/>
    <cellStyle name="asd 5 56" xfId="3459" xr:uid="{00000000-0005-0000-0000-0000C4070000}"/>
    <cellStyle name="asd 5 57" xfId="3460" xr:uid="{00000000-0005-0000-0000-0000C5070000}"/>
    <cellStyle name="asd 5 58" xfId="3461" xr:uid="{00000000-0005-0000-0000-0000C6070000}"/>
    <cellStyle name="asd 5 59" xfId="3462" xr:uid="{00000000-0005-0000-0000-0000C7070000}"/>
    <cellStyle name="asd 5 6" xfId="3463" xr:uid="{00000000-0005-0000-0000-0000C8070000}"/>
    <cellStyle name="asd 5 6 2" xfId="3464" xr:uid="{00000000-0005-0000-0000-0000C9070000}"/>
    <cellStyle name="asd 5 60" xfId="3465" xr:uid="{00000000-0005-0000-0000-0000CA070000}"/>
    <cellStyle name="asd 5 61" xfId="3466" xr:uid="{00000000-0005-0000-0000-0000CB070000}"/>
    <cellStyle name="asd 5 62" xfId="3467" xr:uid="{00000000-0005-0000-0000-0000CC070000}"/>
    <cellStyle name="asd 5 63" xfId="3468" xr:uid="{00000000-0005-0000-0000-0000CD070000}"/>
    <cellStyle name="asd 5 64" xfId="3469" xr:uid="{00000000-0005-0000-0000-0000CE070000}"/>
    <cellStyle name="asd 5 65" xfId="3470" xr:uid="{00000000-0005-0000-0000-0000CF070000}"/>
    <cellStyle name="asd 5 66" xfId="3471" xr:uid="{00000000-0005-0000-0000-0000D0070000}"/>
    <cellStyle name="asd 5 67" xfId="3472" xr:uid="{00000000-0005-0000-0000-0000D1070000}"/>
    <cellStyle name="asd 5 68" xfId="3473" xr:uid="{00000000-0005-0000-0000-0000D2070000}"/>
    <cellStyle name="asd 5 69" xfId="3474" xr:uid="{00000000-0005-0000-0000-0000D3070000}"/>
    <cellStyle name="asd 5 7" xfId="3475" xr:uid="{00000000-0005-0000-0000-0000D4070000}"/>
    <cellStyle name="asd 5 7 2" xfId="3476" xr:uid="{00000000-0005-0000-0000-0000D5070000}"/>
    <cellStyle name="asd 5 70" xfId="3477" xr:uid="{00000000-0005-0000-0000-0000D6070000}"/>
    <cellStyle name="asd 5 71" xfId="3478" xr:uid="{00000000-0005-0000-0000-0000D7070000}"/>
    <cellStyle name="asd 5 72" xfId="3479" xr:uid="{00000000-0005-0000-0000-0000D8070000}"/>
    <cellStyle name="asd 5 73" xfId="3480" xr:uid="{00000000-0005-0000-0000-0000D9070000}"/>
    <cellStyle name="asd 5 74" xfId="3481" xr:uid="{00000000-0005-0000-0000-0000DA070000}"/>
    <cellStyle name="asd 5 75" xfId="3482" xr:uid="{00000000-0005-0000-0000-0000DB070000}"/>
    <cellStyle name="asd 5 76" xfId="3483" xr:uid="{00000000-0005-0000-0000-0000DC070000}"/>
    <cellStyle name="asd 5 77" xfId="52613" xr:uid="{00000000-0005-0000-0000-0000DD070000}"/>
    <cellStyle name="asd 5 78" xfId="52859" xr:uid="{00000000-0005-0000-0000-0000DE070000}"/>
    <cellStyle name="asd 5 79" xfId="53320" xr:uid="{00000000-0005-0000-0000-0000DF070000}"/>
    <cellStyle name="asd 5 8" xfId="3484" xr:uid="{00000000-0005-0000-0000-0000E0070000}"/>
    <cellStyle name="asd 5 8 2" xfId="3485" xr:uid="{00000000-0005-0000-0000-0000E1070000}"/>
    <cellStyle name="asd 5 9" xfId="3486" xr:uid="{00000000-0005-0000-0000-0000E2070000}"/>
    <cellStyle name="asd 5 9 2" xfId="3487" xr:uid="{00000000-0005-0000-0000-0000E3070000}"/>
    <cellStyle name="asd 50" xfId="3488" xr:uid="{00000000-0005-0000-0000-0000E4070000}"/>
    <cellStyle name="asd 50 2" xfId="3489" xr:uid="{00000000-0005-0000-0000-0000E5070000}"/>
    <cellStyle name="asd 51" xfId="3490" xr:uid="{00000000-0005-0000-0000-0000E6070000}"/>
    <cellStyle name="asd 51 2" xfId="3491" xr:uid="{00000000-0005-0000-0000-0000E7070000}"/>
    <cellStyle name="asd 52" xfId="3492" xr:uid="{00000000-0005-0000-0000-0000E8070000}"/>
    <cellStyle name="asd 52 2" xfId="3493" xr:uid="{00000000-0005-0000-0000-0000E9070000}"/>
    <cellStyle name="asd 53" xfId="3494" xr:uid="{00000000-0005-0000-0000-0000EA070000}"/>
    <cellStyle name="asd 53 2" xfId="3495" xr:uid="{00000000-0005-0000-0000-0000EB070000}"/>
    <cellStyle name="asd 54" xfId="3496" xr:uid="{00000000-0005-0000-0000-0000EC070000}"/>
    <cellStyle name="asd 54 2" xfId="3497" xr:uid="{00000000-0005-0000-0000-0000ED070000}"/>
    <cellStyle name="asd 55" xfId="3498" xr:uid="{00000000-0005-0000-0000-0000EE070000}"/>
    <cellStyle name="asd 55 2" xfId="3499" xr:uid="{00000000-0005-0000-0000-0000EF070000}"/>
    <cellStyle name="asd 56" xfId="3500" xr:uid="{00000000-0005-0000-0000-0000F0070000}"/>
    <cellStyle name="asd 56 2" xfId="3501" xr:uid="{00000000-0005-0000-0000-0000F1070000}"/>
    <cellStyle name="asd 57" xfId="3502" xr:uid="{00000000-0005-0000-0000-0000F2070000}"/>
    <cellStyle name="asd 57 2" xfId="3503" xr:uid="{00000000-0005-0000-0000-0000F3070000}"/>
    <cellStyle name="asd 58" xfId="3504" xr:uid="{00000000-0005-0000-0000-0000F4070000}"/>
    <cellStyle name="asd 58 2" xfId="3505" xr:uid="{00000000-0005-0000-0000-0000F5070000}"/>
    <cellStyle name="asd 59" xfId="3506" xr:uid="{00000000-0005-0000-0000-0000F6070000}"/>
    <cellStyle name="asd 6" xfId="156" xr:uid="{00000000-0005-0000-0000-0000F7070000}"/>
    <cellStyle name="asd 6 10" xfId="3507" xr:uid="{00000000-0005-0000-0000-0000F8070000}"/>
    <cellStyle name="asd 6 10 2" xfId="3508" xr:uid="{00000000-0005-0000-0000-0000F9070000}"/>
    <cellStyle name="asd 6 11" xfId="3509" xr:uid="{00000000-0005-0000-0000-0000FA070000}"/>
    <cellStyle name="asd 6 11 2" xfId="3510" xr:uid="{00000000-0005-0000-0000-0000FB070000}"/>
    <cellStyle name="asd 6 12" xfId="3511" xr:uid="{00000000-0005-0000-0000-0000FC070000}"/>
    <cellStyle name="asd 6 12 2" xfId="3512" xr:uid="{00000000-0005-0000-0000-0000FD070000}"/>
    <cellStyle name="asd 6 13" xfId="3513" xr:uid="{00000000-0005-0000-0000-0000FE070000}"/>
    <cellStyle name="asd 6 13 2" xfId="3514" xr:uid="{00000000-0005-0000-0000-0000FF070000}"/>
    <cellStyle name="asd 6 14" xfId="3515" xr:uid="{00000000-0005-0000-0000-000000080000}"/>
    <cellStyle name="asd 6 14 2" xfId="3516" xr:uid="{00000000-0005-0000-0000-000001080000}"/>
    <cellStyle name="asd 6 15" xfId="3517" xr:uid="{00000000-0005-0000-0000-000002080000}"/>
    <cellStyle name="asd 6 15 2" xfId="3518" xr:uid="{00000000-0005-0000-0000-000003080000}"/>
    <cellStyle name="asd 6 16" xfId="3519" xr:uid="{00000000-0005-0000-0000-000004080000}"/>
    <cellStyle name="asd 6 16 2" xfId="3520" xr:uid="{00000000-0005-0000-0000-000005080000}"/>
    <cellStyle name="asd 6 17" xfId="3521" xr:uid="{00000000-0005-0000-0000-000006080000}"/>
    <cellStyle name="asd 6 17 2" xfId="3522" xr:uid="{00000000-0005-0000-0000-000007080000}"/>
    <cellStyle name="asd 6 18" xfId="3523" xr:uid="{00000000-0005-0000-0000-000008080000}"/>
    <cellStyle name="asd 6 18 2" xfId="3524" xr:uid="{00000000-0005-0000-0000-000009080000}"/>
    <cellStyle name="asd 6 19" xfId="3525" xr:uid="{00000000-0005-0000-0000-00000A080000}"/>
    <cellStyle name="asd 6 19 2" xfId="3526" xr:uid="{00000000-0005-0000-0000-00000B080000}"/>
    <cellStyle name="asd 6 2" xfId="157" xr:uid="{00000000-0005-0000-0000-00000C080000}"/>
    <cellStyle name="asd 6 2 2" xfId="3527" xr:uid="{00000000-0005-0000-0000-00000D080000}"/>
    <cellStyle name="asd 6 20" xfId="3528" xr:uid="{00000000-0005-0000-0000-00000E080000}"/>
    <cellStyle name="asd 6 20 2" xfId="3529" xr:uid="{00000000-0005-0000-0000-00000F080000}"/>
    <cellStyle name="asd 6 21" xfId="3530" xr:uid="{00000000-0005-0000-0000-000010080000}"/>
    <cellStyle name="asd 6 21 2" xfId="3531" xr:uid="{00000000-0005-0000-0000-000011080000}"/>
    <cellStyle name="asd 6 22" xfId="3532" xr:uid="{00000000-0005-0000-0000-000012080000}"/>
    <cellStyle name="asd 6 22 2" xfId="3533" xr:uid="{00000000-0005-0000-0000-000013080000}"/>
    <cellStyle name="asd 6 23" xfId="3534" xr:uid="{00000000-0005-0000-0000-000014080000}"/>
    <cellStyle name="asd 6 23 2" xfId="3535" xr:uid="{00000000-0005-0000-0000-000015080000}"/>
    <cellStyle name="asd 6 24" xfId="3536" xr:uid="{00000000-0005-0000-0000-000016080000}"/>
    <cellStyle name="asd 6 24 2" xfId="3537" xr:uid="{00000000-0005-0000-0000-000017080000}"/>
    <cellStyle name="asd 6 25" xfId="3538" xr:uid="{00000000-0005-0000-0000-000018080000}"/>
    <cellStyle name="asd 6 25 2" xfId="3539" xr:uid="{00000000-0005-0000-0000-000019080000}"/>
    <cellStyle name="asd 6 26" xfId="3540" xr:uid="{00000000-0005-0000-0000-00001A080000}"/>
    <cellStyle name="asd 6 26 2" xfId="3541" xr:uid="{00000000-0005-0000-0000-00001B080000}"/>
    <cellStyle name="asd 6 27" xfId="3542" xr:uid="{00000000-0005-0000-0000-00001C080000}"/>
    <cellStyle name="asd 6 27 2" xfId="3543" xr:uid="{00000000-0005-0000-0000-00001D080000}"/>
    <cellStyle name="asd 6 28" xfId="3544" xr:uid="{00000000-0005-0000-0000-00001E080000}"/>
    <cellStyle name="asd 6 28 2" xfId="3545" xr:uid="{00000000-0005-0000-0000-00001F080000}"/>
    <cellStyle name="asd 6 29" xfId="3546" xr:uid="{00000000-0005-0000-0000-000020080000}"/>
    <cellStyle name="asd 6 29 2" xfId="3547" xr:uid="{00000000-0005-0000-0000-000021080000}"/>
    <cellStyle name="asd 6 3" xfId="3548" xr:uid="{00000000-0005-0000-0000-000022080000}"/>
    <cellStyle name="asd 6 3 2" xfId="3549" xr:uid="{00000000-0005-0000-0000-000023080000}"/>
    <cellStyle name="asd 6 30" xfId="3550" xr:uid="{00000000-0005-0000-0000-000024080000}"/>
    <cellStyle name="asd 6 30 2" xfId="3551" xr:uid="{00000000-0005-0000-0000-000025080000}"/>
    <cellStyle name="asd 6 31" xfId="3552" xr:uid="{00000000-0005-0000-0000-000026080000}"/>
    <cellStyle name="asd 6 31 2" xfId="3553" xr:uid="{00000000-0005-0000-0000-000027080000}"/>
    <cellStyle name="asd 6 32" xfId="3554" xr:uid="{00000000-0005-0000-0000-000028080000}"/>
    <cellStyle name="asd 6 32 2" xfId="3555" xr:uid="{00000000-0005-0000-0000-000029080000}"/>
    <cellStyle name="asd 6 33" xfId="3556" xr:uid="{00000000-0005-0000-0000-00002A080000}"/>
    <cellStyle name="asd 6 33 2" xfId="3557" xr:uid="{00000000-0005-0000-0000-00002B080000}"/>
    <cellStyle name="asd 6 34" xfId="3558" xr:uid="{00000000-0005-0000-0000-00002C080000}"/>
    <cellStyle name="asd 6 34 2" xfId="3559" xr:uid="{00000000-0005-0000-0000-00002D080000}"/>
    <cellStyle name="asd 6 35" xfId="3560" xr:uid="{00000000-0005-0000-0000-00002E080000}"/>
    <cellStyle name="asd 6 35 2" xfId="3561" xr:uid="{00000000-0005-0000-0000-00002F080000}"/>
    <cellStyle name="asd 6 36" xfId="3562" xr:uid="{00000000-0005-0000-0000-000030080000}"/>
    <cellStyle name="asd 6 36 2" xfId="3563" xr:uid="{00000000-0005-0000-0000-000031080000}"/>
    <cellStyle name="asd 6 37" xfId="3564" xr:uid="{00000000-0005-0000-0000-000032080000}"/>
    <cellStyle name="asd 6 37 2" xfId="3565" xr:uid="{00000000-0005-0000-0000-000033080000}"/>
    <cellStyle name="asd 6 38" xfId="3566" xr:uid="{00000000-0005-0000-0000-000034080000}"/>
    <cellStyle name="asd 6 38 2" xfId="3567" xr:uid="{00000000-0005-0000-0000-000035080000}"/>
    <cellStyle name="asd 6 39" xfId="3568" xr:uid="{00000000-0005-0000-0000-000036080000}"/>
    <cellStyle name="asd 6 39 2" xfId="3569" xr:uid="{00000000-0005-0000-0000-000037080000}"/>
    <cellStyle name="asd 6 4" xfId="3570" xr:uid="{00000000-0005-0000-0000-000038080000}"/>
    <cellStyle name="asd 6 4 2" xfId="3571" xr:uid="{00000000-0005-0000-0000-000039080000}"/>
    <cellStyle name="asd 6 40" xfId="3572" xr:uid="{00000000-0005-0000-0000-00003A080000}"/>
    <cellStyle name="asd 6 41" xfId="3573" xr:uid="{00000000-0005-0000-0000-00003B080000}"/>
    <cellStyle name="asd 6 42" xfId="3574" xr:uid="{00000000-0005-0000-0000-00003C080000}"/>
    <cellStyle name="asd 6 43" xfId="3575" xr:uid="{00000000-0005-0000-0000-00003D080000}"/>
    <cellStyle name="asd 6 44" xfId="3576" xr:uid="{00000000-0005-0000-0000-00003E080000}"/>
    <cellStyle name="asd 6 45" xfId="3577" xr:uid="{00000000-0005-0000-0000-00003F080000}"/>
    <cellStyle name="asd 6 46" xfId="3578" xr:uid="{00000000-0005-0000-0000-000040080000}"/>
    <cellStyle name="asd 6 47" xfId="3579" xr:uid="{00000000-0005-0000-0000-000041080000}"/>
    <cellStyle name="asd 6 48" xfId="3580" xr:uid="{00000000-0005-0000-0000-000042080000}"/>
    <cellStyle name="asd 6 49" xfId="3581" xr:uid="{00000000-0005-0000-0000-000043080000}"/>
    <cellStyle name="asd 6 5" xfId="3582" xr:uid="{00000000-0005-0000-0000-000044080000}"/>
    <cellStyle name="asd 6 5 2" xfId="3583" xr:uid="{00000000-0005-0000-0000-000045080000}"/>
    <cellStyle name="asd 6 50" xfId="3584" xr:uid="{00000000-0005-0000-0000-000046080000}"/>
    <cellStyle name="asd 6 51" xfId="3585" xr:uid="{00000000-0005-0000-0000-000047080000}"/>
    <cellStyle name="asd 6 52" xfId="3586" xr:uid="{00000000-0005-0000-0000-000048080000}"/>
    <cellStyle name="asd 6 53" xfId="3587" xr:uid="{00000000-0005-0000-0000-000049080000}"/>
    <cellStyle name="asd 6 54" xfId="3588" xr:uid="{00000000-0005-0000-0000-00004A080000}"/>
    <cellStyle name="asd 6 55" xfId="3589" xr:uid="{00000000-0005-0000-0000-00004B080000}"/>
    <cellStyle name="asd 6 56" xfId="3590" xr:uid="{00000000-0005-0000-0000-00004C080000}"/>
    <cellStyle name="asd 6 57" xfId="3591" xr:uid="{00000000-0005-0000-0000-00004D080000}"/>
    <cellStyle name="asd 6 58" xfId="3592" xr:uid="{00000000-0005-0000-0000-00004E080000}"/>
    <cellStyle name="asd 6 59" xfId="3593" xr:uid="{00000000-0005-0000-0000-00004F080000}"/>
    <cellStyle name="asd 6 6" xfId="3594" xr:uid="{00000000-0005-0000-0000-000050080000}"/>
    <cellStyle name="asd 6 6 2" xfId="3595" xr:uid="{00000000-0005-0000-0000-000051080000}"/>
    <cellStyle name="asd 6 60" xfId="3596" xr:uid="{00000000-0005-0000-0000-000052080000}"/>
    <cellStyle name="asd 6 61" xfId="3597" xr:uid="{00000000-0005-0000-0000-000053080000}"/>
    <cellStyle name="asd 6 62" xfId="3598" xr:uid="{00000000-0005-0000-0000-000054080000}"/>
    <cellStyle name="asd 6 63" xfId="3599" xr:uid="{00000000-0005-0000-0000-000055080000}"/>
    <cellStyle name="asd 6 64" xfId="3600" xr:uid="{00000000-0005-0000-0000-000056080000}"/>
    <cellStyle name="asd 6 65" xfId="3601" xr:uid="{00000000-0005-0000-0000-000057080000}"/>
    <cellStyle name="asd 6 66" xfId="3602" xr:uid="{00000000-0005-0000-0000-000058080000}"/>
    <cellStyle name="asd 6 67" xfId="3603" xr:uid="{00000000-0005-0000-0000-000059080000}"/>
    <cellStyle name="asd 6 68" xfId="3604" xr:uid="{00000000-0005-0000-0000-00005A080000}"/>
    <cellStyle name="asd 6 69" xfId="3605" xr:uid="{00000000-0005-0000-0000-00005B080000}"/>
    <cellStyle name="asd 6 7" xfId="3606" xr:uid="{00000000-0005-0000-0000-00005C080000}"/>
    <cellStyle name="asd 6 7 2" xfId="3607" xr:uid="{00000000-0005-0000-0000-00005D080000}"/>
    <cellStyle name="asd 6 70" xfId="3608" xr:uid="{00000000-0005-0000-0000-00005E080000}"/>
    <cellStyle name="asd 6 71" xfId="3609" xr:uid="{00000000-0005-0000-0000-00005F080000}"/>
    <cellStyle name="asd 6 72" xfId="3610" xr:uid="{00000000-0005-0000-0000-000060080000}"/>
    <cellStyle name="asd 6 73" xfId="3611" xr:uid="{00000000-0005-0000-0000-000061080000}"/>
    <cellStyle name="asd 6 74" xfId="3612" xr:uid="{00000000-0005-0000-0000-000062080000}"/>
    <cellStyle name="asd 6 75" xfId="3613" xr:uid="{00000000-0005-0000-0000-000063080000}"/>
    <cellStyle name="asd 6 76" xfId="3614" xr:uid="{00000000-0005-0000-0000-000064080000}"/>
    <cellStyle name="asd 6 77" xfId="52648" xr:uid="{00000000-0005-0000-0000-000065080000}"/>
    <cellStyle name="asd 6 78" xfId="52903" xr:uid="{00000000-0005-0000-0000-000066080000}"/>
    <cellStyle name="asd 6 79" xfId="53364" xr:uid="{00000000-0005-0000-0000-000067080000}"/>
    <cellStyle name="asd 6 8" xfId="3615" xr:uid="{00000000-0005-0000-0000-000068080000}"/>
    <cellStyle name="asd 6 8 2" xfId="3616" xr:uid="{00000000-0005-0000-0000-000069080000}"/>
    <cellStyle name="asd 6 9" xfId="3617" xr:uid="{00000000-0005-0000-0000-00006A080000}"/>
    <cellStyle name="asd 6 9 2" xfId="3618" xr:uid="{00000000-0005-0000-0000-00006B080000}"/>
    <cellStyle name="asd 60" xfId="3619" xr:uid="{00000000-0005-0000-0000-00006C080000}"/>
    <cellStyle name="asd 61" xfId="3620" xr:uid="{00000000-0005-0000-0000-00006D080000}"/>
    <cellStyle name="asd 62" xfId="3621" xr:uid="{00000000-0005-0000-0000-00006E080000}"/>
    <cellStyle name="asd 63" xfId="3622" xr:uid="{00000000-0005-0000-0000-00006F080000}"/>
    <cellStyle name="asd 64" xfId="3623" xr:uid="{00000000-0005-0000-0000-000070080000}"/>
    <cellStyle name="asd 65" xfId="3624" xr:uid="{00000000-0005-0000-0000-000071080000}"/>
    <cellStyle name="asd 66" xfId="3625" xr:uid="{00000000-0005-0000-0000-000072080000}"/>
    <cellStyle name="asd 67" xfId="3626" xr:uid="{00000000-0005-0000-0000-000073080000}"/>
    <cellStyle name="asd 68" xfId="3627" xr:uid="{00000000-0005-0000-0000-000074080000}"/>
    <cellStyle name="asd 69" xfId="3628" xr:uid="{00000000-0005-0000-0000-000075080000}"/>
    <cellStyle name="asd 7" xfId="158" xr:uid="{00000000-0005-0000-0000-000076080000}"/>
    <cellStyle name="asd 7 10" xfId="3629" xr:uid="{00000000-0005-0000-0000-000077080000}"/>
    <cellStyle name="asd 7 10 2" xfId="3630" xr:uid="{00000000-0005-0000-0000-000078080000}"/>
    <cellStyle name="asd 7 11" xfId="3631" xr:uid="{00000000-0005-0000-0000-000079080000}"/>
    <cellStyle name="asd 7 11 2" xfId="3632" xr:uid="{00000000-0005-0000-0000-00007A080000}"/>
    <cellStyle name="asd 7 12" xfId="3633" xr:uid="{00000000-0005-0000-0000-00007B080000}"/>
    <cellStyle name="asd 7 12 2" xfId="3634" xr:uid="{00000000-0005-0000-0000-00007C080000}"/>
    <cellStyle name="asd 7 13" xfId="3635" xr:uid="{00000000-0005-0000-0000-00007D080000}"/>
    <cellStyle name="asd 7 13 2" xfId="3636" xr:uid="{00000000-0005-0000-0000-00007E080000}"/>
    <cellStyle name="asd 7 14" xfId="3637" xr:uid="{00000000-0005-0000-0000-00007F080000}"/>
    <cellStyle name="asd 7 14 2" xfId="3638" xr:uid="{00000000-0005-0000-0000-000080080000}"/>
    <cellStyle name="asd 7 15" xfId="3639" xr:uid="{00000000-0005-0000-0000-000081080000}"/>
    <cellStyle name="asd 7 15 2" xfId="3640" xr:uid="{00000000-0005-0000-0000-000082080000}"/>
    <cellStyle name="asd 7 16" xfId="3641" xr:uid="{00000000-0005-0000-0000-000083080000}"/>
    <cellStyle name="asd 7 16 2" xfId="3642" xr:uid="{00000000-0005-0000-0000-000084080000}"/>
    <cellStyle name="asd 7 17" xfId="3643" xr:uid="{00000000-0005-0000-0000-000085080000}"/>
    <cellStyle name="asd 7 17 2" xfId="3644" xr:uid="{00000000-0005-0000-0000-000086080000}"/>
    <cellStyle name="asd 7 18" xfId="3645" xr:uid="{00000000-0005-0000-0000-000087080000}"/>
    <cellStyle name="asd 7 18 2" xfId="3646" xr:uid="{00000000-0005-0000-0000-000088080000}"/>
    <cellStyle name="asd 7 19" xfId="3647" xr:uid="{00000000-0005-0000-0000-000089080000}"/>
    <cellStyle name="asd 7 19 2" xfId="3648" xr:uid="{00000000-0005-0000-0000-00008A080000}"/>
    <cellStyle name="asd 7 2" xfId="159" xr:uid="{00000000-0005-0000-0000-00008B080000}"/>
    <cellStyle name="asd 7 2 2" xfId="3649" xr:uid="{00000000-0005-0000-0000-00008C080000}"/>
    <cellStyle name="asd 7 20" xfId="3650" xr:uid="{00000000-0005-0000-0000-00008D080000}"/>
    <cellStyle name="asd 7 20 2" xfId="3651" xr:uid="{00000000-0005-0000-0000-00008E080000}"/>
    <cellStyle name="asd 7 21" xfId="3652" xr:uid="{00000000-0005-0000-0000-00008F080000}"/>
    <cellStyle name="asd 7 21 2" xfId="3653" xr:uid="{00000000-0005-0000-0000-000090080000}"/>
    <cellStyle name="asd 7 22" xfId="3654" xr:uid="{00000000-0005-0000-0000-000091080000}"/>
    <cellStyle name="asd 7 22 2" xfId="3655" xr:uid="{00000000-0005-0000-0000-000092080000}"/>
    <cellStyle name="asd 7 23" xfId="3656" xr:uid="{00000000-0005-0000-0000-000093080000}"/>
    <cellStyle name="asd 7 23 2" xfId="3657" xr:uid="{00000000-0005-0000-0000-000094080000}"/>
    <cellStyle name="asd 7 24" xfId="3658" xr:uid="{00000000-0005-0000-0000-000095080000}"/>
    <cellStyle name="asd 7 24 2" xfId="3659" xr:uid="{00000000-0005-0000-0000-000096080000}"/>
    <cellStyle name="asd 7 25" xfId="3660" xr:uid="{00000000-0005-0000-0000-000097080000}"/>
    <cellStyle name="asd 7 25 2" xfId="3661" xr:uid="{00000000-0005-0000-0000-000098080000}"/>
    <cellStyle name="asd 7 26" xfId="3662" xr:uid="{00000000-0005-0000-0000-000099080000}"/>
    <cellStyle name="asd 7 26 2" xfId="3663" xr:uid="{00000000-0005-0000-0000-00009A080000}"/>
    <cellStyle name="asd 7 27" xfId="3664" xr:uid="{00000000-0005-0000-0000-00009B080000}"/>
    <cellStyle name="asd 7 27 2" xfId="3665" xr:uid="{00000000-0005-0000-0000-00009C080000}"/>
    <cellStyle name="asd 7 28" xfId="3666" xr:uid="{00000000-0005-0000-0000-00009D080000}"/>
    <cellStyle name="asd 7 28 2" xfId="3667" xr:uid="{00000000-0005-0000-0000-00009E080000}"/>
    <cellStyle name="asd 7 29" xfId="3668" xr:uid="{00000000-0005-0000-0000-00009F080000}"/>
    <cellStyle name="asd 7 29 2" xfId="3669" xr:uid="{00000000-0005-0000-0000-0000A0080000}"/>
    <cellStyle name="asd 7 3" xfId="3670" xr:uid="{00000000-0005-0000-0000-0000A1080000}"/>
    <cellStyle name="asd 7 3 2" xfId="3671" xr:uid="{00000000-0005-0000-0000-0000A2080000}"/>
    <cellStyle name="asd 7 30" xfId="3672" xr:uid="{00000000-0005-0000-0000-0000A3080000}"/>
    <cellStyle name="asd 7 30 2" xfId="3673" xr:uid="{00000000-0005-0000-0000-0000A4080000}"/>
    <cellStyle name="asd 7 31" xfId="3674" xr:uid="{00000000-0005-0000-0000-0000A5080000}"/>
    <cellStyle name="asd 7 31 2" xfId="3675" xr:uid="{00000000-0005-0000-0000-0000A6080000}"/>
    <cellStyle name="asd 7 32" xfId="3676" xr:uid="{00000000-0005-0000-0000-0000A7080000}"/>
    <cellStyle name="asd 7 32 2" xfId="3677" xr:uid="{00000000-0005-0000-0000-0000A8080000}"/>
    <cellStyle name="asd 7 33" xfId="3678" xr:uid="{00000000-0005-0000-0000-0000A9080000}"/>
    <cellStyle name="asd 7 33 2" xfId="3679" xr:uid="{00000000-0005-0000-0000-0000AA080000}"/>
    <cellStyle name="asd 7 34" xfId="3680" xr:uid="{00000000-0005-0000-0000-0000AB080000}"/>
    <cellStyle name="asd 7 34 2" xfId="3681" xr:uid="{00000000-0005-0000-0000-0000AC080000}"/>
    <cellStyle name="asd 7 35" xfId="3682" xr:uid="{00000000-0005-0000-0000-0000AD080000}"/>
    <cellStyle name="asd 7 35 2" xfId="3683" xr:uid="{00000000-0005-0000-0000-0000AE080000}"/>
    <cellStyle name="asd 7 36" xfId="3684" xr:uid="{00000000-0005-0000-0000-0000AF080000}"/>
    <cellStyle name="asd 7 36 2" xfId="3685" xr:uid="{00000000-0005-0000-0000-0000B0080000}"/>
    <cellStyle name="asd 7 37" xfId="3686" xr:uid="{00000000-0005-0000-0000-0000B1080000}"/>
    <cellStyle name="asd 7 37 2" xfId="3687" xr:uid="{00000000-0005-0000-0000-0000B2080000}"/>
    <cellStyle name="asd 7 38" xfId="3688" xr:uid="{00000000-0005-0000-0000-0000B3080000}"/>
    <cellStyle name="asd 7 38 2" xfId="3689" xr:uid="{00000000-0005-0000-0000-0000B4080000}"/>
    <cellStyle name="asd 7 39" xfId="3690" xr:uid="{00000000-0005-0000-0000-0000B5080000}"/>
    <cellStyle name="asd 7 39 2" xfId="3691" xr:uid="{00000000-0005-0000-0000-0000B6080000}"/>
    <cellStyle name="asd 7 4" xfId="3692" xr:uid="{00000000-0005-0000-0000-0000B7080000}"/>
    <cellStyle name="asd 7 4 2" xfId="3693" xr:uid="{00000000-0005-0000-0000-0000B8080000}"/>
    <cellStyle name="asd 7 40" xfId="3694" xr:uid="{00000000-0005-0000-0000-0000B9080000}"/>
    <cellStyle name="asd 7 41" xfId="3695" xr:uid="{00000000-0005-0000-0000-0000BA080000}"/>
    <cellStyle name="asd 7 42" xfId="3696" xr:uid="{00000000-0005-0000-0000-0000BB080000}"/>
    <cellStyle name="asd 7 43" xfId="3697" xr:uid="{00000000-0005-0000-0000-0000BC080000}"/>
    <cellStyle name="asd 7 44" xfId="3698" xr:uid="{00000000-0005-0000-0000-0000BD080000}"/>
    <cellStyle name="asd 7 45" xfId="3699" xr:uid="{00000000-0005-0000-0000-0000BE080000}"/>
    <cellStyle name="asd 7 46" xfId="3700" xr:uid="{00000000-0005-0000-0000-0000BF080000}"/>
    <cellStyle name="asd 7 47" xfId="3701" xr:uid="{00000000-0005-0000-0000-0000C0080000}"/>
    <cellStyle name="asd 7 48" xfId="3702" xr:uid="{00000000-0005-0000-0000-0000C1080000}"/>
    <cellStyle name="asd 7 49" xfId="3703" xr:uid="{00000000-0005-0000-0000-0000C2080000}"/>
    <cellStyle name="asd 7 5" xfId="3704" xr:uid="{00000000-0005-0000-0000-0000C3080000}"/>
    <cellStyle name="asd 7 5 2" xfId="3705" xr:uid="{00000000-0005-0000-0000-0000C4080000}"/>
    <cellStyle name="asd 7 50" xfId="3706" xr:uid="{00000000-0005-0000-0000-0000C5080000}"/>
    <cellStyle name="asd 7 51" xfId="3707" xr:uid="{00000000-0005-0000-0000-0000C6080000}"/>
    <cellStyle name="asd 7 52" xfId="3708" xr:uid="{00000000-0005-0000-0000-0000C7080000}"/>
    <cellStyle name="asd 7 53" xfId="3709" xr:uid="{00000000-0005-0000-0000-0000C8080000}"/>
    <cellStyle name="asd 7 54" xfId="3710" xr:uid="{00000000-0005-0000-0000-0000C9080000}"/>
    <cellStyle name="asd 7 55" xfId="3711" xr:uid="{00000000-0005-0000-0000-0000CA080000}"/>
    <cellStyle name="asd 7 56" xfId="3712" xr:uid="{00000000-0005-0000-0000-0000CB080000}"/>
    <cellStyle name="asd 7 57" xfId="3713" xr:uid="{00000000-0005-0000-0000-0000CC080000}"/>
    <cellStyle name="asd 7 58" xfId="3714" xr:uid="{00000000-0005-0000-0000-0000CD080000}"/>
    <cellStyle name="asd 7 59" xfId="3715" xr:uid="{00000000-0005-0000-0000-0000CE080000}"/>
    <cellStyle name="asd 7 6" xfId="3716" xr:uid="{00000000-0005-0000-0000-0000CF080000}"/>
    <cellStyle name="asd 7 6 2" xfId="3717" xr:uid="{00000000-0005-0000-0000-0000D0080000}"/>
    <cellStyle name="asd 7 60" xfId="3718" xr:uid="{00000000-0005-0000-0000-0000D1080000}"/>
    <cellStyle name="asd 7 61" xfId="3719" xr:uid="{00000000-0005-0000-0000-0000D2080000}"/>
    <cellStyle name="asd 7 62" xfId="3720" xr:uid="{00000000-0005-0000-0000-0000D3080000}"/>
    <cellStyle name="asd 7 63" xfId="3721" xr:uid="{00000000-0005-0000-0000-0000D4080000}"/>
    <cellStyle name="asd 7 64" xfId="3722" xr:uid="{00000000-0005-0000-0000-0000D5080000}"/>
    <cellStyle name="asd 7 65" xfId="3723" xr:uid="{00000000-0005-0000-0000-0000D6080000}"/>
    <cellStyle name="asd 7 66" xfId="3724" xr:uid="{00000000-0005-0000-0000-0000D7080000}"/>
    <cellStyle name="asd 7 67" xfId="3725" xr:uid="{00000000-0005-0000-0000-0000D8080000}"/>
    <cellStyle name="asd 7 68" xfId="3726" xr:uid="{00000000-0005-0000-0000-0000D9080000}"/>
    <cellStyle name="asd 7 69" xfId="3727" xr:uid="{00000000-0005-0000-0000-0000DA080000}"/>
    <cellStyle name="asd 7 7" xfId="3728" xr:uid="{00000000-0005-0000-0000-0000DB080000}"/>
    <cellStyle name="asd 7 7 2" xfId="3729" xr:uid="{00000000-0005-0000-0000-0000DC080000}"/>
    <cellStyle name="asd 7 70" xfId="3730" xr:uid="{00000000-0005-0000-0000-0000DD080000}"/>
    <cellStyle name="asd 7 71" xfId="3731" xr:uid="{00000000-0005-0000-0000-0000DE080000}"/>
    <cellStyle name="asd 7 72" xfId="3732" xr:uid="{00000000-0005-0000-0000-0000DF080000}"/>
    <cellStyle name="asd 7 73" xfId="3733" xr:uid="{00000000-0005-0000-0000-0000E0080000}"/>
    <cellStyle name="asd 7 74" xfId="3734" xr:uid="{00000000-0005-0000-0000-0000E1080000}"/>
    <cellStyle name="asd 7 75" xfId="3735" xr:uid="{00000000-0005-0000-0000-0000E2080000}"/>
    <cellStyle name="asd 7 76" xfId="3736" xr:uid="{00000000-0005-0000-0000-0000E3080000}"/>
    <cellStyle name="asd 7 77" xfId="52676" xr:uid="{00000000-0005-0000-0000-0000E4080000}"/>
    <cellStyle name="asd 7 78" xfId="52934" xr:uid="{00000000-0005-0000-0000-0000E5080000}"/>
    <cellStyle name="asd 7 79" xfId="53395" xr:uid="{00000000-0005-0000-0000-0000E6080000}"/>
    <cellStyle name="asd 7 8" xfId="3737" xr:uid="{00000000-0005-0000-0000-0000E7080000}"/>
    <cellStyle name="asd 7 8 2" xfId="3738" xr:uid="{00000000-0005-0000-0000-0000E8080000}"/>
    <cellStyle name="asd 7 9" xfId="3739" xr:uid="{00000000-0005-0000-0000-0000E9080000}"/>
    <cellStyle name="asd 7 9 2" xfId="3740" xr:uid="{00000000-0005-0000-0000-0000EA080000}"/>
    <cellStyle name="asd 70" xfId="3741" xr:uid="{00000000-0005-0000-0000-0000EB080000}"/>
    <cellStyle name="asd 71" xfId="3742" xr:uid="{00000000-0005-0000-0000-0000EC080000}"/>
    <cellStyle name="asd 72" xfId="3743" xr:uid="{00000000-0005-0000-0000-0000ED080000}"/>
    <cellStyle name="asd 73" xfId="3744" xr:uid="{00000000-0005-0000-0000-0000EE080000}"/>
    <cellStyle name="asd 74" xfId="3745" xr:uid="{00000000-0005-0000-0000-0000EF080000}"/>
    <cellStyle name="asd 75" xfId="3746" xr:uid="{00000000-0005-0000-0000-0000F0080000}"/>
    <cellStyle name="asd 76" xfId="3747" xr:uid="{00000000-0005-0000-0000-0000F1080000}"/>
    <cellStyle name="asd 77" xfId="3748" xr:uid="{00000000-0005-0000-0000-0000F2080000}"/>
    <cellStyle name="asd 78" xfId="3749" xr:uid="{00000000-0005-0000-0000-0000F3080000}"/>
    <cellStyle name="asd 79" xfId="3750" xr:uid="{00000000-0005-0000-0000-0000F4080000}"/>
    <cellStyle name="asd 8" xfId="160" xr:uid="{00000000-0005-0000-0000-0000F5080000}"/>
    <cellStyle name="asd 8 10" xfId="3751" xr:uid="{00000000-0005-0000-0000-0000F6080000}"/>
    <cellStyle name="asd 8 10 2" xfId="3752" xr:uid="{00000000-0005-0000-0000-0000F7080000}"/>
    <cellStyle name="asd 8 11" xfId="3753" xr:uid="{00000000-0005-0000-0000-0000F8080000}"/>
    <cellStyle name="asd 8 11 2" xfId="3754" xr:uid="{00000000-0005-0000-0000-0000F9080000}"/>
    <cellStyle name="asd 8 12" xfId="3755" xr:uid="{00000000-0005-0000-0000-0000FA080000}"/>
    <cellStyle name="asd 8 12 2" xfId="3756" xr:uid="{00000000-0005-0000-0000-0000FB080000}"/>
    <cellStyle name="asd 8 13" xfId="3757" xr:uid="{00000000-0005-0000-0000-0000FC080000}"/>
    <cellStyle name="asd 8 13 2" xfId="3758" xr:uid="{00000000-0005-0000-0000-0000FD080000}"/>
    <cellStyle name="asd 8 14" xfId="3759" xr:uid="{00000000-0005-0000-0000-0000FE080000}"/>
    <cellStyle name="asd 8 14 2" xfId="3760" xr:uid="{00000000-0005-0000-0000-0000FF080000}"/>
    <cellStyle name="asd 8 15" xfId="3761" xr:uid="{00000000-0005-0000-0000-000000090000}"/>
    <cellStyle name="asd 8 15 2" xfId="3762" xr:uid="{00000000-0005-0000-0000-000001090000}"/>
    <cellStyle name="asd 8 16" xfId="3763" xr:uid="{00000000-0005-0000-0000-000002090000}"/>
    <cellStyle name="asd 8 16 2" xfId="3764" xr:uid="{00000000-0005-0000-0000-000003090000}"/>
    <cellStyle name="asd 8 17" xfId="3765" xr:uid="{00000000-0005-0000-0000-000004090000}"/>
    <cellStyle name="asd 8 17 2" xfId="3766" xr:uid="{00000000-0005-0000-0000-000005090000}"/>
    <cellStyle name="asd 8 18" xfId="3767" xr:uid="{00000000-0005-0000-0000-000006090000}"/>
    <cellStyle name="asd 8 18 2" xfId="3768" xr:uid="{00000000-0005-0000-0000-000007090000}"/>
    <cellStyle name="asd 8 19" xfId="3769" xr:uid="{00000000-0005-0000-0000-000008090000}"/>
    <cellStyle name="asd 8 19 2" xfId="3770" xr:uid="{00000000-0005-0000-0000-000009090000}"/>
    <cellStyle name="asd 8 2" xfId="161" xr:uid="{00000000-0005-0000-0000-00000A090000}"/>
    <cellStyle name="asd 8 2 2" xfId="3771" xr:uid="{00000000-0005-0000-0000-00000B090000}"/>
    <cellStyle name="asd 8 20" xfId="3772" xr:uid="{00000000-0005-0000-0000-00000C090000}"/>
    <cellStyle name="asd 8 20 2" xfId="3773" xr:uid="{00000000-0005-0000-0000-00000D090000}"/>
    <cellStyle name="asd 8 21" xfId="3774" xr:uid="{00000000-0005-0000-0000-00000E090000}"/>
    <cellStyle name="asd 8 21 2" xfId="3775" xr:uid="{00000000-0005-0000-0000-00000F090000}"/>
    <cellStyle name="asd 8 22" xfId="3776" xr:uid="{00000000-0005-0000-0000-000010090000}"/>
    <cellStyle name="asd 8 22 2" xfId="3777" xr:uid="{00000000-0005-0000-0000-000011090000}"/>
    <cellStyle name="asd 8 23" xfId="3778" xr:uid="{00000000-0005-0000-0000-000012090000}"/>
    <cellStyle name="asd 8 23 2" xfId="3779" xr:uid="{00000000-0005-0000-0000-000013090000}"/>
    <cellStyle name="asd 8 24" xfId="3780" xr:uid="{00000000-0005-0000-0000-000014090000}"/>
    <cellStyle name="asd 8 24 2" xfId="3781" xr:uid="{00000000-0005-0000-0000-000015090000}"/>
    <cellStyle name="asd 8 25" xfId="3782" xr:uid="{00000000-0005-0000-0000-000016090000}"/>
    <cellStyle name="asd 8 25 2" xfId="3783" xr:uid="{00000000-0005-0000-0000-000017090000}"/>
    <cellStyle name="asd 8 26" xfId="3784" xr:uid="{00000000-0005-0000-0000-000018090000}"/>
    <cellStyle name="asd 8 26 2" xfId="3785" xr:uid="{00000000-0005-0000-0000-000019090000}"/>
    <cellStyle name="asd 8 27" xfId="3786" xr:uid="{00000000-0005-0000-0000-00001A090000}"/>
    <cellStyle name="asd 8 27 2" xfId="3787" xr:uid="{00000000-0005-0000-0000-00001B090000}"/>
    <cellStyle name="asd 8 28" xfId="3788" xr:uid="{00000000-0005-0000-0000-00001C090000}"/>
    <cellStyle name="asd 8 28 2" xfId="3789" xr:uid="{00000000-0005-0000-0000-00001D090000}"/>
    <cellStyle name="asd 8 29" xfId="3790" xr:uid="{00000000-0005-0000-0000-00001E090000}"/>
    <cellStyle name="asd 8 29 2" xfId="3791" xr:uid="{00000000-0005-0000-0000-00001F090000}"/>
    <cellStyle name="asd 8 3" xfId="3792" xr:uid="{00000000-0005-0000-0000-000020090000}"/>
    <cellStyle name="asd 8 3 2" xfId="3793" xr:uid="{00000000-0005-0000-0000-000021090000}"/>
    <cellStyle name="asd 8 30" xfId="3794" xr:uid="{00000000-0005-0000-0000-000022090000}"/>
    <cellStyle name="asd 8 30 2" xfId="3795" xr:uid="{00000000-0005-0000-0000-000023090000}"/>
    <cellStyle name="asd 8 31" xfId="3796" xr:uid="{00000000-0005-0000-0000-000024090000}"/>
    <cellStyle name="asd 8 31 2" xfId="3797" xr:uid="{00000000-0005-0000-0000-000025090000}"/>
    <cellStyle name="asd 8 32" xfId="3798" xr:uid="{00000000-0005-0000-0000-000026090000}"/>
    <cellStyle name="asd 8 32 2" xfId="3799" xr:uid="{00000000-0005-0000-0000-000027090000}"/>
    <cellStyle name="asd 8 33" xfId="3800" xr:uid="{00000000-0005-0000-0000-000028090000}"/>
    <cellStyle name="asd 8 33 2" xfId="3801" xr:uid="{00000000-0005-0000-0000-000029090000}"/>
    <cellStyle name="asd 8 34" xfId="3802" xr:uid="{00000000-0005-0000-0000-00002A090000}"/>
    <cellStyle name="asd 8 34 2" xfId="3803" xr:uid="{00000000-0005-0000-0000-00002B090000}"/>
    <cellStyle name="asd 8 35" xfId="3804" xr:uid="{00000000-0005-0000-0000-00002C090000}"/>
    <cellStyle name="asd 8 35 2" xfId="3805" xr:uid="{00000000-0005-0000-0000-00002D090000}"/>
    <cellStyle name="asd 8 36" xfId="3806" xr:uid="{00000000-0005-0000-0000-00002E090000}"/>
    <cellStyle name="asd 8 36 2" xfId="3807" xr:uid="{00000000-0005-0000-0000-00002F090000}"/>
    <cellStyle name="asd 8 37" xfId="3808" xr:uid="{00000000-0005-0000-0000-000030090000}"/>
    <cellStyle name="asd 8 37 2" xfId="3809" xr:uid="{00000000-0005-0000-0000-000031090000}"/>
    <cellStyle name="asd 8 38" xfId="3810" xr:uid="{00000000-0005-0000-0000-000032090000}"/>
    <cellStyle name="asd 8 38 2" xfId="3811" xr:uid="{00000000-0005-0000-0000-000033090000}"/>
    <cellStyle name="asd 8 39" xfId="3812" xr:uid="{00000000-0005-0000-0000-000034090000}"/>
    <cellStyle name="asd 8 39 2" xfId="3813" xr:uid="{00000000-0005-0000-0000-000035090000}"/>
    <cellStyle name="asd 8 4" xfId="3814" xr:uid="{00000000-0005-0000-0000-000036090000}"/>
    <cellStyle name="asd 8 4 2" xfId="3815" xr:uid="{00000000-0005-0000-0000-000037090000}"/>
    <cellStyle name="asd 8 40" xfId="3816" xr:uid="{00000000-0005-0000-0000-000038090000}"/>
    <cellStyle name="asd 8 41" xfId="3817" xr:uid="{00000000-0005-0000-0000-000039090000}"/>
    <cellStyle name="asd 8 42" xfId="3818" xr:uid="{00000000-0005-0000-0000-00003A090000}"/>
    <cellStyle name="asd 8 43" xfId="3819" xr:uid="{00000000-0005-0000-0000-00003B090000}"/>
    <cellStyle name="asd 8 44" xfId="3820" xr:uid="{00000000-0005-0000-0000-00003C090000}"/>
    <cellStyle name="asd 8 45" xfId="3821" xr:uid="{00000000-0005-0000-0000-00003D090000}"/>
    <cellStyle name="asd 8 46" xfId="3822" xr:uid="{00000000-0005-0000-0000-00003E090000}"/>
    <cellStyle name="asd 8 47" xfId="3823" xr:uid="{00000000-0005-0000-0000-00003F090000}"/>
    <cellStyle name="asd 8 48" xfId="3824" xr:uid="{00000000-0005-0000-0000-000040090000}"/>
    <cellStyle name="asd 8 49" xfId="3825" xr:uid="{00000000-0005-0000-0000-000041090000}"/>
    <cellStyle name="asd 8 5" xfId="3826" xr:uid="{00000000-0005-0000-0000-000042090000}"/>
    <cellStyle name="asd 8 5 2" xfId="3827" xr:uid="{00000000-0005-0000-0000-000043090000}"/>
    <cellStyle name="asd 8 50" xfId="3828" xr:uid="{00000000-0005-0000-0000-000044090000}"/>
    <cellStyle name="asd 8 51" xfId="3829" xr:uid="{00000000-0005-0000-0000-000045090000}"/>
    <cellStyle name="asd 8 52" xfId="3830" xr:uid="{00000000-0005-0000-0000-000046090000}"/>
    <cellStyle name="asd 8 53" xfId="3831" xr:uid="{00000000-0005-0000-0000-000047090000}"/>
    <cellStyle name="asd 8 54" xfId="3832" xr:uid="{00000000-0005-0000-0000-000048090000}"/>
    <cellStyle name="asd 8 55" xfId="3833" xr:uid="{00000000-0005-0000-0000-000049090000}"/>
    <cellStyle name="asd 8 56" xfId="3834" xr:uid="{00000000-0005-0000-0000-00004A090000}"/>
    <cellStyle name="asd 8 57" xfId="3835" xr:uid="{00000000-0005-0000-0000-00004B090000}"/>
    <cellStyle name="asd 8 58" xfId="3836" xr:uid="{00000000-0005-0000-0000-00004C090000}"/>
    <cellStyle name="asd 8 59" xfId="3837" xr:uid="{00000000-0005-0000-0000-00004D090000}"/>
    <cellStyle name="asd 8 6" xfId="3838" xr:uid="{00000000-0005-0000-0000-00004E090000}"/>
    <cellStyle name="asd 8 6 2" xfId="3839" xr:uid="{00000000-0005-0000-0000-00004F090000}"/>
    <cellStyle name="asd 8 60" xfId="3840" xr:uid="{00000000-0005-0000-0000-000050090000}"/>
    <cellStyle name="asd 8 61" xfId="3841" xr:uid="{00000000-0005-0000-0000-000051090000}"/>
    <cellStyle name="asd 8 62" xfId="3842" xr:uid="{00000000-0005-0000-0000-000052090000}"/>
    <cellStyle name="asd 8 63" xfId="3843" xr:uid="{00000000-0005-0000-0000-000053090000}"/>
    <cellStyle name="asd 8 64" xfId="3844" xr:uid="{00000000-0005-0000-0000-000054090000}"/>
    <cellStyle name="asd 8 65" xfId="3845" xr:uid="{00000000-0005-0000-0000-000055090000}"/>
    <cellStyle name="asd 8 66" xfId="3846" xr:uid="{00000000-0005-0000-0000-000056090000}"/>
    <cellStyle name="asd 8 67" xfId="3847" xr:uid="{00000000-0005-0000-0000-000057090000}"/>
    <cellStyle name="asd 8 68" xfId="3848" xr:uid="{00000000-0005-0000-0000-000058090000}"/>
    <cellStyle name="asd 8 69" xfId="3849" xr:uid="{00000000-0005-0000-0000-000059090000}"/>
    <cellStyle name="asd 8 7" xfId="3850" xr:uid="{00000000-0005-0000-0000-00005A090000}"/>
    <cellStyle name="asd 8 7 2" xfId="3851" xr:uid="{00000000-0005-0000-0000-00005B090000}"/>
    <cellStyle name="asd 8 70" xfId="3852" xr:uid="{00000000-0005-0000-0000-00005C090000}"/>
    <cellStyle name="asd 8 71" xfId="3853" xr:uid="{00000000-0005-0000-0000-00005D090000}"/>
    <cellStyle name="asd 8 72" xfId="3854" xr:uid="{00000000-0005-0000-0000-00005E090000}"/>
    <cellStyle name="asd 8 73" xfId="3855" xr:uid="{00000000-0005-0000-0000-00005F090000}"/>
    <cellStyle name="asd 8 74" xfId="3856" xr:uid="{00000000-0005-0000-0000-000060090000}"/>
    <cellStyle name="asd 8 75" xfId="3857" xr:uid="{00000000-0005-0000-0000-000061090000}"/>
    <cellStyle name="asd 8 76" xfId="3858" xr:uid="{00000000-0005-0000-0000-000062090000}"/>
    <cellStyle name="asd 8 77" xfId="52442" xr:uid="{00000000-0005-0000-0000-000063090000}"/>
    <cellStyle name="asd 8 78" xfId="52324" xr:uid="{00000000-0005-0000-0000-000064090000}"/>
    <cellStyle name="asd 8 79" xfId="53133" xr:uid="{00000000-0005-0000-0000-000065090000}"/>
    <cellStyle name="asd 8 8" xfId="3859" xr:uid="{00000000-0005-0000-0000-000066090000}"/>
    <cellStyle name="asd 8 8 2" xfId="3860" xr:uid="{00000000-0005-0000-0000-000067090000}"/>
    <cellStyle name="asd 8 9" xfId="3861" xr:uid="{00000000-0005-0000-0000-000068090000}"/>
    <cellStyle name="asd 8 9 2" xfId="3862" xr:uid="{00000000-0005-0000-0000-000069090000}"/>
    <cellStyle name="asd 80" xfId="3863" xr:uid="{00000000-0005-0000-0000-00006A090000}"/>
    <cellStyle name="asd 81" xfId="3864" xr:uid="{00000000-0005-0000-0000-00006B090000}"/>
    <cellStyle name="asd 82" xfId="3865" xr:uid="{00000000-0005-0000-0000-00006C090000}"/>
    <cellStyle name="asd 83" xfId="3866" xr:uid="{00000000-0005-0000-0000-00006D090000}"/>
    <cellStyle name="asd 84" xfId="3867" xr:uid="{00000000-0005-0000-0000-00006E090000}"/>
    <cellStyle name="asd 85" xfId="3868" xr:uid="{00000000-0005-0000-0000-00006F090000}"/>
    <cellStyle name="asd 86" xfId="3869" xr:uid="{00000000-0005-0000-0000-000070090000}"/>
    <cellStyle name="asd 87" xfId="3870" xr:uid="{00000000-0005-0000-0000-000071090000}"/>
    <cellStyle name="asd 88" xfId="3871" xr:uid="{00000000-0005-0000-0000-000072090000}"/>
    <cellStyle name="asd 89" xfId="3872" xr:uid="{00000000-0005-0000-0000-000073090000}"/>
    <cellStyle name="asd 9" xfId="162" xr:uid="{00000000-0005-0000-0000-000074090000}"/>
    <cellStyle name="asd 9 10" xfId="3873" xr:uid="{00000000-0005-0000-0000-000075090000}"/>
    <cellStyle name="asd 9 10 2" xfId="3874" xr:uid="{00000000-0005-0000-0000-000076090000}"/>
    <cellStyle name="asd 9 11" xfId="3875" xr:uid="{00000000-0005-0000-0000-000077090000}"/>
    <cellStyle name="asd 9 11 2" xfId="3876" xr:uid="{00000000-0005-0000-0000-000078090000}"/>
    <cellStyle name="asd 9 12" xfId="3877" xr:uid="{00000000-0005-0000-0000-000079090000}"/>
    <cellStyle name="asd 9 12 2" xfId="3878" xr:uid="{00000000-0005-0000-0000-00007A090000}"/>
    <cellStyle name="asd 9 13" xfId="3879" xr:uid="{00000000-0005-0000-0000-00007B090000}"/>
    <cellStyle name="asd 9 13 2" xfId="3880" xr:uid="{00000000-0005-0000-0000-00007C090000}"/>
    <cellStyle name="asd 9 14" xfId="3881" xr:uid="{00000000-0005-0000-0000-00007D090000}"/>
    <cellStyle name="asd 9 14 2" xfId="3882" xr:uid="{00000000-0005-0000-0000-00007E090000}"/>
    <cellStyle name="asd 9 15" xfId="3883" xr:uid="{00000000-0005-0000-0000-00007F090000}"/>
    <cellStyle name="asd 9 15 2" xfId="3884" xr:uid="{00000000-0005-0000-0000-000080090000}"/>
    <cellStyle name="asd 9 16" xfId="3885" xr:uid="{00000000-0005-0000-0000-000081090000}"/>
    <cellStyle name="asd 9 16 2" xfId="3886" xr:uid="{00000000-0005-0000-0000-000082090000}"/>
    <cellStyle name="asd 9 17" xfId="3887" xr:uid="{00000000-0005-0000-0000-000083090000}"/>
    <cellStyle name="asd 9 17 2" xfId="3888" xr:uid="{00000000-0005-0000-0000-000084090000}"/>
    <cellStyle name="asd 9 18" xfId="3889" xr:uid="{00000000-0005-0000-0000-000085090000}"/>
    <cellStyle name="asd 9 18 2" xfId="3890" xr:uid="{00000000-0005-0000-0000-000086090000}"/>
    <cellStyle name="asd 9 19" xfId="3891" xr:uid="{00000000-0005-0000-0000-000087090000}"/>
    <cellStyle name="asd 9 19 2" xfId="3892" xr:uid="{00000000-0005-0000-0000-000088090000}"/>
    <cellStyle name="asd 9 2" xfId="163" xr:uid="{00000000-0005-0000-0000-000089090000}"/>
    <cellStyle name="asd 9 2 2" xfId="3893" xr:uid="{00000000-0005-0000-0000-00008A090000}"/>
    <cellStyle name="asd 9 20" xfId="3894" xr:uid="{00000000-0005-0000-0000-00008B090000}"/>
    <cellStyle name="asd 9 20 2" xfId="3895" xr:uid="{00000000-0005-0000-0000-00008C090000}"/>
    <cellStyle name="asd 9 21" xfId="3896" xr:uid="{00000000-0005-0000-0000-00008D090000}"/>
    <cellStyle name="asd 9 21 2" xfId="3897" xr:uid="{00000000-0005-0000-0000-00008E090000}"/>
    <cellStyle name="asd 9 22" xfId="3898" xr:uid="{00000000-0005-0000-0000-00008F090000}"/>
    <cellStyle name="asd 9 22 2" xfId="3899" xr:uid="{00000000-0005-0000-0000-000090090000}"/>
    <cellStyle name="asd 9 23" xfId="3900" xr:uid="{00000000-0005-0000-0000-000091090000}"/>
    <cellStyle name="asd 9 23 2" xfId="3901" xr:uid="{00000000-0005-0000-0000-000092090000}"/>
    <cellStyle name="asd 9 24" xfId="3902" xr:uid="{00000000-0005-0000-0000-000093090000}"/>
    <cellStyle name="asd 9 24 2" xfId="3903" xr:uid="{00000000-0005-0000-0000-000094090000}"/>
    <cellStyle name="asd 9 25" xfId="3904" xr:uid="{00000000-0005-0000-0000-000095090000}"/>
    <cellStyle name="asd 9 25 2" xfId="3905" xr:uid="{00000000-0005-0000-0000-000096090000}"/>
    <cellStyle name="asd 9 26" xfId="3906" xr:uid="{00000000-0005-0000-0000-000097090000}"/>
    <cellStyle name="asd 9 26 2" xfId="3907" xr:uid="{00000000-0005-0000-0000-000098090000}"/>
    <cellStyle name="asd 9 27" xfId="3908" xr:uid="{00000000-0005-0000-0000-000099090000}"/>
    <cellStyle name="asd 9 27 2" xfId="3909" xr:uid="{00000000-0005-0000-0000-00009A090000}"/>
    <cellStyle name="asd 9 28" xfId="3910" xr:uid="{00000000-0005-0000-0000-00009B090000}"/>
    <cellStyle name="asd 9 28 2" xfId="3911" xr:uid="{00000000-0005-0000-0000-00009C090000}"/>
    <cellStyle name="asd 9 29" xfId="3912" xr:uid="{00000000-0005-0000-0000-00009D090000}"/>
    <cellStyle name="asd 9 29 2" xfId="3913" xr:uid="{00000000-0005-0000-0000-00009E090000}"/>
    <cellStyle name="asd 9 3" xfId="3914" xr:uid="{00000000-0005-0000-0000-00009F090000}"/>
    <cellStyle name="asd 9 3 2" xfId="3915" xr:uid="{00000000-0005-0000-0000-0000A0090000}"/>
    <cellStyle name="asd 9 30" xfId="3916" xr:uid="{00000000-0005-0000-0000-0000A1090000}"/>
    <cellStyle name="asd 9 30 2" xfId="3917" xr:uid="{00000000-0005-0000-0000-0000A2090000}"/>
    <cellStyle name="asd 9 31" xfId="3918" xr:uid="{00000000-0005-0000-0000-0000A3090000}"/>
    <cellStyle name="asd 9 31 2" xfId="3919" xr:uid="{00000000-0005-0000-0000-0000A4090000}"/>
    <cellStyle name="asd 9 32" xfId="3920" xr:uid="{00000000-0005-0000-0000-0000A5090000}"/>
    <cellStyle name="asd 9 32 2" xfId="3921" xr:uid="{00000000-0005-0000-0000-0000A6090000}"/>
    <cellStyle name="asd 9 33" xfId="3922" xr:uid="{00000000-0005-0000-0000-0000A7090000}"/>
    <cellStyle name="asd 9 33 2" xfId="3923" xr:uid="{00000000-0005-0000-0000-0000A8090000}"/>
    <cellStyle name="asd 9 34" xfId="3924" xr:uid="{00000000-0005-0000-0000-0000A9090000}"/>
    <cellStyle name="asd 9 34 2" xfId="3925" xr:uid="{00000000-0005-0000-0000-0000AA090000}"/>
    <cellStyle name="asd 9 35" xfId="3926" xr:uid="{00000000-0005-0000-0000-0000AB090000}"/>
    <cellStyle name="asd 9 35 2" xfId="3927" xr:uid="{00000000-0005-0000-0000-0000AC090000}"/>
    <cellStyle name="asd 9 36" xfId="3928" xr:uid="{00000000-0005-0000-0000-0000AD090000}"/>
    <cellStyle name="asd 9 36 2" xfId="3929" xr:uid="{00000000-0005-0000-0000-0000AE090000}"/>
    <cellStyle name="asd 9 37" xfId="3930" xr:uid="{00000000-0005-0000-0000-0000AF090000}"/>
    <cellStyle name="asd 9 37 2" xfId="3931" xr:uid="{00000000-0005-0000-0000-0000B0090000}"/>
    <cellStyle name="asd 9 38" xfId="3932" xr:uid="{00000000-0005-0000-0000-0000B1090000}"/>
    <cellStyle name="asd 9 38 2" xfId="3933" xr:uid="{00000000-0005-0000-0000-0000B2090000}"/>
    <cellStyle name="asd 9 39" xfId="3934" xr:uid="{00000000-0005-0000-0000-0000B3090000}"/>
    <cellStyle name="asd 9 39 2" xfId="3935" xr:uid="{00000000-0005-0000-0000-0000B4090000}"/>
    <cellStyle name="asd 9 4" xfId="3936" xr:uid="{00000000-0005-0000-0000-0000B5090000}"/>
    <cellStyle name="asd 9 4 2" xfId="3937" xr:uid="{00000000-0005-0000-0000-0000B6090000}"/>
    <cellStyle name="asd 9 40" xfId="3938" xr:uid="{00000000-0005-0000-0000-0000B7090000}"/>
    <cellStyle name="asd 9 41" xfId="3939" xr:uid="{00000000-0005-0000-0000-0000B8090000}"/>
    <cellStyle name="asd 9 42" xfId="3940" xr:uid="{00000000-0005-0000-0000-0000B9090000}"/>
    <cellStyle name="asd 9 43" xfId="3941" xr:uid="{00000000-0005-0000-0000-0000BA090000}"/>
    <cellStyle name="asd 9 44" xfId="3942" xr:uid="{00000000-0005-0000-0000-0000BB090000}"/>
    <cellStyle name="asd 9 45" xfId="3943" xr:uid="{00000000-0005-0000-0000-0000BC090000}"/>
    <cellStyle name="asd 9 46" xfId="3944" xr:uid="{00000000-0005-0000-0000-0000BD090000}"/>
    <cellStyle name="asd 9 47" xfId="3945" xr:uid="{00000000-0005-0000-0000-0000BE090000}"/>
    <cellStyle name="asd 9 48" xfId="3946" xr:uid="{00000000-0005-0000-0000-0000BF090000}"/>
    <cellStyle name="asd 9 49" xfId="3947" xr:uid="{00000000-0005-0000-0000-0000C0090000}"/>
    <cellStyle name="asd 9 5" xfId="3948" xr:uid="{00000000-0005-0000-0000-0000C1090000}"/>
    <cellStyle name="asd 9 5 2" xfId="3949" xr:uid="{00000000-0005-0000-0000-0000C2090000}"/>
    <cellStyle name="asd 9 50" xfId="3950" xr:uid="{00000000-0005-0000-0000-0000C3090000}"/>
    <cellStyle name="asd 9 51" xfId="3951" xr:uid="{00000000-0005-0000-0000-0000C4090000}"/>
    <cellStyle name="asd 9 52" xfId="3952" xr:uid="{00000000-0005-0000-0000-0000C5090000}"/>
    <cellStyle name="asd 9 53" xfId="3953" xr:uid="{00000000-0005-0000-0000-0000C6090000}"/>
    <cellStyle name="asd 9 54" xfId="3954" xr:uid="{00000000-0005-0000-0000-0000C7090000}"/>
    <cellStyle name="asd 9 55" xfId="3955" xr:uid="{00000000-0005-0000-0000-0000C8090000}"/>
    <cellStyle name="asd 9 56" xfId="3956" xr:uid="{00000000-0005-0000-0000-0000C9090000}"/>
    <cellStyle name="asd 9 57" xfId="3957" xr:uid="{00000000-0005-0000-0000-0000CA090000}"/>
    <cellStyle name="asd 9 58" xfId="3958" xr:uid="{00000000-0005-0000-0000-0000CB090000}"/>
    <cellStyle name="asd 9 59" xfId="3959" xr:uid="{00000000-0005-0000-0000-0000CC090000}"/>
    <cellStyle name="asd 9 6" xfId="3960" xr:uid="{00000000-0005-0000-0000-0000CD090000}"/>
    <cellStyle name="asd 9 6 2" xfId="3961" xr:uid="{00000000-0005-0000-0000-0000CE090000}"/>
    <cellStyle name="asd 9 60" xfId="3962" xr:uid="{00000000-0005-0000-0000-0000CF090000}"/>
    <cellStyle name="asd 9 61" xfId="3963" xr:uid="{00000000-0005-0000-0000-0000D0090000}"/>
    <cellStyle name="asd 9 62" xfId="3964" xr:uid="{00000000-0005-0000-0000-0000D1090000}"/>
    <cellStyle name="asd 9 63" xfId="3965" xr:uid="{00000000-0005-0000-0000-0000D2090000}"/>
    <cellStyle name="asd 9 64" xfId="3966" xr:uid="{00000000-0005-0000-0000-0000D3090000}"/>
    <cellStyle name="asd 9 65" xfId="3967" xr:uid="{00000000-0005-0000-0000-0000D4090000}"/>
    <cellStyle name="asd 9 66" xfId="3968" xr:uid="{00000000-0005-0000-0000-0000D5090000}"/>
    <cellStyle name="asd 9 67" xfId="3969" xr:uid="{00000000-0005-0000-0000-0000D6090000}"/>
    <cellStyle name="asd 9 68" xfId="3970" xr:uid="{00000000-0005-0000-0000-0000D7090000}"/>
    <cellStyle name="asd 9 69" xfId="3971" xr:uid="{00000000-0005-0000-0000-0000D8090000}"/>
    <cellStyle name="asd 9 7" xfId="3972" xr:uid="{00000000-0005-0000-0000-0000D9090000}"/>
    <cellStyle name="asd 9 7 2" xfId="3973" xr:uid="{00000000-0005-0000-0000-0000DA090000}"/>
    <cellStyle name="asd 9 70" xfId="3974" xr:uid="{00000000-0005-0000-0000-0000DB090000}"/>
    <cellStyle name="asd 9 71" xfId="3975" xr:uid="{00000000-0005-0000-0000-0000DC090000}"/>
    <cellStyle name="asd 9 72" xfId="3976" xr:uid="{00000000-0005-0000-0000-0000DD090000}"/>
    <cellStyle name="asd 9 73" xfId="3977" xr:uid="{00000000-0005-0000-0000-0000DE090000}"/>
    <cellStyle name="asd 9 74" xfId="3978" xr:uid="{00000000-0005-0000-0000-0000DF090000}"/>
    <cellStyle name="asd 9 75" xfId="3979" xr:uid="{00000000-0005-0000-0000-0000E0090000}"/>
    <cellStyle name="asd 9 76" xfId="3980" xr:uid="{00000000-0005-0000-0000-0000E1090000}"/>
    <cellStyle name="asd 9 77" xfId="52585" xr:uid="{00000000-0005-0000-0000-0000E2090000}"/>
    <cellStyle name="asd 9 78" xfId="52823" xr:uid="{00000000-0005-0000-0000-0000E3090000}"/>
    <cellStyle name="asd 9 79" xfId="53284" xr:uid="{00000000-0005-0000-0000-0000E4090000}"/>
    <cellStyle name="asd 9 8" xfId="3981" xr:uid="{00000000-0005-0000-0000-0000E5090000}"/>
    <cellStyle name="asd 9 8 2" xfId="3982" xr:uid="{00000000-0005-0000-0000-0000E6090000}"/>
    <cellStyle name="asd 9 9" xfId="3983" xr:uid="{00000000-0005-0000-0000-0000E7090000}"/>
    <cellStyle name="asd 9 9 2" xfId="3984" xr:uid="{00000000-0005-0000-0000-0000E8090000}"/>
    <cellStyle name="asd 90" xfId="3985" xr:uid="{00000000-0005-0000-0000-0000E9090000}"/>
    <cellStyle name="asd 91" xfId="3986" xr:uid="{00000000-0005-0000-0000-0000EA090000}"/>
    <cellStyle name="asd 92" xfId="3987" xr:uid="{00000000-0005-0000-0000-0000EB090000}"/>
    <cellStyle name="asd 93" xfId="3988" xr:uid="{00000000-0005-0000-0000-0000EC090000}"/>
    <cellStyle name="asd 94" xfId="3989" xr:uid="{00000000-0005-0000-0000-0000ED090000}"/>
    <cellStyle name="asd 95" xfId="3990" xr:uid="{00000000-0005-0000-0000-0000EE090000}"/>
    <cellStyle name="asd 96" xfId="52313" xr:uid="{00000000-0005-0000-0000-0000EF090000}"/>
    <cellStyle name="asd 97" xfId="52759" xr:uid="{00000000-0005-0000-0000-0000F0090000}"/>
    <cellStyle name="asd 98" xfId="53039" xr:uid="{00000000-0005-0000-0000-0000F1090000}"/>
    <cellStyle name="Bad" xfId="164" xr:uid="{00000000-0005-0000-0000-0000F2090000}"/>
    <cellStyle name="Bom" xfId="14" builtinId="26" customBuiltin="1"/>
    <cellStyle name="Bom 2" xfId="165" xr:uid="{00000000-0005-0000-0000-0000F4090000}"/>
    <cellStyle name="Cabeçalho 1" xfId="166" xr:uid="{00000000-0005-0000-0000-0000F5090000}"/>
    <cellStyle name="Cabeçalho 2" xfId="167" xr:uid="{00000000-0005-0000-0000-0000F6090000}"/>
    <cellStyle name="Calculation" xfId="168" xr:uid="{00000000-0005-0000-0000-0000F7090000}"/>
    <cellStyle name="Calculation 10" xfId="169" xr:uid="{00000000-0005-0000-0000-0000F8090000}"/>
    <cellStyle name="Calculation 10 10" xfId="3991" xr:uid="{00000000-0005-0000-0000-0000F9090000}"/>
    <cellStyle name="Calculation 10 10 2" xfId="3992" xr:uid="{00000000-0005-0000-0000-0000FA090000}"/>
    <cellStyle name="Calculation 10 11" xfId="3993" xr:uid="{00000000-0005-0000-0000-0000FB090000}"/>
    <cellStyle name="Calculation 10 11 2" xfId="3994" xr:uid="{00000000-0005-0000-0000-0000FC090000}"/>
    <cellStyle name="Calculation 10 12" xfId="3995" xr:uid="{00000000-0005-0000-0000-0000FD090000}"/>
    <cellStyle name="Calculation 10 12 2" xfId="3996" xr:uid="{00000000-0005-0000-0000-0000FE090000}"/>
    <cellStyle name="Calculation 10 13" xfId="3997" xr:uid="{00000000-0005-0000-0000-0000FF090000}"/>
    <cellStyle name="Calculation 10 13 2" xfId="3998" xr:uid="{00000000-0005-0000-0000-0000000A0000}"/>
    <cellStyle name="Calculation 10 14" xfId="3999" xr:uid="{00000000-0005-0000-0000-0000010A0000}"/>
    <cellStyle name="Calculation 10 14 2" xfId="4000" xr:uid="{00000000-0005-0000-0000-0000020A0000}"/>
    <cellStyle name="Calculation 10 15" xfId="4001" xr:uid="{00000000-0005-0000-0000-0000030A0000}"/>
    <cellStyle name="Calculation 10 15 2" xfId="4002" xr:uid="{00000000-0005-0000-0000-0000040A0000}"/>
    <cellStyle name="Calculation 10 16" xfId="4003" xr:uid="{00000000-0005-0000-0000-0000050A0000}"/>
    <cellStyle name="Calculation 10 16 2" xfId="4004" xr:uid="{00000000-0005-0000-0000-0000060A0000}"/>
    <cellStyle name="Calculation 10 17" xfId="4005" xr:uid="{00000000-0005-0000-0000-0000070A0000}"/>
    <cellStyle name="Calculation 10 17 2" xfId="4006" xr:uid="{00000000-0005-0000-0000-0000080A0000}"/>
    <cellStyle name="Calculation 10 18" xfId="4007" xr:uid="{00000000-0005-0000-0000-0000090A0000}"/>
    <cellStyle name="Calculation 10 18 2" xfId="4008" xr:uid="{00000000-0005-0000-0000-00000A0A0000}"/>
    <cellStyle name="Calculation 10 19" xfId="4009" xr:uid="{00000000-0005-0000-0000-00000B0A0000}"/>
    <cellStyle name="Calculation 10 19 2" xfId="4010" xr:uid="{00000000-0005-0000-0000-00000C0A0000}"/>
    <cellStyle name="Calculation 10 2" xfId="170" xr:uid="{00000000-0005-0000-0000-00000D0A0000}"/>
    <cellStyle name="Calculation 10 2 2" xfId="4011" xr:uid="{00000000-0005-0000-0000-00000E0A0000}"/>
    <cellStyle name="Calculation 10 20" xfId="4012" xr:uid="{00000000-0005-0000-0000-00000F0A0000}"/>
    <cellStyle name="Calculation 10 20 2" xfId="4013" xr:uid="{00000000-0005-0000-0000-0000100A0000}"/>
    <cellStyle name="Calculation 10 21" xfId="4014" xr:uid="{00000000-0005-0000-0000-0000110A0000}"/>
    <cellStyle name="Calculation 10 21 2" xfId="4015" xr:uid="{00000000-0005-0000-0000-0000120A0000}"/>
    <cellStyle name="Calculation 10 22" xfId="4016" xr:uid="{00000000-0005-0000-0000-0000130A0000}"/>
    <cellStyle name="Calculation 10 22 2" xfId="4017" xr:uid="{00000000-0005-0000-0000-0000140A0000}"/>
    <cellStyle name="Calculation 10 23" xfId="4018" xr:uid="{00000000-0005-0000-0000-0000150A0000}"/>
    <cellStyle name="Calculation 10 23 2" xfId="4019" xr:uid="{00000000-0005-0000-0000-0000160A0000}"/>
    <cellStyle name="Calculation 10 24" xfId="4020" xr:uid="{00000000-0005-0000-0000-0000170A0000}"/>
    <cellStyle name="Calculation 10 24 2" xfId="4021" xr:uid="{00000000-0005-0000-0000-0000180A0000}"/>
    <cellStyle name="Calculation 10 25" xfId="4022" xr:uid="{00000000-0005-0000-0000-0000190A0000}"/>
    <cellStyle name="Calculation 10 25 2" xfId="4023" xr:uid="{00000000-0005-0000-0000-00001A0A0000}"/>
    <cellStyle name="Calculation 10 26" xfId="4024" xr:uid="{00000000-0005-0000-0000-00001B0A0000}"/>
    <cellStyle name="Calculation 10 26 2" xfId="4025" xr:uid="{00000000-0005-0000-0000-00001C0A0000}"/>
    <cellStyle name="Calculation 10 27" xfId="4026" xr:uid="{00000000-0005-0000-0000-00001D0A0000}"/>
    <cellStyle name="Calculation 10 27 2" xfId="4027" xr:uid="{00000000-0005-0000-0000-00001E0A0000}"/>
    <cellStyle name="Calculation 10 28" xfId="4028" xr:uid="{00000000-0005-0000-0000-00001F0A0000}"/>
    <cellStyle name="Calculation 10 28 2" xfId="4029" xr:uid="{00000000-0005-0000-0000-0000200A0000}"/>
    <cellStyle name="Calculation 10 29" xfId="4030" xr:uid="{00000000-0005-0000-0000-0000210A0000}"/>
    <cellStyle name="Calculation 10 29 2" xfId="4031" xr:uid="{00000000-0005-0000-0000-0000220A0000}"/>
    <cellStyle name="Calculation 10 3" xfId="4032" xr:uid="{00000000-0005-0000-0000-0000230A0000}"/>
    <cellStyle name="Calculation 10 3 2" xfId="4033" xr:uid="{00000000-0005-0000-0000-0000240A0000}"/>
    <cellStyle name="Calculation 10 30" xfId="4034" xr:uid="{00000000-0005-0000-0000-0000250A0000}"/>
    <cellStyle name="Calculation 10 30 2" xfId="4035" xr:uid="{00000000-0005-0000-0000-0000260A0000}"/>
    <cellStyle name="Calculation 10 31" xfId="4036" xr:uid="{00000000-0005-0000-0000-0000270A0000}"/>
    <cellStyle name="Calculation 10 31 2" xfId="4037" xr:uid="{00000000-0005-0000-0000-0000280A0000}"/>
    <cellStyle name="Calculation 10 32" xfId="4038" xr:uid="{00000000-0005-0000-0000-0000290A0000}"/>
    <cellStyle name="Calculation 10 32 2" xfId="4039" xr:uid="{00000000-0005-0000-0000-00002A0A0000}"/>
    <cellStyle name="Calculation 10 33" xfId="4040" xr:uid="{00000000-0005-0000-0000-00002B0A0000}"/>
    <cellStyle name="Calculation 10 33 2" xfId="4041" xr:uid="{00000000-0005-0000-0000-00002C0A0000}"/>
    <cellStyle name="Calculation 10 34" xfId="4042" xr:uid="{00000000-0005-0000-0000-00002D0A0000}"/>
    <cellStyle name="Calculation 10 34 2" xfId="4043" xr:uid="{00000000-0005-0000-0000-00002E0A0000}"/>
    <cellStyle name="Calculation 10 35" xfId="4044" xr:uid="{00000000-0005-0000-0000-00002F0A0000}"/>
    <cellStyle name="Calculation 10 35 2" xfId="4045" xr:uid="{00000000-0005-0000-0000-0000300A0000}"/>
    <cellStyle name="Calculation 10 36" xfId="4046" xr:uid="{00000000-0005-0000-0000-0000310A0000}"/>
    <cellStyle name="Calculation 10 36 2" xfId="4047" xr:uid="{00000000-0005-0000-0000-0000320A0000}"/>
    <cellStyle name="Calculation 10 37" xfId="4048" xr:uid="{00000000-0005-0000-0000-0000330A0000}"/>
    <cellStyle name="Calculation 10 37 2" xfId="4049" xr:uid="{00000000-0005-0000-0000-0000340A0000}"/>
    <cellStyle name="Calculation 10 38" xfId="4050" xr:uid="{00000000-0005-0000-0000-0000350A0000}"/>
    <cellStyle name="Calculation 10 38 2" xfId="4051" xr:uid="{00000000-0005-0000-0000-0000360A0000}"/>
    <cellStyle name="Calculation 10 39" xfId="4052" xr:uid="{00000000-0005-0000-0000-0000370A0000}"/>
    <cellStyle name="Calculation 10 39 2" xfId="4053" xr:uid="{00000000-0005-0000-0000-0000380A0000}"/>
    <cellStyle name="Calculation 10 4" xfId="4054" xr:uid="{00000000-0005-0000-0000-0000390A0000}"/>
    <cellStyle name="Calculation 10 4 2" xfId="4055" xr:uid="{00000000-0005-0000-0000-00003A0A0000}"/>
    <cellStyle name="Calculation 10 40" xfId="4056" xr:uid="{00000000-0005-0000-0000-00003B0A0000}"/>
    <cellStyle name="Calculation 10 41" xfId="4057" xr:uid="{00000000-0005-0000-0000-00003C0A0000}"/>
    <cellStyle name="Calculation 10 42" xfId="4058" xr:uid="{00000000-0005-0000-0000-00003D0A0000}"/>
    <cellStyle name="Calculation 10 43" xfId="4059" xr:uid="{00000000-0005-0000-0000-00003E0A0000}"/>
    <cellStyle name="Calculation 10 44" xfId="4060" xr:uid="{00000000-0005-0000-0000-00003F0A0000}"/>
    <cellStyle name="Calculation 10 45" xfId="4061" xr:uid="{00000000-0005-0000-0000-0000400A0000}"/>
    <cellStyle name="Calculation 10 46" xfId="4062" xr:uid="{00000000-0005-0000-0000-0000410A0000}"/>
    <cellStyle name="Calculation 10 47" xfId="4063" xr:uid="{00000000-0005-0000-0000-0000420A0000}"/>
    <cellStyle name="Calculation 10 48" xfId="4064" xr:uid="{00000000-0005-0000-0000-0000430A0000}"/>
    <cellStyle name="Calculation 10 49" xfId="4065" xr:uid="{00000000-0005-0000-0000-0000440A0000}"/>
    <cellStyle name="Calculation 10 5" xfId="4066" xr:uid="{00000000-0005-0000-0000-0000450A0000}"/>
    <cellStyle name="Calculation 10 5 2" xfId="4067" xr:uid="{00000000-0005-0000-0000-0000460A0000}"/>
    <cellStyle name="Calculation 10 50" xfId="4068" xr:uid="{00000000-0005-0000-0000-0000470A0000}"/>
    <cellStyle name="Calculation 10 51" xfId="4069" xr:uid="{00000000-0005-0000-0000-0000480A0000}"/>
    <cellStyle name="Calculation 10 52" xfId="4070" xr:uid="{00000000-0005-0000-0000-0000490A0000}"/>
    <cellStyle name="Calculation 10 53" xfId="4071" xr:uid="{00000000-0005-0000-0000-00004A0A0000}"/>
    <cellStyle name="Calculation 10 54" xfId="4072" xr:uid="{00000000-0005-0000-0000-00004B0A0000}"/>
    <cellStyle name="Calculation 10 55" xfId="4073" xr:uid="{00000000-0005-0000-0000-00004C0A0000}"/>
    <cellStyle name="Calculation 10 56" xfId="4074" xr:uid="{00000000-0005-0000-0000-00004D0A0000}"/>
    <cellStyle name="Calculation 10 57" xfId="4075" xr:uid="{00000000-0005-0000-0000-00004E0A0000}"/>
    <cellStyle name="Calculation 10 58" xfId="4076" xr:uid="{00000000-0005-0000-0000-00004F0A0000}"/>
    <cellStyle name="Calculation 10 59" xfId="4077" xr:uid="{00000000-0005-0000-0000-0000500A0000}"/>
    <cellStyle name="Calculation 10 6" xfId="4078" xr:uid="{00000000-0005-0000-0000-0000510A0000}"/>
    <cellStyle name="Calculation 10 6 2" xfId="4079" xr:uid="{00000000-0005-0000-0000-0000520A0000}"/>
    <cellStyle name="Calculation 10 60" xfId="4080" xr:uid="{00000000-0005-0000-0000-0000530A0000}"/>
    <cellStyle name="Calculation 10 61" xfId="4081" xr:uid="{00000000-0005-0000-0000-0000540A0000}"/>
    <cellStyle name="Calculation 10 62" xfId="4082" xr:uid="{00000000-0005-0000-0000-0000550A0000}"/>
    <cellStyle name="Calculation 10 63" xfId="4083" xr:uid="{00000000-0005-0000-0000-0000560A0000}"/>
    <cellStyle name="Calculation 10 64" xfId="4084" xr:uid="{00000000-0005-0000-0000-0000570A0000}"/>
    <cellStyle name="Calculation 10 65" xfId="4085" xr:uid="{00000000-0005-0000-0000-0000580A0000}"/>
    <cellStyle name="Calculation 10 66" xfId="4086" xr:uid="{00000000-0005-0000-0000-0000590A0000}"/>
    <cellStyle name="Calculation 10 67" xfId="4087" xr:uid="{00000000-0005-0000-0000-00005A0A0000}"/>
    <cellStyle name="Calculation 10 68" xfId="4088" xr:uid="{00000000-0005-0000-0000-00005B0A0000}"/>
    <cellStyle name="Calculation 10 69" xfId="4089" xr:uid="{00000000-0005-0000-0000-00005C0A0000}"/>
    <cellStyle name="Calculation 10 7" xfId="4090" xr:uid="{00000000-0005-0000-0000-00005D0A0000}"/>
    <cellStyle name="Calculation 10 7 2" xfId="4091" xr:uid="{00000000-0005-0000-0000-00005E0A0000}"/>
    <cellStyle name="Calculation 10 70" xfId="4092" xr:uid="{00000000-0005-0000-0000-00005F0A0000}"/>
    <cellStyle name="Calculation 10 71" xfId="4093" xr:uid="{00000000-0005-0000-0000-0000600A0000}"/>
    <cellStyle name="Calculation 10 72" xfId="4094" xr:uid="{00000000-0005-0000-0000-0000610A0000}"/>
    <cellStyle name="Calculation 10 73" xfId="4095" xr:uid="{00000000-0005-0000-0000-0000620A0000}"/>
    <cellStyle name="Calculation 10 74" xfId="4096" xr:uid="{00000000-0005-0000-0000-0000630A0000}"/>
    <cellStyle name="Calculation 10 75" xfId="4097" xr:uid="{00000000-0005-0000-0000-0000640A0000}"/>
    <cellStyle name="Calculation 10 76" xfId="4098" xr:uid="{00000000-0005-0000-0000-0000650A0000}"/>
    <cellStyle name="Calculation 10 77" xfId="52433" xr:uid="{00000000-0005-0000-0000-0000660A0000}"/>
    <cellStyle name="Calculation 10 78" xfId="52333" xr:uid="{00000000-0005-0000-0000-0000670A0000}"/>
    <cellStyle name="Calculation 10 79" xfId="53124" xr:uid="{00000000-0005-0000-0000-0000680A0000}"/>
    <cellStyle name="Calculation 10 8" xfId="4099" xr:uid="{00000000-0005-0000-0000-0000690A0000}"/>
    <cellStyle name="Calculation 10 8 2" xfId="4100" xr:uid="{00000000-0005-0000-0000-00006A0A0000}"/>
    <cellStyle name="Calculation 10 9" xfId="4101" xr:uid="{00000000-0005-0000-0000-00006B0A0000}"/>
    <cellStyle name="Calculation 10 9 2" xfId="4102" xr:uid="{00000000-0005-0000-0000-00006C0A0000}"/>
    <cellStyle name="Calculation 100" xfId="53040" xr:uid="{00000000-0005-0000-0000-00006D0A0000}"/>
    <cellStyle name="Calculation 11" xfId="171" xr:uid="{00000000-0005-0000-0000-00006E0A0000}"/>
    <cellStyle name="Calculation 11 10" xfId="4103" xr:uid="{00000000-0005-0000-0000-00006F0A0000}"/>
    <cellStyle name="Calculation 11 10 2" xfId="4104" xr:uid="{00000000-0005-0000-0000-0000700A0000}"/>
    <cellStyle name="Calculation 11 11" xfId="4105" xr:uid="{00000000-0005-0000-0000-0000710A0000}"/>
    <cellStyle name="Calculation 11 11 2" xfId="4106" xr:uid="{00000000-0005-0000-0000-0000720A0000}"/>
    <cellStyle name="Calculation 11 12" xfId="4107" xr:uid="{00000000-0005-0000-0000-0000730A0000}"/>
    <cellStyle name="Calculation 11 12 2" xfId="4108" xr:uid="{00000000-0005-0000-0000-0000740A0000}"/>
    <cellStyle name="Calculation 11 13" xfId="4109" xr:uid="{00000000-0005-0000-0000-0000750A0000}"/>
    <cellStyle name="Calculation 11 13 2" xfId="4110" xr:uid="{00000000-0005-0000-0000-0000760A0000}"/>
    <cellStyle name="Calculation 11 14" xfId="4111" xr:uid="{00000000-0005-0000-0000-0000770A0000}"/>
    <cellStyle name="Calculation 11 14 2" xfId="4112" xr:uid="{00000000-0005-0000-0000-0000780A0000}"/>
    <cellStyle name="Calculation 11 15" xfId="4113" xr:uid="{00000000-0005-0000-0000-0000790A0000}"/>
    <cellStyle name="Calculation 11 15 2" xfId="4114" xr:uid="{00000000-0005-0000-0000-00007A0A0000}"/>
    <cellStyle name="Calculation 11 16" xfId="4115" xr:uid="{00000000-0005-0000-0000-00007B0A0000}"/>
    <cellStyle name="Calculation 11 16 2" xfId="4116" xr:uid="{00000000-0005-0000-0000-00007C0A0000}"/>
    <cellStyle name="Calculation 11 17" xfId="4117" xr:uid="{00000000-0005-0000-0000-00007D0A0000}"/>
    <cellStyle name="Calculation 11 17 2" xfId="4118" xr:uid="{00000000-0005-0000-0000-00007E0A0000}"/>
    <cellStyle name="Calculation 11 18" xfId="4119" xr:uid="{00000000-0005-0000-0000-00007F0A0000}"/>
    <cellStyle name="Calculation 11 18 2" xfId="4120" xr:uid="{00000000-0005-0000-0000-0000800A0000}"/>
    <cellStyle name="Calculation 11 19" xfId="4121" xr:uid="{00000000-0005-0000-0000-0000810A0000}"/>
    <cellStyle name="Calculation 11 19 2" xfId="4122" xr:uid="{00000000-0005-0000-0000-0000820A0000}"/>
    <cellStyle name="Calculation 11 2" xfId="172" xr:uid="{00000000-0005-0000-0000-0000830A0000}"/>
    <cellStyle name="Calculation 11 2 2" xfId="4123" xr:uid="{00000000-0005-0000-0000-0000840A0000}"/>
    <cellStyle name="Calculation 11 20" xfId="4124" xr:uid="{00000000-0005-0000-0000-0000850A0000}"/>
    <cellStyle name="Calculation 11 20 2" xfId="4125" xr:uid="{00000000-0005-0000-0000-0000860A0000}"/>
    <cellStyle name="Calculation 11 21" xfId="4126" xr:uid="{00000000-0005-0000-0000-0000870A0000}"/>
    <cellStyle name="Calculation 11 21 2" xfId="4127" xr:uid="{00000000-0005-0000-0000-0000880A0000}"/>
    <cellStyle name="Calculation 11 22" xfId="4128" xr:uid="{00000000-0005-0000-0000-0000890A0000}"/>
    <cellStyle name="Calculation 11 22 2" xfId="4129" xr:uid="{00000000-0005-0000-0000-00008A0A0000}"/>
    <cellStyle name="Calculation 11 23" xfId="4130" xr:uid="{00000000-0005-0000-0000-00008B0A0000}"/>
    <cellStyle name="Calculation 11 23 2" xfId="4131" xr:uid="{00000000-0005-0000-0000-00008C0A0000}"/>
    <cellStyle name="Calculation 11 24" xfId="4132" xr:uid="{00000000-0005-0000-0000-00008D0A0000}"/>
    <cellStyle name="Calculation 11 24 2" xfId="4133" xr:uid="{00000000-0005-0000-0000-00008E0A0000}"/>
    <cellStyle name="Calculation 11 25" xfId="4134" xr:uid="{00000000-0005-0000-0000-00008F0A0000}"/>
    <cellStyle name="Calculation 11 25 2" xfId="4135" xr:uid="{00000000-0005-0000-0000-0000900A0000}"/>
    <cellStyle name="Calculation 11 26" xfId="4136" xr:uid="{00000000-0005-0000-0000-0000910A0000}"/>
    <cellStyle name="Calculation 11 26 2" xfId="4137" xr:uid="{00000000-0005-0000-0000-0000920A0000}"/>
    <cellStyle name="Calculation 11 27" xfId="4138" xr:uid="{00000000-0005-0000-0000-0000930A0000}"/>
    <cellStyle name="Calculation 11 27 2" xfId="4139" xr:uid="{00000000-0005-0000-0000-0000940A0000}"/>
    <cellStyle name="Calculation 11 28" xfId="4140" xr:uid="{00000000-0005-0000-0000-0000950A0000}"/>
    <cellStyle name="Calculation 11 28 2" xfId="4141" xr:uid="{00000000-0005-0000-0000-0000960A0000}"/>
    <cellStyle name="Calculation 11 29" xfId="4142" xr:uid="{00000000-0005-0000-0000-0000970A0000}"/>
    <cellStyle name="Calculation 11 29 2" xfId="4143" xr:uid="{00000000-0005-0000-0000-0000980A0000}"/>
    <cellStyle name="Calculation 11 3" xfId="4144" xr:uid="{00000000-0005-0000-0000-0000990A0000}"/>
    <cellStyle name="Calculation 11 3 2" xfId="4145" xr:uid="{00000000-0005-0000-0000-00009A0A0000}"/>
    <cellStyle name="Calculation 11 30" xfId="4146" xr:uid="{00000000-0005-0000-0000-00009B0A0000}"/>
    <cellStyle name="Calculation 11 30 2" xfId="4147" xr:uid="{00000000-0005-0000-0000-00009C0A0000}"/>
    <cellStyle name="Calculation 11 31" xfId="4148" xr:uid="{00000000-0005-0000-0000-00009D0A0000}"/>
    <cellStyle name="Calculation 11 31 2" xfId="4149" xr:uid="{00000000-0005-0000-0000-00009E0A0000}"/>
    <cellStyle name="Calculation 11 32" xfId="4150" xr:uid="{00000000-0005-0000-0000-00009F0A0000}"/>
    <cellStyle name="Calculation 11 32 2" xfId="4151" xr:uid="{00000000-0005-0000-0000-0000A00A0000}"/>
    <cellStyle name="Calculation 11 33" xfId="4152" xr:uid="{00000000-0005-0000-0000-0000A10A0000}"/>
    <cellStyle name="Calculation 11 33 2" xfId="4153" xr:uid="{00000000-0005-0000-0000-0000A20A0000}"/>
    <cellStyle name="Calculation 11 34" xfId="4154" xr:uid="{00000000-0005-0000-0000-0000A30A0000}"/>
    <cellStyle name="Calculation 11 34 2" xfId="4155" xr:uid="{00000000-0005-0000-0000-0000A40A0000}"/>
    <cellStyle name="Calculation 11 35" xfId="4156" xr:uid="{00000000-0005-0000-0000-0000A50A0000}"/>
    <cellStyle name="Calculation 11 35 2" xfId="4157" xr:uid="{00000000-0005-0000-0000-0000A60A0000}"/>
    <cellStyle name="Calculation 11 36" xfId="4158" xr:uid="{00000000-0005-0000-0000-0000A70A0000}"/>
    <cellStyle name="Calculation 11 36 2" xfId="4159" xr:uid="{00000000-0005-0000-0000-0000A80A0000}"/>
    <cellStyle name="Calculation 11 37" xfId="4160" xr:uid="{00000000-0005-0000-0000-0000A90A0000}"/>
    <cellStyle name="Calculation 11 37 2" xfId="4161" xr:uid="{00000000-0005-0000-0000-0000AA0A0000}"/>
    <cellStyle name="Calculation 11 38" xfId="4162" xr:uid="{00000000-0005-0000-0000-0000AB0A0000}"/>
    <cellStyle name="Calculation 11 38 2" xfId="4163" xr:uid="{00000000-0005-0000-0000-0000AC0A0000}"/>
    <cellStyle name="Calculation 11 39" xfId="4164" xr:uid="{00000000-0005-0000-0000-0000AD0A0000}"/>
    <cellStyle name="Calculation 11 39 2" xfId="4165" xr:uid="{00000000-0005-0000-0000-0000AE0A0000}"/>
    <cellStyle name="Calculation 11 4" xfId="4166" xr:uid="{00000000-0005-0000-0000-0000AF0A0000}"/>
    <cellStyle name="Calculation 11 4 2" xfId="4167" xr:uid="{00000000-0005-0000-0000-0000B00A0000}"/>
    <cellStyle name="Calculation 11 40" xfId="4168" xr:uid="{00000000-0005-0000-0000-0000B10A0000}"/>
    <cellStyle name="Calculation 11 41" xfId="4169" xr:uid="{00000000-0005-0000-0000-0000B20A0000}"/>
    <cellStyle name="Calculation 11 42" xfId="4170" xr:uid="{00000000-0005-0000-0000-0000B30A0000}"/>
    <cellStyle name="Calculation 11 43" xfId="4171" xr:uid="{00000000-0005-0000-0000-0000B40A0000}"/>
    <cellStyle name="Calculation 11 44" xfId="4172" xr:uid="{00000000-0005-0000-0000-0000B50A0000}"/>
    <cellStyle name="Calculation 11 45" xfId="4173" xr:uid="{00000000-0005-0000-0000-0000B60A0000}"/>
    <cellStyle name="Calculation 11 46" xfId="4174" xr:uid="{00000000-0005-0000-0000-0000B70A0000}"/>
    <cellStyle name="Calculation 11 47" xfId="4175" xr:uid="{00000000-0005-0000-0000-0000B80A0000}"/>
    <cellStyle name="Calculation 11 48" xfId="4176" xr:uid="{00000000-0005-0000-0000-0000B90A0000}"/>
    <cellStyle name="Calculation 11 49" xfId="4177" xr:uid="{00000000-0005-0000-0000-0000BA0A0000}"/>
    <cellStyle name="Calculation 11 5" xfId="4178" xr:uid="{00000000-0005-0000-0000-0000BB0A0000}"/>
    <cellStyle name="Calculation 11 5 2" xfId="4179" xr:uid="{00000000-0005-0000-0000-0000BC0A0000}"/>
    <cellStyle name="Calculation 11 50" xfId="4180" xr:uid="{00000000-0005-0000-0000-0000BD0A0000}"/>
    <cellStyle name="Calculation 11 51" xfId="4181" xr:uid="{00000000-0005-0000-0000-0000BE0A0000}"/>
    <cellStyle name="Calculation 11 52" xfId="4182" xr:uid="{00000000-0005-0000-0000-0000BF0A0000}"/>
    <cellStyle name="Calculation 11 53" xfId="4183" xr:uid="{00000000-0005-0000-0000-0000C00A0000}"/>
    <cellStyle name="Calculation 11 54" xfId="4184" xr:uid="{00000000-0005-0000-0000-0000C10A0000}"/>
    <cellStyle name="Calculation 11 55" xfId="4185" xr:uid="{00000000-0005-0000-0000-0000C20A0000}"/>
    <cellStyle name="Calculation 11 56" xfId="4186" xr:uid="{00000000-0005-0000-0000-0000C30A0000}"/>
    <cellStyle name="Calculation 11 57" xfId="4187" xr:uid="{00000000-0005-0000-0000-0000C40A0000}"/>
    <cellStyle name="Calculation 11 58" xfId="4188" xr:uid="{00000000-0005-0000-0000-0000C50A0000}"/>
    <cellStyle name="Calculation 11 59" xfId="4189" xr:uid="{00000000-0005-0000-0000-0000C60A0000}"/>
    <cellStyle name="Calculation 11 6" xfId="4190" xr:uid="{00000000-0005-0000-0000-0000C70A0000}"/>
    <cellStyle name="Calculation 11 6 2" xfId="4191" xr:uid="{00000000-0005-0000-0000-0000C80A0000}"/>
    <cellStyle name="Calculation 11 60" xfId="4192" xr:uid="{00000000-0005-0000-0000-0000C90A0000}"/>
    <cellStyle name="Calculation 11 61" xfId="4193" xr:uid="{00000000-0005-0000-0000-0000CA0A0000}"/>
    <cellStyle name="Calculation 11 62" xfId="4194" xr:uid="{00000000-0005-0000-0000-0000CB0A0000}"/>
    <cellStyle name="Calculation 11 63" xfId="4195" xr:uid="{00000000-0005-0000-0000-0000CC0A0000}"/>
    <cellStyle name="Calculation 11 64" xfId="4196" xr:uid="{00000000-0005-0000-0000-0000CD0A0000}"/>
    <cellStyle name="Calculation 11 65" xfId="4197" xr:uid="{00000000-0005-0000-0000-0000CE0A0000}"/>
    <cellStyle name="Calculation 11 66" xfId="4198" xr:uid="{00000000-0005-0000-0000-0000CF0A0000}"/>
    <cellStyle name="Calculation 11 67" xfId="4199" xr:uid="{00000000-0005-0000-0000-0000D00A0000}"/>
    <cellStyle name="Calculation 11 68" xfId="4200" xr:uid="{00000000-0005-0000-0000-0000D10A0000}"/>
    <cellStyle name="Calculation 11 69" xfId="4201" xr:uid="{00000000-0005-0000-0000-0000D20A0000}"/>
    <cellStyle name="Calculation 11 7" xfId="4202" xr:uid="{00000000-0005-0000-0000-0000D30A0000}"/>
    <cellStyle name="Calculation 11 7 2" xfId="4203" xr:uid="{00000000-0005-0000-0000-0000D40A0000}"/>
    <cellStyle name="Calculation 11 70" xfId="4204" xr:uid="{00000000-0005-0000-0000-0000D50A0000}"/>
    <cellStyle name="Calculation 11 71" xfId="4205" xr:uid="{00000000-0005-0000-0000-0000D60A0000}"/>
    <cellStyle name="Calculation 11 72" xfId="4206" xr:uid="{00000000-0005-0000-0000-0000D70A0000}"/>
    <cellStyle name="Calculation 11 73" xfId="4207" xr:uid="{00000000-0005-0000-0000-0000D80A0000}"/>
    <cellStyle name="Calculation 11 74" xfId="4208" xr:uid="{00000000-0005-0000-0000-0000D90A0000}"/>
    <cellStyle name="Calculation 11 75" xfId="4209" xr:uid="{00000000-0005-0000-0000-0000DA0A0000}"/>
    <cellStyle name="Calculation 11 76" xfId="4210" xr:uid="{00000000-0005-0000-0000-0000DB0A0000}"/>
    <cellStyle name="Calculation 11 77" xfId="52683" xr:uid="{00000000-0005-0000-0000-0000DC0A0000}"/>
    <cellStyle name="Calculation 11 78" xfId="52943" xr:uid="{00000000-0005-0000-0000-0000DD0A0000}"/>
    <cellStyle name="Calculation 11 79" xfId="53404" xr:uid="{00000000-0005-0000-0000-0000DE0A0000}"/>
    <cellStyle name="Calculation 11 8" xfId="4211" xr:uid="{00000000-0005-0000-0000-0000DF0A0000}"/>
    <cellStyle name="Calculation 11 8 2" xfId="4212" xr:uid="{00000000-0005-0000-0000-0000E00A0000}"/>
    <cellStyle name="Calculation 11 9" xfId="4213" xr:uid="{00000000-0005-0000-0000-0000E10A0000}"/>
    <cellStyle name="Calculation 11 9 2" xfId="4214" xr:uid="{00000000-0005-0000-0000-0000E20A0000}"/>
    <cellStyle name="Calculation 12" xfId="173" xr:uid="{00000000-0005-0000-0000-0000E30A0000}"/>
    <cellStyle name="Calculation 12 10" xfId="4215" xr:uid="{00000000-0005-0000-0000-0000E40A0000}"/>
    <cellStyle name="Calculation 12 10 2" xfId="4216" xr:uid="{00000000-0005-0000-0000-0000E50A0000}"/>
    <cellStyle name="Calculation 12 11" xfId="4217" xr:uid="{00000000-0005-0000-0000-0000E60A0000}"/>
    <cellStyle name="Calculation 12 11 2" xfId="4218" xr:uid="{00000000-0005-0000-0000-0000E70A0000}"/>
    <cellStyle name="Calculation 12 12" xfId="4219" xr:uid="{00000000-0005-0000-0000-0000E80A0000}"/>
    <cellStyle name="Calculation 12 12 2" xfId="4220" xr:uid="{00000000-0005-0000-0000-0000E90A0000}"/>
    <cellStyle name="Calculation 12 13" xfId="4221" xr:uid="{00000000-0005-0000-0000-0000EA0A0000}"/>
    <cellStyle name="Calculation 12 13 2" xfId="4222" xr:uid="{00000000-0005-0000-0000-0000EB0A0000}"/>
    <cellStyle name="Calculation 12 14" xfId="4223" xr:uid="{00000000-0005-0000-0000-0000EC0A0000}"/>
    <cellStyle name="Calculation 12 14 2" xfId="4224" xr:uid="{00000000-0005-0000-0000-0000ED0A0000}"/>
    <cellStyle name="Calculation 12 15" xfId="4225" xr:uid="{00000000-0005-0000-0000-0000EE0A0000}"/>
    <cellStyle name="Calculation 12 15 2" xfId="4226" xr:uid="{00000000-0005-0000-0000-0000EF0A0000}"/>
    <cellStyle name="Calculation 12 16" xfId="4227" xr:uid="{00000000-0005-0000-0000-0000F00A0000}"/>
    <cellStyle name="Calculation 12 16 2" xfId="4228" xr:uid="{00000000-0005-0000-0000-0000F10A0000}"/>
    <cellStyle name="Calculation 12 17" xfId="4229" xr:uid="{00000000-0005-0000-0000-0000F20A0000}"/>
    <cellStyle name="Calculation 12 17 2" xfId="4230" xr:uid="{00000000-0005-0000-0000-0000F30A0000}"/>
    <cellStyle name="Calculation 12 18" xfId="4231" xr:uid="{00000000-0005-0000-0000-0000F40A0000}"/>
    <cellStyle name="Calculation 12 18 2" xfId="4232" xr:uid="{00000000-0005-0000-0000-0000F50A0000}"/>
    <cellStyle name="Calculation 12 19" xfId="4233" xr:uid="{00000000-0005-0000-0000-0000F60A0000}"/>
    <cellStyle name="Calculation 12 19 2" xfId="4234" xr:uid="{00000000-0005-0000-0000-0000F70A0000}"/>
    <cellStyle name="Calculation 12 2" xfId="174" xr:uid="{00000000-0005-0000-0000-0000F80A0000}"/>
    <cellStyle name="Calculation 12 2 2" xfId="4235" xr:uid="{00000000-0005-0000-0000-0000F90A0000}"/>
    <cellStyle name="Calculation 12 20" xfId="4236" xr:uid="{00000000-0005-0000-0000-0000FA0A0000}"/>
    <cellStyle name="Calculation 12 20 2" xfId="4237" xr:uid="{00000000-0005-0000-0000-0000FB0A0000}"/>
    <cellStyle name="Calculation 12 21" xfId="4238" xr:uid="{00000000-0005-0000-0000-0000FC0A0000}"/>
    <cellStyle name="Calculation 12 21 2" xfId="4239" xr:uid="{00000000-0005-0000-0000-0000FD0A0000}"/>
    <cellStyle name="Calculation 12 22" xfId="4240" xr:uid="{00000000-0005-0000-0000-0000FE0A0000}"/>
    <cellStyle name="Calculation 12 22 2" xfId="4241" xr:uid="{00000000-0005-0000-0000-0000FF0A0000}"/>
    <cellStyle name="Calculation 12 23" xfId="4242" xr:uid="{00000000-0005-0000-0000-0000000B0000}"/>
    <cellStyle name="Calculation 12 23 2" xfId="4243" xr:uid="{00000000-0005-0000-0000-0000010B0000}"/>
    <cellStyle name="Calculation 12 24" xfId="4244" xr:uid="{00000000-0005-0000-0000-0000020B0000}"/>
    <cellStyle name="Calculation 12 24 2" xfId="4245" xr:uid="{00000000-0005-0000-0000-0000030B0000}"/>
    <cellStyle name="Calculation 12 25" xfId="4246" xr:uid="{00000000-0005-0000-0000-0000040B0000}"/>
    <cellStyle name="Calculation 12 25 2" xfId="4247" xr:uid="{00000000-0005-0000-0000-0000050B0000}"/>
    <cellStyle name="Calculation 12 26" xfId="4248" xr:uid="{00000000-0005-0000-0000-0000060B0000}"/>
    <cellStyle name="Calculation 12 26 2" xfId="4249" xr:uid="{00000000-0005-0000-0000-0000070B0000}"/>
    <cellStyle name="Calculation 12 27" xfId="4250" xr:uid="{00000000-0005-0000-0000-0000080B0000}"/>
    <cellStyle name="Calculation 12 27 2" xfId="4251" xr:uid="{00000000-0005-0000-0000-0000090B0000}"/>
    <cellStyle name="Calculation 12 28" xfId="4252" xr:uid="{00000000-0005-0000-0000-00000A0B0000}"/>
    <cellStyle name="Calculation 12 28 2" xfId="4253" xr:uid="{00000000-0005-0000-0000-00000B0B0000}"/>
    <cellStyle name="Calculation 12 29" xfId="4254" xr:uid="{00000000-0005-0000-0000-00000C0B0000}"/>
    <cellStyle name="Calculation 12 29 2" xfId="4255" xr:uid="{00000000-0005-0000-0000-00000D0B0000}"/>
    <cellStyle name="Calculation 12 3" xfId="4256" xr:uid="{00000000-0005-0000-0000-00000E0B0000}"/>
    <cellStyle name="Calculation 12 3 2" xfId="4257" xr:uid="{00000000-0005-0000-0000-00000F0B0000}"/>
    <cellStyle name="Calculation 12 30" xfId="4258" xr:uid="{00000000-0005-0000-0000-0000100B0000}"/>
    <cellStyle name="Calculation 12 30 2" xfId="4259" xr:uid="{00000000-0005-0000-0000-0000110B0000}"/>
    <cellStyle name="Calculation 12 31" xfId="4260" xr:uid="{00000000-0005-0000-0000-0000120B0000}"/>
    <cellStyle name="Calculation 12 31 2" xfId="4261" xr:uid="{00000000-0005-0000-0000-0000130B0000}"/>
    <cellStyle name="Calculation 12 32" xfId="4262" xr:uid="{00000000-0005-0000-0000-0000140B0000}"/>
    <cellStyle name="Calculation 12 32 2" xfId="4263" xr:uid="{00000000-0005-0000-0000-0000150B0000}"/>
    <cellStyle name="Calculation 12 33" xfId="4264" xr:uid="{00000000-0005-0000-0000-0000160B0000}"/>
    <cellStyle name="Calculation 12 33 2" xfId="4265" xr:uid="{00000000-0005-0000-0000-0000170B0000}"/>
    <cellStyle name="Calculation 12 34" xfId="4266" xr:uid="{00000000-0005-0000-0000-0000180B0000}"/>
    <cellStyle name="Calculation 12 34 2" xfId="4267" xr:uid="{00000000-0005-0000-0000-0000190B0000}"/>
    <cellStyle name="Calculation 12 35" xfId="4268" xr:uid="{00000000-0005-0000-0000-00001A0B0000}"/>
    <cellStyle name="Calculation 12 35 2" xfId="4269" xr:uid="{00000000-0005-0000-0000-00001B0B0000}"/>
    <cellStyle name="Calculation 12 36" xfId="4270" xr:uid="{00000000-0005-0000-0000-00001C0B0000}"/>
    <cellStyle name="Calculation 12 36 2" xfId="4271" xr:uid="{00000000-0005-0000-0000-00001D0B0000}"/>
    <cellStyle name="Calculation 12 37" xfId="4272" xr:uid="{00000000-0005-0000-0000-00001E0B0000}"/>
    <cellStyle name="Calculation 12 37 2" xfId="4273" xr:uid="{00000000-0005-0000-0000-00001F0B0000}"/>
    <cellStyle name="Calculation 12 38" xfId="4274" xr:uid="{00000000-0005-0000-0000-0000200B0000}"/>
    <cellStyle name="Calculation 12 38 2" xfId="4275" xr:uid="{00000000-0005-0000-0000-0000210B0000}"/>
    <cellStyle name="Calculation 12 39" xfId="4276" xr:uid="{00000000-0005-0000-0000-0000220B0000}"/>
    <cellStyle name="Calculation 12 39 2" xfId="4277" xr:uid="{00000000-0005-0000-0000-0000230B0000}"/>
    <cellStyle name="Calculation 12 4" xfId="4278" xr:uid="{00000000-0005-0000-0000-0000240B0000}"/>
    <cellStyle name="Calculation 12 4 2" xfId="4279" xr:uid="{00000000-0005-0000-0000-0000250B0000}"/>
    <cellStyle name="Calculation 12 40" xfId="4280" xr:uid="{00000000-0005-0000-0000-0000260B0000}"/>
    <cellStyle name="Calculation 12 41" xfId="4281" xr:uid="{00000000-0005-0000-0000-0000270B0000}"/>
    <cellStyle name="Calculation 12 42" xfId="4282" xr:uid="{00000000-0005-0000-0000-0000280B0000}"/>
    <cellStyle name="Calculation 12 43" xfId="4283" xr:uid="{00000000-0005-0000-0000-0000290B0000}"/>
    <cellStyle name="Calculation 12 44" xfId="4284" xr:uid="{00000000-0005-0000-0000-00002A0B0000}"/>
    <cellStyle name="Calculation 12 45" xfId="4285" xr:uid="{00000000-0005-0000-0000-00002B0B0000}"/>
    <cellStyle name="Calculation 12 46" xfId="4286" xr:uid="{00000000-0005-0000-0000-00002C0B0000}"/>
    <cellStyle name="Calculation 12 47" xfId="4287" xr:uid="{00000000-0005-0000-0000-00002D0B0000}"/>
    <cellStyle name="Calculation 12 48" xfId="4288" xr:uid="{00000000-0005-0000-0000-00002E0B0000}"/>
    <cellStyle name="Calculation 12 49" xfId="4289" xr:uid="{00000000-0005-0000-0000-00002F0B0000}"/>
    <cellStyle name="Calculation 12 5" xfId="4290" xr:uid="{00000000-0005-0000-0000-0000300B0000}"/>
    <cellStyle name="Calculation 12 5 2" xfId="4291" xr:uid="{00000000-0005-0000-0000-0000310B0000}"/>
    <cellStyle name="Calculation 12 50" xfId="4292" xr:uid="{00000000-0005-0000-0000-0000320B0000}"/>
    <cellStyle name="Calculation 12 51" xfId="4293" xr:uid="{00000000-0005-0000-0000-0000330B0000}"/>
    <cellStyle name="Calculation 12 52" xfId="4294" xr:uid="{00000000-0005-0000-0000-0000340B0000}"/>
    <cellStyle name="Calculation 12 53" xfId="4295" xr:uid="{00000000-0005-0000-0000-0000350B0000}"/>
    <cellStyle name="Calculation 12 54" xfId="4296" xr:uid="{00000000-0005-0000-0000-0000360B0000}"/>
    <cellStyle name="Calculation 12 55" xfId="4297" xr:uid="{00000000-0005-0000-0000-0000370B0000}"/>
    <cellStyle name="Calculation 12 56" xfId="4298" xr:uid="{00000000-0005-0000-0000-0000380B0000}"/>
    <cellStyle name="Calculation 12 57" xfId="4299" xr:uid="{00000000-0005-0000-0000-0000390B0000}"/>
    <cellStyle name="Calculation 12 58" xfId="4300" xr:uid="{00000000-0005-0000-0000-00003A0B0000}"/>
    <cellStyle name="Calculation 12 59" xfId="4301" xr:uid="{00000000-0005-0000-0000-00003B0B0000}"/>
    <cellStyle name="Calculation 12 6" xfId="4302" xr:uid="{00000000-0005-0000-0000-00003C0B0000}"/>
    <cellStyle name="Calculation 12 6 2" xfId="4303" xr:uid="{00000000-0005-0000-0000-00003D0B0000}"/>
    <cellStyle name="Calculation 12 60" xfId="4304" xr:uid="{00000000-0005-0000-0000-00003E0B0000}"/>
    <cellStyle name="Calculation 12 61" xfId="4305" xr:uid="{00000000-0005-0000-0000-00003F0B0000}"/>
    <cellStyle name="Calculation 12 62" xfId="4306" xr:uid="{00000000-0005-0000-0000-0000400B0000}"/>
    <cellStyle name="Calculation 12 63" xfId="4307" xr:uid="{00000000-0005-0000-0000-0000410B0000}"/>
    <cellStyle name="Calculation 12 64" xfId="4308" xr:uid="{00000000-0005-0000-0000-0000420B0000}"/>
    <cellStyle name="Calculation 12 65" xfId="4309" xr:uid="{00000000-0005-0000-0000-0000430B0000}"/>
    <cellStyle name="Calculation 12 66" xfId="4310" xr:uid="{00000000-0005-0000-0000-0000440B0000}"/>
    <cellStyle name="Calculation 12 67" xfId="4311" xr:uid="{00000000-0005-0000-0000-0000450B0000}"/>
    <cellStyle name="Calculation 12 68" xfId="4312" xr:uid="{00000000-0005-0000-0000-0000460B0000}"/>
    <cellStyle name="Calculation 12 69" xfId="4313" xr:uid="{00000000-0005-0000-0000-0000470B0000}"/>
    <cellStyle name="Calculation 12 7" xfId="4314" xr:uid="{00000000-0005-0000-0000-0000480B0000}"/>
    <cellStyle name="Calculation 12 7 2" xfId="4315" xr:uid="{00000000-0005-0000-0000-0000490B0000}"/>
    <cellStyle name="Calculation 12 70" xfId="4316" xr:uid="{00000000-0005-0000-0000-00004A0B0000}"/>
    <cellStyle name="Calculation 12 71" xfId="4317" xr:uid="{00000000-0005-0000-0000-00004B0B0000}"/>
    <cellStyle name="Calculation 12 72" xfId="4318" xr:uid="{00000000-0005-0000-0000-00004C0B0000}"/>
    <cellStyle name="Calculation 12 73" xfId="4319" xr:uid="{00000000-0005-0000-0000-00004D0B0000}"/>
    <cellStyle name="Calculation 12 74" xfId="4320" xr:uid="{00000000-0005-0000-0000-00004E0B0000}"/>
    <cellStyle name="Calculation 12 75" xfId="4321" xr:uid="{00000000-0005-0000-0000-00004F0B0000}"/>
    <cellStyle name="Calculation 12 76" xfId="4322" xr:uid="{00000000-0005-0000-0000-0000500B0000}"/>
    <cellStyle name="Calculation 12 77" xfId="52697" xr:uid="{00000000-0005-0000-0000-0000510B0000}"/>
    <cellStyle name="Calculation 12 78" xfId="52960" xr:uid="{00000000-0005-0000-0000-0000520B0000}"/>
    <cellStyle name="Calculation 12 79" xfId="53421" xr:uid="{00000000-0005-0000-0000-0000530B0000}"/>
    <cellStyle name="Calculation 12 8" xfId="4323" xr:uid="{00000000-0005-0000-0000-0000540B0000}"/>
    <cellStyle name="Calculation 12 8 2" xfId="4324" xr:uid="{00000000-0005-0000-0000-0000550B0000}"/>
    <cellStyle name="Calculation 12 9" xfId="4325" xr:uid="{00000000-0005-0000-0000-0000560B0000}"/>
    <cellStyle name="Calculation 12 9 2" xfId="4326" xr:uid="{00000000-0005-0000-0000-0000570B0000}"/>
    <cellStyle name="Calculation 13" xfId="175" xr:uid="{00000000-0005-0000-0000-0000580B0000}"/>
    <cellStyle name="Calculation 13 10" xfId="4327" xr:uid="{00000000-0005-0000-0000-0000590B0000}"/>
    <cellStyle name="Calculation 13 10 2" xfId="4328" xr:uid="{00000000-0005-0000-0000-00005A0B0000}"/>
    <cellStyle name="Calculation 13 11" xfId="4329" xr:uid="{00000000-0005-0000-0000-00005B0B0000}"/>
    <cellStyle name="Calculation 13 11 2" xfId="4330" xr:uid="{00000000-0005-0000-0000-00005C0B0000}"/>
    <cellStyle name="Calculation 13 12" xfId="4331" xr:uid="{00000000-0005-0000-0000-00005D0B0000}"/>
    <cellStyle name="Calculation 13 12 2" xfId="4332" xr:uid="{00000000-0005-0000-0000-00005E0B0000}"/>
    <cellStyle name="Calculation 13 13" xfId="4333" xr:uid="{00000000-0005-0000-0000-00005F0B0000}"/>
    <cellStyle name="Calculation 13 13 2" xfId="4334" xr:uid="{00000000-0005-0000-0000-0000600B0000}"/>
    <cellStyle name="Calculation 13 14" xfId="4335" xr:uid="{00000000-0005-0000-0000-0000610B0000}"/>
    <cellStyle name="Calculation 13 14 2" xfId="4336" xr:uid="{00000000-0005-0000-0000-0000620B0000}"/>
    <cellStyle name="Calculation 13 15" xfId="4337" xr:uid="{00000000-0005-0000-0000-0000630B0000}"/>
    <cellStyle name="Calculation 13 15 2" xfId="4338" xr:uid="{00000000-0005-0000-0000-0000640B0000}"/>
    <cellStyle name="Calculation 13 16" xfId="4339" xr:uid="{00000000-0005-0000-0000-0000650B0000}"/>
    <cellStyle name="Calculation 13 16 2" xfId="4340" xr:uid="{00000000-0005-0000-0000-0000660B0000}"/>
    <cellStyle name="Calculation 13 17" xfId="4341" xr:uid="{00000000-0005-0000-0000-0000670B0000}"/>
    <cellStyle name="Calculation 13 17 2" xfId="4342" xr:uid="{00000000-0005-0000-0000-0000680B0000}"/>
    <cellStyle name="Calculation 13 18" xfId="4343" xr:uid="{00000000-0005-0000-0000-0000690B0000}"/>
    <cellStyle name="Calculation 13 18 2" xfId="4344" xr:uid="{00000000-0005-0000-0000-00006A0B0000}"/>
    <cellStyle name="Calculation 13 19" xfId="4345" xr:uid="{00000000-0005-0000-0000-00006B0B0000}"/>
    <cellStyle name="Calculation 13 19 2" xfId="4346" xr:uid="{00000000-0005-0000-0000-00006C0B0000}"/>
    <cellStyle name="Calculation 13 2" xfId="176" xr:uid="{00000000-0005-0000-0000-00006D0B0000}"/>
    <cellStyle name="Calculation 13 2 2" xfId="4347" xr:uid="{00000000-0005-0000-0000-00006E0B0000}"/>
    <cellStyle name="Calculation 13 20" xfId="4348" xr:uid="{00000000-0005-0000-0000-00006F0B0000}"/>
    <cellStyle name="Calculation 13 20 2" xfId="4349" xr:uid="{00000000-0005-0000-0000-0000700B0000}"/>
    <cellStyle name="Calculation 13 21" xfId="4350" xr:uid="{00000000-0005-0000-0000-0000710B0000}"/>
    <cellStyle name="Calculation 13 21 2" xfId="4351" xr:uid="{00000000-0005-0000-0000-0000720B0000}"/>
    <cellStyle name="Calculation 13 22" xfId="4352" xr:uid="{00000000-0005-0000-0000-0000730B0000}"/>
    <cellStyle name="Calculation 13 22 2" xfId="4353" xr:uid="{00000000-0005-0000-0000-0000740B0000}"/>
    <cellStyle name="Calculation 13 23" xfId="4354" xr:uid="{00000000-0005-0000-0000-0000750B0000}"/>
    <cellStyle name="Calculation 13 23 2" xfId="4355" xr:uid="{00000000-0005-0000-0000-0000760B0000}"/>
    <cellStyle name="Calculation 13 24" xfId="4356" xr:uid="{00000000-0005-0000-0000-0000770B0000}"/>
    <cellStyle name="Calculation 13 24 2" xfId="4357" xr:uid="{00000000-0005-0000-0000-0000780B0000}"/>
    <cellStyle name="Calculation 13 25" xfId="4358" xr:uid="{00000000-0005-0000-0000-0000790B0000}"/>
    <cellStyle name="Calculation 13 25 2" xfId="4359" xr:uid="{00000000-0005-0000-0000-00007A0B0000}"/>
    <cellStyle name="Calculation 13 26" xfId="4360" xr:uid="{00000000-0005-0000-0000-00007B0B0000}"/>
    <cellStyle name="Calculation 13 26 2" xfId="4361" xr:uid="{00000000-0005-0000-0000-00007C0B0000}"/>
    <cellStyle name="Calculation 13 27" xfId="4362" xr:uid="{00000000-0005-0000-0000-00007D0B0000}"/>
    <cellStyle name="Calculation 13 27 2" xfId="4363" xr:uid="{00000000-0005-0000-0000-00007E0B0000}"/>
    <cellStyle name="Calculation 13 28" xfId="4364" xr:uid="{00000000-0005-0000-0000-00007F0B0000}"/>
    <cellStyle name="Calculation 13 28 2" xfId="4365" xr:uid="{00000000-0005-0000-0000-0000800B0000}"/>
    <cellStyle name="Calculation 13 29" xfId="4366" xr:uid="{00000000-0005-0000-0000-0000810B0000}"/>
    <cellStyle name="Calculation 13 29 2" xfId="4367" xr:uid="{00000000-0005-0000-0000-0000820B0000}"/>
    <cellStyle name="Calculation 13 3" xfId="4368" xr:uid="{00000000-0005-0000-0000-0000830B0000}"/>
    <cellStyle name="Calculation 13 3 2" xfId="4369" xr:uid="{00000000-0005-0000-0000-0000840B0000}"/>
    <cellStyle name="Calculation 13 30" xfId="4370" xr:uid="{00000000-0005-0000-0000-0000850B0000}"/>
    <cellStyle name="Calculation 13 30 2" xfId="4371" xr:uid="{00000000-0005-0000-0000-0000860B0000}"/>
    <cellStyle name="Calculation 13 31" xfId="4372" xr:uid="{00000000-0005-0000-0000-0000870B0000}"/>
    <cellStyle name="Calculation 13 31 2" xfId="4373" xr:uid="{00000000-0005-0000-0000-0000880B0000}"/>
    <cellStyle name="Calculation 13 32" xfId="4374" xr:uid="{00000000-0005-0000-0000-0000890B0000}"/>
    <cellStyle name="Calculation 13 32 2" xfId="4375" xr:uid="{00000000-0005-0000-0000-00008A0B0000}"/>
    <cellStyle name="Calculation 13 33" xfId="4376" xr:uid="{00000000-0005-0000-0000-00008B0B0000}"/>
    <cellStyle name="Calculation 13 33 2" xfId="4377" xr:uid="{00000000-0005-0000-0000-00008C0B0000}"/>
    <cellStyle name="Calculation 13 34" xfId="4378" xr:uid="{00000000-0005-0000-0000-00008D0B0000}"/>
    <cellStyle name="Calculation 13 34 2" xfId="4379" xr:uid="{00000000-0005-0000-0000-00008E0B0000}"/>
    <cellStyle name="Calculation 13 35" xfId="4380" xr:uid="{00000000-0005-0000-0000-00008F0B0000}"/>
    <cellStyle name="Calculation 13 35 2" xfId="4381" xr:uid="{00000000-0005-0000-0000-0000900B0000}"/>
    <cellStyle name="Calculation 13 36" xfId="4382" xr:uid="{00000000-0005-0000-0000-0000910B0000}"/>
    <cellStyle name="Calculation 13 36 2" xfId="4383" xr:uid="{00000000-0005-0000-0000-0000920B0000}"/>
    <cellStyle name="Calculation 13 37" xfId="4384" xr:uid="{00000000-0005-0000-0000-0000930B0000}"/>
    <cellStyle name="Calculation 13 37 2" xfId="4385" xr:uid="{00000000-0005-0000-0000-0000940B0000}"/>
    <cellStyle name="Calculation 13 38" xfId="4386" xr:uid="{00000000-0005-0000-0000-0000950B0000}"/>
    <cellStyle name="Calculation 13 38 2" xfId="4387" xr:uid="{00000000-0005-0000-0000-0000960B0000}"/>
    <cellStyle name="Calculation 13 39" xfId="4388" xr:uid="{00000000-0005-0000-0000-0000970B0000}"/>
    <cellStyle name="Calculation 13 39 2" xfId="4389" xr:uid="{00000000-0005-0000-0000-0000980B0000}"/>
    <cellStyle name="Calculation 13 4" xfId="4390" xr:uid="{00000000-0005-0000-0000-0000990B0000}"/>
    <cellStyle name="Calculation 13 4 2" xfId="4391" xr:uid="{00000000-0005-0000-0000-00009A0B0000}"/>
    <cellStyle name="Calculation 13 40" xfId="4392" xr:uid="{00000000-0005-0000-0000-00009B0B0000}"/>
    <cellStyle name="Calculation 13 41" xfId="4393" xr:uid="{00000000-0005-0000-0000-00009C0B0000}"/>
    <cellStyle name="Calculation 13 42" xfId="4394" xr:uid="{00000000-0005-0000-0000-00009D0B0000}"/>
    <cellStyle name="Calculation 13 43" xfId="4395" xr:uid="{00000000-0005-0000-0000-00009E0B0000}"/>
    <cellStyle name="Calculation 13 44" xfId="4396" xr:uid="{00000000-0005-0000-0000-00009F0B0000}"/>
    <cellStyle name="Calculation 13 45" xfId="4397" xr:uid="{00000000-0005-0000-0000-0000A00B0000}"/>
    <cellStyle name="Calculation 13 46" xfId="4398" xr:uid="{00000000-0005-0000-0000-0000A10B0000}"/>
    <cellStyle name="Calculation 13 47" xfId="4399" xr:uid="{00000000-0005-0000-0000-0000A20B0000}"/>
    <cellStyle name="Calculation 13 48" xfId="4400" xr:uid="{00000000-0005-0000-0000-0000A30B0000}"/>
    <cellStyle name="Calculation 13 49" xfId="4401" xr:uid="{00000000-0005-0000-0000-0000A40B0000}"/>
    <cellStyle name="Calculation 13 5" xfId="4402" xr:uid="{00000000-0005-0000-0000-0000A50B0000}"/>
    <cellStyle name="Calculation 13 5 2" xfId="4403" xr:uid="{00000000-0005-0000-0000-0000A60B0000}"/>
    <cellStyle name="Calculation 13 50" xfId="4404" xr:uid="{00000000-0005-0000-0000-0000A70B0000}"/>
    <cellStyle name="Calculation 13 51" xfId="4405" xr:uid="{00000000-0005-0000-0000-0000A80B0000}"/>
    <cellStyle name="Calculation 13 52" xfId="4406" xr:uid="{00000000-0005-0000-0000-0000A90B0000}"/>
    <cellStyle name="Calculation 13 53" xfId="4407" xr:uid="{00000000-0005-0000-0000-0000AA0B0000}"/>
    <cellStyle name="Calculation 13 54" xfId="4408" xr:uid="{00000000-0005-0000-0000-0000AB0B0000}"/>
    <cellStyle name="Calculation 13 55" xfId="4409" xr:uid="{00000000-0005-0000-0000-0000AC0B0000}"/>
    <cellStyle name="Calculation 13 56" xfId="4410" xr:uid="{00000000-0005-0000-0000-0000AD0B0000}"/>
    <cellStyle name="Calculation 13 57" xfId="4411" xr:uid="{00000000-0005-0000-0000-0000AE0B0000}"/>
    <cellStyle name="Calculation 13 58" xfId="4412" xr:uid="{00000000-0005-0000-0000-0000AF0B0000}"/>
    <cellStyle name="Calculation 13 59" xfId="4413" xr:uid="{00000000-0005-0000-0000-0000B00B0000}"/>
    <cellStyle name="Calculation 13 6" xfId="4414" xr:uid="{00000000-0005-0000-0000-0000B10B0000}"/>
    <cellStyle name="Calculation 13 6 2" xfId="4415" xr:uid="{00000000-0005-0000-0000-0000B20B0000}"/>
    <cellStyle name="Calculation 13 60" xfId="4416" xr:uid="{00000000-0005-0000-0000-0000B30B0000}"/>
    <cellStyle name="Calculation 13 61" xfId="4417" xr:uid="{00000000-0005-0000-0000-0000B40B0000}"/>
    <cellStyle name="Calculation 13 62" xfId="4418" xr:uid="{00000000-0005-0000-0000-0000B50B0000}"/>
    <cellStyle name="Calculation 13 63" xfId="4419" xr:uid="{00000000-0005-0000-0000-0000B60B0000}"/>
    <cellStyle name="Calculation 13 64" xfId="4420" xr:uid="{00000000-0005-0000-0000-0000B70B0000}"/>
    <cellStyle name="Calculation 13 65" xfId="4421" xr:uid="{00000000-0005-0000-0000-0000B80B0000}"/>
    <cellStyle name="Calculation 13 66" xfId="4422" xr:uid="{00000000-0005-0000-0000-0000B90B0000}"/>
    <cellStyle name="Calculation 13 67" xfId="4423" xr:uid="{00000000-0005-0000-0000-0000BA0B0000}"/>
    <cellStyle name="Calculation 13 68" xfId="4424" xr:uid="{00000000-0005-0000-0000-0000BB0B0000}"/>
    <cellStyle name="Calculation 13 69" xfId="4425" xr:uid="{00000000-0005-0000-0000-0000BC0B0000}"/>
    <cellStyle name="Calculation 13 7" xfId="4426" xr:uid="{00000000-0005-0000-0000-0000BD0B0000}"/>
    <cellStyle name="Calculation 13 7 2" xfId="4427" xr:uid="{00000000-0005-0000-0000-0000BE0B0000}"/>
    <cellStyle name="Calculation 13 70" xfId="4428" xr:uid="{00000000-0005-0000-0000-0000BF0B0000}"/>
    <cellStyle name="Calculation 13 71" xfId="4429" xr:uid="{00000000-0005-0000-0000-0000C00B0000}"/>
    <cellStyle name="Calculation 13 72" xfId="4430" xr:uid="{00000000-0005-0000-0000-0000C10B0000}"/>
    <cellStyle name="Calculation 13 73" xfId="4431" xr:uid="{00000000-0005-0000-0000-0000C20B0000}"/>
    <cellStyle name="Calculation 13 74" xfId="4432" xr:uid="{00000000-0005-0000-0000-0000C30B0000}"/>
    <cellStyle name="Calculation 13 75" xfId="4433" xr:uid="{00000000-0005-0000-0000-0000C40B0000}"/>
    <cellStyle name="Calculation 13 76" xfId="4434" xr:uid="{00000000-0005-0000-0000-0000C50B0000}"/>
    <cellStyle name="Calculation 13 77" xfId="52454" xr:uid="{00000000-0005-0000-0000-0000C60B0000}"/>
    <cellStyle name="Calculation 13 78" xfId="52310" xr:uid="{00000000-0005-0000-0000-0000C70B0000}"/>
    <cellStyle name="Calculation 13 79" xfId="53145" xr:uid="{00000000-0005-0000-0000-0000C80B0000}"/>
    <cellStyle name="Calculation 13 8" xfId="4435" xr:uid="{00000000-0005-0000-0000-0000C90B0000}"/>
    <cellStyle name="Calculation 13 8 2" xfId="4436" xr:uid="{00000000-0005-0000-0000-0000CA0B0000}"/>
    <cellStyle name="Calculation 13 9" xfId="4437" xr:uid="{00000000-0005-0000-0000-0000CB0B0000}"/>
    <cellStyle name="Calculation 13 9 2" xfId="4438" xr:uid="{00000000-0005-0000-0000-0000CC0B0000}"/>
    <cellStyle name="Calculation 14" xfId="177" xr:uid="{00000000-0005-0000-0000-0000CD0B0000}"/>
    <cellStyle name="Calculation 14 10" xfId="4439" xr:uid="{00000000-0005-0000-0000-0000CE0B0000}"/>
    <cellStyle name="Calculation 14 10 2" xfId="4440" xr:uid="{00000000-0005-0000-0000-0000CF0B0000}"/>
    <cellStyle name="Calculation 14 11" xfId="4441" xr:uid="{00000000-0005-0000-0000-0000D00B0000}"/>
    <cellStyle name="Calculation 14 11 2" xfId="4442" xr:uid="{00000000-0005-0000-0000-0000D10B0000}"/>
    <cellStyle name="Calculation 14 12" xfId="4443" xr:uid="{00000000-0005-0000-0000-0000D20B0000}"/>
    <cellStyle name="Calculation 14 12 2" xfId="4444" xr:uid="{00000000-0005-0000-0000-0000D30B0000}"/>
    <cellStyle name="Calculation 14 13" xfId="4445" xr:uid="{00000000-0005-0000-0000-0000D40B0000}"/>
    <cellStyle name="Calculation 14 13 2" xfId="4446" xr:uid="{00000000-0005-0000-0000-0000D50B0000}"/>
    <cellStyle name="Calculation 14 14" xfId="4447" xr:uid="{00000000-0005-0000-0000-0000D60B0000}"/>
    <cellStyle name="Calculation 14 14 2" xfId="4448" xr:uid="{00000000-0005-0000-0000-0000D70B0000}"/>
    <cellStyle name="Calculation 14 15" xfId="4449" xr:uid="{00000000-0005-0000-0000-0000D80B0000}"/>
    <cellStyle name="Calculation 14 15 2" xfId="4450" xr:uid="{00000000-0005-0000-0000-0000D90B0000}"/>
    <cellStyle name="Calculation 14 16" xfId="4451" xr:uid="{00000000-0005-0000-0000-0000DA0B0000}"/>
    <cellStyle name="Calculation 14 16 2" xfId="4452" xr:uid="{00000000-0005-0000-0000-0000DB0B0000}"/>
    <cellStyle name="Calculation 14 17" xfId="4453" xr:uid="{00000000-0005-0000-0000-0000DC0B0000}"/>
    <cellStyle name="Calculation 14 17 2" xfId="4454" xr:uid="{00000000-0005-0000-0000-0000DD0B0000}"/>
    <cellStyle name="Calculation 14 18" xfId="4455" xr:uid="{00000000-0005-0000-0000-0000DE0B0000}"/>
    <cellStyle name="Calculation 14 18 2" xfId="4456" xr:uid="{00000000-0005-0000-0000-0000DF0B0000}"/>
    <cellStyle name="Calculation 14 19" xfId="4457" xr:uid="{00000000-0005-0000-0000-0000E00B0000}"/>
    <cellStyle name="Calculation 14 19 2" xfId="4458" xr:uid="{00000000-0005-0000-0000-0000E10B0000}"/>
    <cellStyle name="Calculation 14 2" xfId="178" xr:uid="{00000000-0005-0000-0000-0000E20B0000}"/>
    <cellStyle name="Calculation 14 2 2" xfId="4459" xr:uid="{00000000-0005-0000-0000-0000E30B0000}"/>
    <cellStyle name="Calculation 14 20" xfId="4460" xr:uid="{00000000-0005-0000-0000-0000E40B0000}"/>
    <cellStyle name="Calculation 14 20 2" xfId="4461" xr:uid="{00000000-0005-0000-0000-0000E50B0000}"/>
    <cellStyle name="Calculation 14 21" xfId="4462" xr:uid="{00000000-0005-0000-0000-0000E60B0000}"/>
    <cellStyle name="Calculation 14 21 2" xfId="4463" xr:uid="{00000000-0005-0000-0000-0000E70B0000}"/>
    <cellStyle name="Calculation 14 22" xfId="4464" xr:uid="{00000000-0005-0000-0000-0000E80B0000}"/>
    <cellStyle name="Calculation 14 22 2" xfId="4465" xr:uid="{00000000-0005-0000-0000-0000E90B0000}"/>
    <cellStyle name="Calculation 14 23" xfId="4466" xr:uid="{00000000-0005-0000-0000-0000EA0B0000}"/>
    <cellStyle name="Calculation 14 23 2" xfId="4467" xr:uid="{00000000-0005-0000-0000-0000EB0B0000}"/>
    <cellStyle name="Calculation 14 24" xfId="4468" xr:uid="{00000000-0005-0000-0000-0000EC0B0000}"/>
    <cellStyle name="Calculation 14 24 2" xfId="4469" xr:uid="{00000000-0005-0000-0000-0000ED0B0000}"/>
    <cellStyle name="Calculation 14 25" xfId="4470" xr:uid="{00000000-0005-0000-0000-0000EE0B0000}"/>
    <cellStyle name="Calculation 14 25 2" xfId="4471" xr:uid="{00000000-0005-0000-0000-0000EF0B0000}"/>
    <cellStyle name="Calculation 14 26" xfId="4472" xr:uid="{00000000-0005-0000-0000-0000F00B0000}"/>
    <cellStyle name="Calculation 14 26 2" xfId="4473" xr:uid="{00000000-0005-0000-0000-0000F10B0000}"/>
    <cellStyle name="Calculation 14 27" xfId="4474" xr:uid="{00000000-0005-0000-0000-0000F20B0000}"/>
    <cellStyle name="Calculation 14 27 2" xfId="4475" xr:uid="{00000000-0005-0000-0000-0000F30B0000}"/>
    <cellStyle name="Calculation 14 28" xfId="4476" xr:uid="{00000000-0005-0000-0000-0000F40B0000}"/>
    <cellStyle name="Calculation 14 28 2" xfId="4477" xr:uid="{00000000-0005-0000-0000-0000F50B0000}"/>
    <cellStyle name="Calculation 14 29" xfId="4478" xr:uid="{00000000-0005-0000-0000-0000F60B0000}"/>
    <cellStyle name="Calculation 14 29 2" xfId="4479" xr:uid="{00000000-0005-0000-0000-0000F70B0000}"/>
    <cellStyle name="Calculation 14 3" xfId="4480" xr:uid="{00000000-0005-0000-0000-0000F80B0000}"/>
    <cellStyle name="Calculation 14 3 2" xfId="4481" xr:uid="{00000000-0005-0000-0000-0000F90B0000}"/>
    <cellStyle name="Calculation 14 30" xfId="4482" xr:uid="{00000000-0005-0000-0000-0000FA0B0000}"/>
    <cellStyle name="Calculation 14 30 2" xfId="4483" xr:uid="{00000000-0005-0000-0000-0000FB0B0000}"/>
    <cellStyle name="Calculation 14 31" xfId="4484" xr:uid="{00000000-0005-0000-0000-0000FC0B0000}"/>
    <cellStyle name="Calculation 14 31 2" xfId="4485" xr:uid="{00000000-0005-0000-0000-0000FD0B0000}"/>
    <cellStyle name="Calculation 14 32" xfId="4486" xr:uid="{00000000-0005-0000-0000-0000FE0B0000}"/>
    <cellStyle name="Calculation 14 32 2" xfId="4487" xr:uid="{00000000-0005-0000-0000-0000FF0B0000}"/>
    <cellStyle name="Calculation 14 33" xfId="4488" xr:uid="{00000000-0005-0000-0000-0000000C0000}"/>
    <cellStyle name="Calculation 14 33 2" xfId="4489" xr:uid="{00000000-0005-0000-0000-0000010C0000}"/>
    <cellStyle name="Calculation 14 34" xfId="4490" xr:uid="{00000000-0005-0000-0000-0000020C0000}"/>
    <cellStyle name="Calculation 14 34 2" xfId="4491" xr:uid="{00000000-0005-0000-0000-0000030C0000}"/>
    <cellStyle name="Calculation 14 35" xfId="4492" xr:uid="{00000000-0005-0000-0000-0000040C0000}"/>
    <cellStyle name="Calculation 14 35 2" xfId="4493" xr:uid="{00000000-0005-0000-0000-0000050C0000}"/>
    <cellStyle name="Calculation 14 36" xfId="4494" xr:uid="{00000000-0005-0000-0000-0000060C0000}"/>
    <cellStyle name="Calculation 14 36 2" xfId="4495" xr:uid="{00000000-0005-0000-0000-0000070C0000}"/>
    <cellStyle name="Calculation 14 37" xfId="4496" xr:uid="{00000000-0005-0000-0000-0000080C0000}"/>
    <cellStyle name="Calculation 14 37 2" xfId="4497" xr:uid="{00000000-0005-0000-0000-0000090C0000}"/>
    <cellStyle name="Calculation 14 38" xfId="4498" xr:uid="{00000000-0005-0000-0000-00000A0C0000}"/>
    <cellStyle name="Calculation 14 38 2" xfId="4499" xr:uid="{00000000-0005-0000-0000-00000B0C0000}"/>
    <cellStyle name="Calculation 14 39" xfId="4500" xr:uid="{00000000-0005-0000-0000-00000C0C0000}"/>
    <cellStyle name="Calculation 14 39 2" xfId="4501" xr:uid="{00000000-0005-0000-0000-00000D0C0000}"/>
    <cellStyle name="Calculation 14 4" xfId="4502" xr:uid="{00000000-0005-0000-0000-00000E0C0000}"/>
    <cellStyle name="Calculation 14 4 2" xfId="4503" xr:uid="{00000000-0005-0000-0000-00000F0C0000}"/>
    <cellStyle name="Calculation 14 40" xfId="4504" xr:uid="{00000000-0005-0000-0000-0000100C0000}"/>
    <cellStyle name="Calculation 14 41" xfId="4505" xr:uid="{00000000-0005-0000-0000-0000110C0000}"/>
    <cellStyle name="Calculation 14 42" xfId="4506" xr:uid="{00000000-0005-0000-0000-0000120C0000}"/>
    <cellStyle name="Calculation 14 43" xfId="4507" xr:uid="{00000000-0005-0000-0000-0000130C0000}"/>
    <cellStyle name="Calculation 14 44" xfId="4508" xr:uid="{00000000-0005-0000-0000-0000140C0000}"/>
    <cellStyle name="Calculation 14 45" xfId="4509" xr:uid="{00000000-0005-0000-0000-0000150C0000}"/>
    <cellStyle name="Calculation 14 46" xfId="4510" xr:uid="{00000000-0005-0000-0000-0000160C0000}"/>
    <cellStyle name="Calculation 14 47" xfId="4511" xr:uid="{00000000-0005-0000-0000-0000170C0000}"/>
    <cellStyle name="Calculation 14 48" xfId="4512" xr:uid="{00000000-0005-0000-0000-0000180C0000}"/>
    <cellStyle name="Calculation 14 49" xfId="4513" xr:uid="{00000000-0005-0000-0000-0000190C0000}"/>
    <cellStyle name="Calculation 14 5" xfId="4514" xr:uid="{00000000-0005-0000-0000-00001A0C0000}"/>
    <cellStyle name="Calculation 14 5 2" xfId="4515" xr:uid="{00000000-0005-0000-0000-00001B0C0000}"/>
    <cellStyle name="Calculation 14 50" xfId="4516" xr:uid="{00000000-0005-0000-0000-00001C0C0000}"/>
    <cellStyle name="Calculation 14 51" xfId="4517" xr:uid="{00000000-0005-0000-0000-00001D0C0000}"/>
    <cellStyle name="Calculation 14 52" xfId="4518" xr:uid="{00000000-0005-0000-0000-00001E0C0000}"/>
    <cellStyle name="Calculation 14 53" xfId="4519" xr:uid="{00000000-0005-0000-0000-00001F0C0000}"/>
    <cellStyle name="Calculation 14 54" xfId="4520" xr:uid="{00000000-0005-0000-0000-0000200C0000}"/>
    <cellStyle name="Calculation 14 55" xfId="4521" xr:uid="{00000000-0005-0000-0000-0000210C0000}"/>
    <cellStyle name="Calculation 14 56" xfId="4522" xr:uid="{00000000-0005-0000-0000-0000220C0000}"/>
    <cellStyle name="Calculation 14 57" xfId="4523" xr:uid="{00000000-0005-0000-0000-0000230C0000}"/>
    <cellStyle name="Calculation 14 58" xfId="4524" xr:uid="{00000000-0005-0000-0000-0000240C0000}"/>
    <cellStyle name="Calculation 14 59" xfId="4525" xr:uid="{00000000-0005-0000-0000-0000250C0000}"/>
    <cellStyle name="Calculation 14 6" xfId="4526" xr:uid="{00000000-0005-0000-0000-0000260C0000}"/>
    <cellStyle name="Calculation 14 6 2" xfId="4527" xr:uid="{00000000-0005-0000-0000-0000270C0000}"/>
    <cellStyle name="Calculation 14 60" xfId="4528" xr:uid="{00000000-0005-0000-0000-0000280C0000}"/>
    <cellStyle name="Calculation 14 61" xfId="4529" xr:uid="{00000000-0005-0000-0000-0000290C0000}"/>
    <cellStyle name="Calculation 14 62" xfId="4530" xr:uid="{00000000-0005-0000-0000-00002A0C0000}"/>
    <cellStyle name="Calculation 14 63" xfId="4531" xr:uid="{00000000-0005-0000-0000-00002B0C0000}"/>
    <cellStyle name="Calculation 14 64" xfId="4532" xr:uid="{00000000-0005-0000-0000-00002C0C0000}"/>
    <cellStyle name="Calculation 14 65" xfId="4533" xr:uid="{00000000-0005-0000-0000-00002D0C0000}"/>
    <cellStyle name="Calculation 14 66" xfId="4534" xr:uid="{00000000-0005-0000-0000-00002E0C0000}"/>
    <cellStyle name="Calculation 14 67" xfId="4535" xr:uid="{00000000-0005-0000-0000-00002F0C0000}"/>
    <cellStyle name="Calculation 14 68" xfId="4536" xr:uid="{00000000-0005-0000-0000-0000300C0000}"/>
    <cellStyle name="Calculation 14 69" xfId="4537" xr:uid="{00000000-0005-0000-0000-0000310C0000}"/>
    <cellStyle name="Calculation 14 7" xfId="4538" xr:uid="{00000000-0005-0000-0000-0000320C0000}"/>
    <cellStyle name="Calculation 14 7 2" xfId="4539" xr:uid="{00000000-0005-0000-0000-0000330C0000}"/>
    <cellStyle name="Calculation 14 70" xfId="4540" xr:uid="{00000000-0005-0000-0000-0000340C0000}"/>
    <cellStyle name="Calculation 14 71" xfId="4541" xr:uid="{00000000-0005-0000-0000-0000350C0000}"/>
    <cellStyle name="Calculation 14 72" xfId="4542" xr:uid="{00000000-0005-0000-0000-0000360C0000}"/>
    <cellStyle name="Calculation 14 73" xfId="4543" xr:uid="{00000000-0005-0000-0000-0000370C0000}"/>
    <cellStyle name="Calculation 14 74" xfId="4544" xr:uid="{00000000-0005-0000-0000-0000380C0000}"/>
    <cellStyle name="Calculation 14 75" xfId="4545" xr:uid="{00000000-0005-0000-0000-0000390C0000}"/>
    <cellStyle name="Calculation 14 76" xfId="4546" xr:uid="{00000000-0005-0000-0000-00003A0C0000}"/>
    <cellStyle name="Calculation 14 77" xfId="52587" xr:uid="{00000000-0005-0000-0000-00003B0C0000}"/>
    <cellStyle name="Calculation 14 78" xfId="52827" xr:uid="{00000000-0005-0000-0000-00003C0C0000}"/>
    <cellStyle name="Calculation 14 79" xfId="53288" xr:uid="{00000000-0005-0000-0000-00003D0C0000}"/>
    <cellStyle name="Calculation 14 8" xfId="4547" xr:uid="{00000000-0005-0000-0000-00003E0C0000}"/>
    <cellStyle name="Calculation 14 8 2" xfId="4548" xr:uid="{00000000-0005-0000-0000-00003F0C0000}"/>
    <cellStyle name="Calculation 14 9" xfId="4549" xr:uid="{00000000-0005-0000-0000-0000400C0000}"/>
    <cellStyle name="Calculation 14 9 2" xfId="4550" xr:uid="{00000000-0005-0000-0000-0000410C0000}"/>
    <cellStyle name="Calculation 15" xfId="179" xr:uid="{00000000-0005-0000-0000-0000420C0000}"/>
    <cellStyle name="Calculation 15 10" xfId="4551" xr:uid="{00000000-0005-0000-0000-0000430C0000}"/>
    <cellStyle name="Calculation 15 10 2" xfId="4552" xr:uid="{00000000-0005-0000-0000-0000440C0000}"/>
    <cellStyle name="Calculation 15 11" xfId="4553" xr:uid="{00000000-0005-0000-0000-0000450C0000}"/>
    <cellStyle name="Calculation 15 11 2" xfId="4554" xr:uid="{00000000-0005-0000-0000-0000460C0000}"/>
    <cellStyle name="Calculation 15 12" xfId="4555" xr:uid="{00000000-0005-0000-0000-0000470C0000}"/>
    <cellStyle name="Calculation 15 12 2" xfId="4556" xr:uid="{00000000-0005-0000-0000-0000480C0000}"/>
    <cellStyle name="Calculation 15 13" xfId="4557" xr:uid="{00000000-0005-0000-0000-0000490C0000}"/>
    <cellStyle name="Calculation 15 13 2" xfId="4558" xr:uid="{00000000-0005-0000-0000-00004A0C0000}"/>
    <cellStyle name="Calculation 15 14" xfId="4559" xr:uid="{00000000-0005-0000-0000-00004B0C0000}"/>
    <cellStyle name="Calculation 15 14 2" xfId="4560" xr:uid="{00000000-0005-0000-0000-00004C0C0000}"/>
    <cellStyle name="Calculation 15 15" xfId="4561" xr:uid="{00000000-0005-0000-0000-00004D0C0000}"/>
    <cellStyle name="Calculation 15 15 2" xfId="4562" xr:uid="{00000000-0005-0000-0000-00004E0C0000}"/>
    <cellStyle name="Calculation 15 16" xfId="4563" xr:uid="{00000000-0005-0000-0000-00004F0C0000}"/>
    <cellStyle name="Calculation 15 16 2" xfId="4564" xr:uid="{00000000-0005-0000-0000-0000500C0000}"/>
    <cellStyle name="Calculation 15 17" xfId="4565" xr:uid="{00000000-0005-0000-0000-0000510C0000}"/>
    <cellStyle name="Calculation 15 17 2" xfId="4566" xr:uid="{00000000-0005-0000-0000-0000520C0000}"/>
    <cellStyle name="Calculation 15 18" xfId="4567" xr:uid="{00000000-0005-0000-0000-0000530C0000}"/>
    <cellStyle name="Calculation 15 18 2" xfId="4568" xr:uid="{00000000-0005-0000-0000-0000540C0000}"/>
    <cellStyle name="Calculation 15 19" xfId="4569" xr:uid="{00000000-0005-0000-0000-0000550C0000}"/>
    <cellStyle name="Calculation 15 19 2" xfId="4570" xr:uid="{00000000-0005-0000-0000-0000560C0000}"/>
    <cellStyle name="Calculation 15 2" xfId="180" xr:uid="{00000000-0005-0000-0000-0000570C0000}"/>
    <cellStyle name="Calculation 15 2 2" xfId="4571" xr:uid="{00000000-0005-0000-0000-0000580C0000}"/>
    <cellStyle name="Calculation 15 20" xfId="4572" xr:uid="{00000000-0005-0000-0000-0000590C0000}"/>
    <cellStyle name="Calculation 15 20 2" xfId="4573" xr:uid="{00000000-0005-0000-0000-00005A0C0000}"/>
    <cellStyle name="Calculation 15 21" xfId="4574" xr:uid="{00000000-0005-0000-0000-00005B0C0000}"/>
    <cellStyle name="Calculation 15 21 2" xfId="4575" xr:uid="{00000000-0005-0000-0000-00005C0C0000}"/>
    <cellStyle name="Calculation 15 22" xfId="4576" xr:uid="{00000000-0005-0000-0000-00005D0C0000}"/>
    <cellStyle name="Calculation 15 22 2" xfId="4577" xr:uid="{00000000-0005-0000-0000-00005E0C0000}"/>
    <cellStyle name="Calculation 15 23" xfId="4578" xr:uid="{00000000-0005-0000-0000-00005F0C0000}"/>
    <cellStyle name="Calculation 15 23 2" xfId="4579" xr:uid="{00000000-0005-0000-0000-0000600C0000}"/>
    <cellStyle name="Calculation 15 24" xfId="4580" xr:uid="{00000000-0005-0000-0000-0000610C0000}"/>
    <cellStyle name="Calculation 15 24 2" xfId="4581" xr:uid="{00000000-0005-0000-0000-0000620C0000}"/>
    <cellStyle name="Calculation 15 25" xfId="4582" xr:uid="{00000000-0005-0000-0000-0000630C0000}"/>
    <cellStyle name="Calculation 15 25 2" xfId="4583" xr:uid="{00000000-0005-0000-0000-0000640C0000}"/>
    <cellStyle name="Calculation 15 26" xfId="4584" xr:uid="{00000000-0005-0000-0000-0000650C0000}"/>
    <cellStyle name="Calculation 15 26 2" xfId="4585" xr:uid="{00000000-0005-0000-0000-0000660C0000}"/>
    <cellStyle name="Calculation 15 27" xfId="4586" xr:uid="{00000000-0005-0000-0000-0000670C0000}"/>
    <cellStyle name="Calculation 15 27 2" xfId="4587" xr:uid="{00000000-0005-0000-0000-0000680C0000}"/>
    <cellStyle name="Calculation 15 28" xfId="4588" xr:uid="{00000000-0005-0000-0000-0000690C0000}"/>
    <cellStyle name="Calculation 15 28 2" xfId="4589" xr:uid="{00000000-0005-0000-0000-00006A0C0000}"/>
    <cellStyle name="Calculation 15 29" xfId="4590" xr:uid="{00000000-0005-0000-0000-00006B0C0000}"/>
    <cellStyle name="Calculation 15 29 2" xfId="4591" xr:uid="{00000000-0005-0000-0000-00006C0C0000}"/>
    <cellStyle name="Calculation 15 3" xfId="4592" xr:uid="{00000000-0005-0000-0000-00006D0C0000}"/>
    <cellStyle name="Calculation 15 3 2" xfId="4593" xr:uid="{00000000-0005-0000-0000-00006E0C0000}"/>
    <cellStyle name="Calculation 15 30" xfId="4594" xr:uid="{00000000-0005-0000-0000-00006F0C0000}"/>
    <cellStyle name="Calculation 15 30 2" xfId="4595" xr:uid="{00000000-0005-0000-0000-0000700C0000}"/>
    <cellStyle name="Calculation 15 31" xfId="4596" xr:uid="{00000000-0005-0000-0000-0000710C0000}"/>
    <cellStyle name="Calculation 15 31 2" xfId="4597" xr:uid="{00000000-0005-0000-0000-0000720C0000}"/>
    <cellStyle name="Calculation 15 32" xfId="4598" xr:uid="{00000000-0005-0000-0000-0000730C0000}"/>
    <cellStyle name="Calculation 15 32 2" xfId="4599" xr:uid="{00000000-0005-0000-0000-0000740C0000}"/>
    <cellStyle name="Calculation 15 33" xfId="4600" xr:uid="{00000000-0005-0000-0000-0000750C0000}"/>
    <cellStyle name="Calculation 15 33 2" xfId="4601" xr:uid="{00000000-0005-0000-0000-0000760C0000}"/>
    <cellStyle name="Calculation 15 34" xfId="4602" xr:uid="{00000000-0005-0000-0000-0000770C0000}"/>
    <cellStyle name="Calculation 15 34 2" xfId="4603" xr:uid="{00000000-0005-0000-0000-0000780C0000}"/>
    <cellStyle name="Calculation 15 35" xfId="4604" xr:uid="{00000000-0005-0000-0000-0000790C0000}"/>
    <cellStyle name="Calculation 15 35 2" xfId="4605" xr:uid="{00000000-0005-0000-0000-00007A0C0000}"/>
    <cellStyle name="Calculation 15 36" xfId="4606" xr:uid="{00000000-0005-0000-0000-00007B0C0000}"/>
    <cellStyle name="Calculation 15 36 2" xfId="4607" xr:uid="{00000000-0005-0000-0000-00007C0C0000}"/>
    <cellStyle name="Calculation 15 37" xfId="4608" xr:uid="{00000000-0005-0000-0000-00007D0C0000}"/>
    <cellStyle name="Calculation 15 37 2" xfId="4609" xr:uid="{00000000-0005-0000-0000-00007E0C0000}"/>
    <cellStyle name="Calculation 15 38" xfId="4610" xr:uid="{00000000-0005-0000-0000-00007F0C0000}"/>
    <cellStyle name="Calculation 15 38 2" xfId="4611" xr:uid="{00000000-0005-0000-0000-0000800C0000}"/>
    <cellStyle name="Calculation 15 39" xfId="4612" xr:uid="{00000000-0005-0000-0000-0000810C0000}"/>
    <cellStyle name="Calculation 15 39 2" xfId="4613" xr:uid="{00000000-0005-0000-0000-0000820C0000}"/>
    <cellStyle name="Calculation 15 4" xfId="4614" xr:uid="{00000000-0005-0000-0000-0000830C0000}"/>
    <cellStyle name="Calculation 15 4 2" xfId="4615" xr:uid="{00000000-0005-0000-0000-0000840C0000}"/>
    <cellStyle name="Calculation 15 40" xfId="4616" xr:uid="{00000000-0005-0000-0000-0000850C0000}"/>
    <cellStyle name="Calculation 15 41" xfId="4617" xr:uid="{00000000-0005-0000-0000-0000860C0000}"/>
    <cellStyle name="Calculation 15 42" xfId="4618" xr:uid="{00000000-0005-0000-0000-0000870C0000}"/>
    <cellStyle name="Calculation 15 43" xfId="4619" xr:uid="{00000000-0005-0000-0000-0000880C0000}"/>
    <cellStyle name="Calculation 15 44" xfId="4620" xr:uid="{00000000-0005-0000-0000-0000890C0000}"/>
    <cellStyle name="Calculation 15 45" xfId="4621" xr:uid="{00000000-0005-0000-0000-00008A0C0000}"/>
    <cellStyle name="Calculation 15 46" xfId="4622" xr:uid="{00000000-0005-0000-0000-00008B0C0000}"/>
    <cellStyle name="Calculation 15 47" xfId="4623" xr:uid="{00000000-0005-0000-0000-00008C0C0000}"/>
    <cellStyle name="Calculation 15 48" xfId="4624" xr:uid="{00000000-0005-0000-0000-00008D0C0000}"/>
    <cellStyle name="Calculation 15 49" xfId="4625" xr:uid="{00000000-0005-0000-0000-00008E0C0000}"/>
    <cellStyle name="Calculation 15 5" xfId="4626" xr:uid="{00000000-0005-0000-0000-00008F0C0000}"/>
    <cellStyle name="Calculation 15 5 2" xfId="4627" xr:uid="{00000000-0005-0000-0000-0000900C0000}"/>
    <cellStyle name="Calculation 15 50" xfId="4628" xr:uid="{00000000-0005-0000-0000-0000910C0000}"/>
    <cellStyle name="Calculation 15 51" xfId="4629" xr:uid="{00000000-0005-0000-0000-0000920C0000}"/>
    <cellStyle name="Calculation 15 52" xfId="4630" xr:uid="{00000000-0005-0000-0000-0000930C0000}"/>
    <cellStyle name="Calculation 15 53" xfId="4631" xr:uid="{00000000-0005-0000-0000-0000940C0000}"/>
    <cellStyle name="Calculation 15 54" xfId="4632" xr:uid="{00000000-0005-0000-0000-0000950C0000}"/>
    <cellStyle name="Calculation 15 55" xfId="4633" xr:uid="{00000000-0005-0000-0000-0000960C0000}"/>
    <cellStyle name="Calculation 15 56" xfId="4634" xr:uid="{00000000-0005-0000-0000-0000970C0000}"/>
    <cellStyle name="Calculation 15 57" xfId="4635" xr:uid="{00000000-0005-0000-0000-0000980C0000}"/>
    <cellStyle name="Calculation 15 58" xfId="4636" xr:uid="{00000000-0005-0000-0000-0000990C0000}"/>
    <cellStyle name="Calculation 15 59" xfId="4637" xr:uid="{00000000-0005-0000-0000-00009A0C0000}"/>
    <cellStyle name="Calculation 15 6" xfId="4638" xr:uid="{00000000-0005-0000-0000-00009B0C0000}"/>
    <cellStyle name="Calculation 15 6 2" xfId="4639" xr:uid="{00000000-0005-0000-0000-00009C0C0000}"/>
    <cellStyle name="Calculation 15 60" xfId="4640" xr:uid="{00000000-0005-0000-0000-00009D0C0000}"/>
    <cellStyle name="Calculation 15 61" xfId="4641" xr:uid="{00000000-0005-0000-0000-00009E0C0000}"/>
    <cellStyle name="Calculation 15 62" xfId="4642" xr:uid="{00000000-0005-0000-0000-00009F0C0000}"/>
    <cellStyle name="Calculation 15 63" xfId="4643" xr:uid="{00000000-0005-0000-0000-0000A00C0000}"/>
    <cellStyle name="Calculation 15 64" xfId="4644" xr:uid="{00000000-0005-0000-0000-0000A10C0000}"/>
    <cellStyle name="Calculation 15 65" xfId="4645" xr:uid="{00000000-0005-0000-0000-0000A20C0000}"/>
    <cellStyle name="Calculation 15 66" xfId="4646" xr:uid="{00000000-0005-0000-0000-0000A30C0000}"/>
    <cellStyle name="Calculation 15 67" xfId="4647" xr:uid="{00000000-0005-0000-0000-0000A40C0000}"/>
    <cellStyle name="Calculation 15 68" xfId="4648" xr:uid="{00000000-0005-0000-0000-0000A50C0000}"/>
    <cellStyle name="Calculation 15 69" xfId="4649" xr:uid="{00000000-0005-0000-0000-0000A60C0000}"/>
    <cellStyle name="Calculation 15 7" xfId="4650" xr:uid="{00000000-0005-0000-0000-0000A70C0000}"/>
    <cellStyle name="Calculation 15 7 2" xfId="4651" xr:uid="{00000000-0005-0000-0000-0000A80C0000}"/>
    <cellStyle name="Calculation 15 70" xfId="4652" xr:uid="{00000000-0005-0000-0000-0000A90C0000}"/>
    <cellStyle name="Calculation 15 71" xfId="4653" xr:uid="{00000000-0005-0000-0000-0000AA0C0000}"/>
    <cellStyle name="Calculation 15 72" xfId="4654" xr:uid="{00000000-0005-0000-0000-0000AB0C0000}"/>
    <cellStyle name="Calculation 15 73" xfId="4655" xr:uid="{00000000-0005-0000-0000-0000AC0C0000}"/>
    <cellStyle name="Calculation 15 74" xfId="4656" xr:uid="{00000000-0005-0000-0000-0000AD0C0000}"/>
    <cellStyle name="Calculation 15 75" xfId="4657" xr:uid="{00000000-0005-0000-0000-0000AE0C0000}"/>
    <cellStyle name="Calculation 15 76" xfId="4658" xr:uid="{00000000-0005-0000-0000-0000AF0C0000}"/>
    <cellStyle name="Calculation 15 77" xfId="52722" xr:uid="{00000000-0005-0000-0000-0000B00C0000}"/>
    <cellStyle name="Calculation 15 78" xfId="52994" xr:uid="{00000000-0005-0000-0000-0000B10C0000}"/>
    <cellStyle name="Calculation 15 79" xfId="53455" xr:uid="{00000000-0005-0000-0000-0000B20C0000}"/>
    <cellStyle name="Calculation 15 8" xfId="4659" xr:uid="{00000000-0005-0000-0000-0000B30C0000}"/>
    <cellStyle name="Calculation 15 8 2" xfId="4660" xr:uid="{00000000-0005-0000-0000-0000B40C0000}"/>
    <cellStyle name="Calculation 15 9" xfId="4661" xr:uid="{00000000-0005-0000-0000-0000B50C0000}"/>
    <cellStyle name="Calculation 15 9 2" xfId="4662" xr:uid="{00000000-0005-0000-0000-0000B60C0000}"/>
    <cellStyle name="Calculation 16" xfId="181" xr:uid="{00000000-0005-0000-0000-0000B70C0000}"/>
    <cellStyle name="Calculation 16 10" xfId="4663" xr:uid="{00000000-0005-0000-0000-0000B80C0000}"/>
    <cellStyle name="Calculation 16 10 2" xfId="4664" xr:uid="{00000000-0005-0000-0000-0000B90C0000}"/>
    <cellStyle name="Calculation 16 11" xfId="4665" xr:uid="{00000000-0005-0000-0000-0000BA0C0000}"/>
    <cellStyle name="Calculation 16 11 2" xfId="4666" xr:uid="{00000000-0005-0000-0000-0000BB0C0000}"/>
    <cellStyle name="Calculation 16 12" xfId="4667" xr:uid="{00000000-0005-0000-0000-0000BC0C0000}"/>
    <cellStyle name="Calculation 16 12 2" xfId="4668" xr:uid="{00000000-0005-0000-0000-0000BD0C0000}"/>
    <cellStyle name="Calculation 16 13" xfId="4669" xr:uid="{00000000-0005-0000-0000-0000BE0C0000}"/>
    <cellStyle name="Calculation 16 13 2" xfId="4670" xr:uid="{00000000-0005-0000-0000-0000BF0C0000}"/>
    <cellStyle name="Calculation 16 14" xfId="4671" xr:uid="{00000000-0005-0000-0000-0000C00C0000}"/>
    <cellStyle name="Calculation 16 14 2" xfId="4672" xr:uid="{00000000-0005-0000-0000-0000C10C0000}"/>
    <cellStyle name="Calculation 16 15" xfId="4673" xr:uid="{00000000-0005-0000-0000-0000C20C0000}"/>
    <cellStyle name="Calculation 16 15 2" xfId="4674" xr:uid="{00000000-0005-0000-0000-0000C30C0000}"/>
    <cellStyle name="Calculation 16 16" xfId="4675" xr:uid="{00000000-0005-0000-0000-0000C40C0000}"/>
    <cellStyle name="Calculation 16 16 2" xfId="4676" xr:uid="{00000000-0005-0000-0000-0000C50C0000}"/>
    <cellStyle name="Calculation 16 17" xfId="4677" xr:uid="{00000000-0005-0000-0000-0000C60C0000}"/>
    <cellStyle name="Calculation 16 17 2" xfId="4678" xr:uid="{00000000-0005-0000-0000-0000C70C0000}"/>
    <cellStyle name="Calculation 16 18" xfId="4679" xr:uid="{00000000-0005-0000-0000-0000C80C0000}"/>
    <cellStyle name="Calculation 16 18 2" xfId="4680" xr:uid="{00000000-0005-0000-0000-0000C90C0000}"/>
    <cellStyle name="Calculation 16 19" xfId="4681" xr:uid="{00000000-0005-0000-0000-0000CA0C0000}"/>
    <cellStyle name="Calculation 16 19 2" xfId="4682" xr:uid="{00000000-0005-0000-0000-0000CB0C0000}"/>
    <cellStyle name="Calculation 16 2" xfId="182" xr:uid="{00000000-0005-0000-0000-0000CC0C0000}"/>
    <cellStyle name="Calculation 16 2 2" xfId="4683" xr:uid="{00000000-0005-0000-0000-0000CD0C0000}"/>
    <cellStyle name="Calculation 16 20" xfId="4684" xr:uid="{00000000-0005-0000-0000-0000CE0C0000}"/>
    <cellStyle name="Calculation 16 20 2" xfId="4685" xr:uid="{00000000-0005-0000-0000-0000CF0C0000}"/>
    <cellStyle name="Calculation 16 21" xfId="4686" xr:uid="{00000000-0005-0000-0000-0000D00C0000}"/>
    <cellStyle name="Calculation 16 21 2" xfId="4687" xr:uid="{00000000-0005-0000-0000-0000D10C0000}"/>
    <cellStyle name="Calculation 16 22" xfId="4688" xr:uid="{00000000-0005-0000-0000-0000D20C0000}"/>
    <cellStyle name="Calculation 16 22 2" xfId="4689" xr:uid="{00000000-0005-0000-0000-0000D30C0000}"/>
    <cellStyle name="Calculation 16 23" xfId="4690" xr:uid="{00000000-0005-0000-0000-0000D40C0000}"/>
    <cellStyle name="Calculation 16 23 2" xfId="4691" xr:uid="{00000000-0005-0000-0000-0000D50C0000}"/>
    <cellStyle name="Calculation 16 24" xfId="4692" xr:uid="{00000000-0005-0000-0000-0000D60C0000}"/>
    <cellStyle name="Calculation 16 24 2" xfId="4693" xr:uid="{00000000-0005-0000-0000-0000D70C0000}"/>
    <cellStyle name="Calculation 16 25" xfId="4694" xr:uid="{00000000-0005-0000-0000-0000D80C0000}"/>
    <cellStyle name="Calculation 16 25 2" xfId="4695" xr:uid="{00000000-0005-0000-0000-0000D90C0000}"/>
    <cellStyle name="Calculation 16 26" xfId="4696" xr:uid="{00000000-0005-0000-0000-0000DA0C0000}"/>
    <cellStyle name="Calculation 16 26 2" xfId="4697" xr:uid="{00000000-0005-0000-0000-0000DB0C0000}"/>
    <cellStyle name="Calculation 16 27" xfId="4698" xr:uid="{00000000-0005-0000-0000-0000DC0C0000}"/>
    <cellStyle name="Calculation 16 27 2" xfId="4699" xr:uid="{00000000-0005-0000-0000-0000DD0C0000}"/>
    <cellStyle name="Calculation 16 28" xfId="4700" xr:uid="{00000000-0005-0000-0000-0000DE0C0000}"/>
    <cellStyle name="Calculation 16 28 2" xfId="4701" xr:uid="{00000000-0005-0000-0000-0000DF0C0000}"/>
    <cellStyle name="Calculation 16 29" xfId="4702" xr:uid="{00000000-0005-0000-0000-0000E00C0000}"/>
    <cellStyle name="Calculation 16 29 2" xfId="4703" xr:uid="{00000000-0005-0000-0000-0000E10C0000}"/>
    <cellStyle name="Calculation 16 3" xfId="4704" xr:uid="{00000000-0005-0000-0000-0000E20C0000}"/>
    <cellStyle name="Calculation 16 3 2" xfId="4705" xr:uid="{00000000-0005-0000-0000-0000E30C0000}"/>
    <cellStyle name="Calculation 16 30" xfId="4706" xr:uid="{00000000-0005-0000-0000-0000E40C0000}"/>
    <cellStyle name="Calculation 16 30 2" xfId="4707" xr:uid="{00000000-0005-0000-0000-0000E50C0000}"/>
    <cellStyle name="Calculation 16 31" xfId="4708" xr:uid="{00000000-0005-0000-0000-0000E60C0000}"/>
    <cellStyle name="Calculation 16 31 2" xfId="4709" xr:uid="{00000000-0005-0000-0000-0000E70C0000}"/>
    <cellStyle name="Calculation 16 32" xfId="4710" xr:uid="{00000000-0005-0000-0000-0000E80C0000}"/>
    <cellStyle name="Calculation 16 32 2" xfId="4711" xr:uid="{00000000-0005-0000-0000-0000E90C0000}"/>
    <cellStyle name="Calculation 16 33" xfId="4712" xr:uid="{00000000-0005-0000-0000-0000EA0C0000}"/>
    <cellStyle name="Calculation 16 33 2" xfId="4713" xr:uid="{00000000-0005-0000-0000-0000EB0C0000}"/>
    <cellStyle name="Calculation 16 34" xfId="4714" xr:uid="{00000000-0005-0000-0000-0000EC0C0000}"/>
    <cellStyle name="Calculation 16 34 2" xfId="4715" xr:uid="{00000000-0005-0000-0000-0000ED0C0000}"/>
    <cellStyle name="Calculation 16 35" xfId="4716" xr:uid="{00000000-0005-0000-0000-0000EE0C0000}"/>
    <cellStyle name="Calculation 16 35 2" xfId="4717" xr:uid="{00000000-0005-0000-0000-0000EF0C0000}"/>
    <cellStyle name="Calculation 16 36" xfId="4718" xr:uid="{00000000-0005-0000-0000-0000F00C0000}"/>
    <cellStyle name="Calculation 16 36 2" xfId="4719" xr:uid="{00000000-0005-0000-0000-0000F10C0000}"/>
    <cellStyle name="Calculation 16 37" xfId="4720" xr:uid="{00000000-0005-0000-0000-0000F20C0000}"/>
    <cellStyle name="Calculation 16 37 2" xfId="4721" xr:uid="{00000000-0005-0000-0000-0000F30C0000}"/>
    <cellStyle name="Calculation 16 38" xfId="4722" xr:uid="{00000000-0005-0000-0000-0000F40C0000}"/>
    <cellStyle name="Calculation 16 38 2" xfId="4723" xr:uid="{00000000-0005-0000-0000-0000F50C0000}"/>
    <cellStyle name="Calculation 16 39" xfId="4724" xr:uid="{00000000-0005-0000-0000-0000F60C0000}"/>
    <cellStyle name="Calculation 16 39 2" xfId="4725" xr:uid="{00000000-0005-0000-0000-0000F70C0000}"/>
    <cellStyle name="Calculation 16 4" xfId="4726" xr:uid="{00000000-0005-0000-0000-0000F80C0000}"/>
    <cellStyle name="Calculation 16 4 2" xfId="4727" xr:uid="{00000000-0005-0000-0000-0000F90C0000}"/>
    <cellStyle name="Calculation 16 40" xfId="4728" xr:uid="{00000000-0005-0000-0000-0000FA0C0000}"/>
    <cellStyle name="Calculation 16 41" xfId="4729" xr:uid="{00000000-0005-0000-0000-0000FB0C0000}"/>
    <cellStyle name="Calculation 16 42" xfId="4730" xr:uid="{00000000-0005-0000-0000-0000FC0C0000}"/>
    <cellStyle name="Calculation 16 43" xfId="4731" xr:uid="{00000000-0005-0000-0000-0000FD0C0000}"/>
    <cellStyle name="Calculation 16 44" xfId="4732" xr:uid="{00000000-0005-0000-0000-0000FE0C0000}"/>
    <cellStyle name="Calculation 16 45" xfId="4733" xr:uid="{00000000-0005-0000-0000-0000FF0C0000}"/>
    <cellStyle name="Calculation 16 46" xfId="4734" xr:uid="{00000000-0005-0000-0000-0000000D0000}"/>
    <cellStyle name="Calculation 16 47" xfId="4735" xr:uid="{00000000-0005-0000-0000-0000010D0000}"/>
    <cellStyle name="Calculation 16 48" xfId="4736" xr:uid="{00000000-0005-0000-0000-0000020D0000}"/>
    <cellStyle name="Calculation 16 49" xfId="4737" xr:uid="{00000000-0005-0000-0000-0000030D0000}"/>
    <cellStyle name="Calculation 16 5" xfId="4738" xr:uid="{00000000-0005-0000-0000-0000040D0000}"/>
    <cellStyle name="Calculation 16 5 2" xfId="4739" xr:uid="{00000000-0005-0000-0000-0000050D0000}"/>
    <cellStyle name="Calculation 16 50" xfId="4740" xr:uid="{00000000-0005-0000-0000-0000060D0000}"/>
    <cellStyle name="Calculation 16 51" xfId="4741" xr:uid="{00000000-0005-0000-0000-0000070D0000}"/>
    <cellStyle name="Calculation 16 52" xfId="4742" xr:uid="{00000000-0005-0000-0000-0000080D0000}"/>
    <cellStyle name="Calculation 16 53" xfId="4743" xr:uid="{00000000-0005-0000-0000-0000090D0000}"/>
    <cellStyle name="Calculation 16 54" xfId="4744" xr:uid="{00000000-0005-0000-0000-00000A0D0000}"/>
    <cellStyle name="Calculation 16 55" xfId="4745" xr:uid="{00000000-0005-0000-0000-00000B0D0000}"/>
    <cellStyle name="Calculation 16 56" xfId="4746" xr:uid="{00000000-0005-0000-0000-00000C0D0000}"/>
    <cellStyle name="Calculation 16 57" xfId="4747" xr:uid="{00000000-0005-0000-0000-00000D0D0000}"/>
    <cellStyle name="Calculation 16 58" xfId="4748" xr:uid="{00000000-0005-0000-0000-00000E0D0000}"/>
    <cellStyle name="Calculation 16 59" xfId="4749" xr:uid="{00000000-0005-0000-0000-00000F0D0000}"/>
    <cellStyle name="Calculation 16 6" xfId="4750" xr:uid="{00000000-0005-0000-0000-0000100D0000}"/>
    <cellStyle name="Calculation 16 6 2" xfId="4751" xr:uid="{00000000-0005-0000-0000-0000110D0000}"/>
    <cellStyle name="Calculation 16 60" xfId="4752" xr:uid="{00000000-0005-0000-0000-0000120D0000}"/>
    <cellStyle name="Calculation 16 61" xfId="4753" xr:uid="{00000000-0005-0000-0000-0000130D0000}"/>
    <cellStyle name="Calculation 16 62" xfId="4754" xr:uid="{00000000-0005-0000-0000-0000140D0000}"/>
    <cellStyle name="Calculation 16 63" xfId="4755" xr:uid="{00000000-0005-0000-0000-0000150D0000}"/>
    <cellStyle name="Calculation 16 64" xfId="4756" xr:uid="{00000000-0005-0000-0000-0000160D0000}"/>
    <cellStyle name="Calculation 16 65" xfId="4757" xr:uid="{00000000-0005-0000-0000-0000170D0000}"/>
    <cellStyle name="Calculation 16 66" xfId="4758" xr:uid="{00000000-0005-0000-0000-0000180D0000}"/>
    <cellStyle name="Calculation 16 67" xfId="4759" xr:uid="{00000000-0005-0000-0000-0000190D0000}"/>
    <cellStyle name="Calculation 16 68" xfId="4760" xr:uid="{00000000-0005-0000-0000-00001A0D0000}"/>
    <cellStyle name="Calculation 16 69" xfId="4761" xr:uid="{00000000-0005-0000-0000-00001B0D0000}"/>
    <cellStyle name="Calculation 16 7" xfId="4762" xr:uid="{00000000-0005-0000-0000-00001C0D0000}"/>
    <cellStyle name="Calculation 16 7 2" xfId="4763" xr:uid="{00000000-0005-0000-0000-00001D0D0000}"/>
    <cellStyle name="Calculation 16 70" xfId="4764" xr:uid="{00000000-0005-0000-0000-00001E0D0000}"/>
    <cellStyle name="Calculation 16 71" xfId="4765" xr:uid="{00000000-0005-0000-0000-00001F0D0000}"/>
    <cellStyle name="Calculation 16 72" xfId="4766" xr:uid="{00000000-0005-0000-0000-0000200D0000}"/>
    <cellStyle name="Calculation 16 73" xfId="4767" xr:uid="{00000000-0005-0000-0000-0000210D0000}"/>
    <cellStyle name="Calculation 16 74" xfId="4768" xr:uid="{00000000-0005-0000-0000-0000220D0000}"/>
    <cellStyle name="Calculation 16 75" xfId="4769" xr:uid="{00000000-0005-0000-0000-0000230D0000}"/>
    <cellStyle name="Calculation 16 76" xfId="4770" xr:uid="{00000000-0005-0000-0000-0000240D0000}"/>
    <cellStyle name="Calculation 16 77" xfId="52387" xr:uid="{00000000-0005-0000-0000-0000250D0000}"/>
    <cellStyle name="Calculation 16 78" xfId="52743" xr:uid="{00000000-0005-0000-0000-0000260D0000}"/>
    <cellStyle name="Calculation 16 79" xfId="53070" xr:uid="{00000000-0005-0000-0000-0000270D0000}"/>
    <cellStyle name="Calculation 16 8" xfId="4771" xr:uid="{00000000-0005-0000-0000-0000280D0000}"/>
    <cellStyle name="Calculation 16 8 2" xfId="4772" xr:uid="{00000000-0005-0000-0000-0000290D0000}"/>
    <cellStyle name="Calculation 16 9" xfId="4773" xr:uid="{00000000-0005-0000-0000-00002A0D0000}"/>
    <cellStyle name="Calculation 16 9 2" xfId="4774" xr:uid="{00000000-0005-0000-0000-00002B0D0000}"/>
    <cellStyle name="Calculation 17" xfId="183" xr:uid="{00000000-0005-0000-0000-00002C0D0000}"/>
    <cellStyle name="Calculation 17 10" xfId="4775" xr:uid="{00000000-0005-0000-0000-00002D0D0000}"/>
    <cellStyle name="Calculation 17 10 2" xfId="4776" xr:uid="{00000000-0005-0000-0000-00002E0D0000}"/>
    <cellStyle name="Calculation 17 11" xfId="4777" xr:uid="{00000000-0005-0000-0000-00002F0D0000}"/>
    <cellStyle name="Calculation 17 11 2" xfId="4778" xr:uid="{00000000-0005-0000-0000-0000300D0000}"/>
    <cellStyle name="Calculation 17 12" xfId="4779" xr:uid="{00000000-0005-0000-0000-0000310D0000}"/>
    <cellStyle name="Calculation 17 12 2" xfId="4780" xr:uid="{00000000-0005-0000-0000-0000320D0000}"/>
    <cellStyle name="Calculation 17 13" xfId="4781" xr:uid="{00000000-0005-0000-0000-0000330D0000}"/>
    <cellStyle name="Calculation 17 13 2" xfId="4782" xr:uid="{00000000-0005-0000-0000-0000340D0000}"/>
    <cellStyle name="Calculation 17 14" xfId="4783" xr:uid="{00000000-0005-0000-0000-0000350D0000}"/>
    <cellStyle name="Calculation 17 14 2" xfId="4784" xr:uid="{00000000-0005-0000-0000-0000360D0000}"/>
    <cellStyle name="Calculation 17 15" xfId="4785" xr:uid="{00000000-0005-0000-0000-0000370D0000}"/>
    <cellStyle name="Calculation 17 15 2" xfId="4786" xr:uid="{00000000-0005-0000-0000-0000380D0000}"/>
    <cellStyle name="Calculation 17 16" xfId="4787" xr:uid="{00000000-0005-0000-0000-0000390D0000}"/>
    <cellStyle name="Calculation 17 16 2" xfId="4788" xr:uid="{00000000-0005-0000-0000-00003A0D0000}"/>
    <cellStyle name="Calculation 17 17" xfId="4789" xr:uid="{00000000-0005-0000-0000-00003B0D0000}"/>
    <cellStyle name="Calculation 17 17 2" xfId="4790" xr:uid="{00000000-0005-0000-0000-00003C0D0000}"/>
    <cellStyle name="Calculation 17 18" xfId="4791" xr:uid="{00000000-0005-0000-0000-00003D0D0000}"/>
    <cellStyle name="Calculation 17 18 2" xfId="4792" xr:uid="{00000000-0005-0000-0000-00003E0D0000}"/>
    <cellStyle name="Calculation 17 19" xfId="4793" xr:uid="{00000000-0005-0000-0000-00003F0D0000}"/>
    <cellStyle name="Calculation 17 19 2" xfId="4794" xr:uid="{00000000-0005-0000-0000-0000400D0000}"/>
    <cellStyle name="Calculation 17 2" xfId="184" xr:uid="{00000000-0005-0000-0000-0000410D0000}"/>
    <cellStyle name="Calculation 17 2 2" xfId="4795" xr:uid="{00000000-0005-0000-0000-0000420D0000}"/>
    <cellStyle name="Calculation 17 20" xfId="4796" xr:uid="{00000000-0005-0000-0000-0000430D0000}"/>
    <cellStyle name="Calculation 17 20 2" xfId="4797" xr:uid="{00000000-0005-0000-0000-0000440D0000}"/>
    <cellStyle name="Calculation 17 21" xfId="4798" xr:uid="{00000000-0005-0000-0000-0000450D0000}"/>
    <cellStyle name="Calculation 17 21 2" xfId="4799" xr:uid="{00000000-0005-0000-0000-0000460D0000}"/>
    <cellStyle name="Calculation 17 22" xfId="4800" xr:uid="{00000000-0005-0000-0000-0000470D0000}"/>
    <cellStyle name="Calculation 17 22 2" xfId="4801" xr:uid="{00000000-0005-0000-0000-0000480D0000}"/>
    <cellStyle name="Calculation 17 23" xfId="4802" xr:uid="{00000000-0005-0000-0000-0000490D0000}"/>
    <cellStyle name="Calculation 17 23 2" xfId="4803" xr:uid="{00000000-0005-0000-0000-00004A0D0000}"/>
    <cellStyle name="Calculation 17 24" xfId="4804" xr:uid="{00000000-0005-0000-0000-00004B0D0000}"/>
    <cellStyle name="Calculation 17 24 2" xfId="4805" xr:uid="{00000000-0005-0000-0000-00004C0D0000}"/>
    <cellStyle name="Calculation 17 25" xfId="4806" xr:uid="{00000000-0005-0000-0000-00004D0D0000}"/>
    <cellStyle name="Calculation 17 25 2" xfId="4807" xr:uid="{00000000-0005-0000-0000-00004E0D0000}"/>
    <cellStyle name="Calculation 17 26" xfId="4808" xr:uid="{00000000-0005-0000-0000-00004F0D0000}"/>
    <cellStyle name="Calculation 17 26 2" xfId="4809" xr:uid="{00000000-0005-0000-0000-0000500D0000}"/>
    <cellStyle name="Calculation 17 27" xfId="4810" xr:uid="{00000000-0005-0000-0000-0000510D0000}"/>
    <cellStyle name="Calculation 17 27 2" xfId="4811" xr:uid="{00000000-0005-0000-0000-0000520D0000}"/>
    <cellStyle name="Calculation 17 28" xfId="4812" xr:uid="{00000000-0005-0000-0000-0000530D0000}"/>
    <cellStyle name="Calculation 17 28 2" xfId="4813" xr:uid="{00000000-0005-0000-0000-0000540D0000}"/>
    <cellStyle name="Calculation 17 29" xfId="4814" xr:uid="{00000000-0005-0000-0000-0000550D0000}"/>
    <cellStyle name="Calculation 17 29 2" xfId="4815" xr:uid="{00000000-0005-0000-0000-0000560D0000}"/>
    <cellStyle name="Calculation 17 3" xfId="4816" xr:uid="{00000000-0005-0000-0000-0000570D0000}"/>
    <cellStyle name="Calculation 17 3 2" xfId="4817" xr:uid="{00000000-0005-0000-0000-0000580D0000}"/>
    <cellStyle name="Calculation 17 30" xfId="4818" xr:uid="{00000000-0005-0000-0000-0000590D0000}"/>
    <cellStyle name="Calculation 17 30 2" xfId="4819" xr:uid="{00000000-0005-0000-0000-00005A0D0000}"/>
    <cellStyle name="Calculation 17 31" xfId="4820" xr:uid="{00000000-0005-0000-0000-00005B0D0000}"/>
    <cellStyle name="Calculation 17 31 2" xfId="4821" xr:uid="{00000000-0005-0000-0000-00005C0D0000}"/>
    <cellStyle name="Calculation 17 32" xfId="4822" xr:uid="{00000000-0005-0000-0000-00005D0D0000}"/>
    <cellStyle name="Calculation 17 32 2" xfId="4823" xr:uid="{00000000-0005-0000-0000-00005E0D0000}"/>
    <cellStyle name="Calculation 17 33" xfId="4824" xr:uid="{00000000-0005-0000-0000-00005F0D0000}"/>
    <cellStyle name="Calculation 17 33 2" xfId="4825" xr:uid="{00000000-0005-0000-0000-0000600D0000}"/>
    <cellStyle name="Calculation 17 34" xfId="4826" xr:uid="{00000000-0005-0000-0000-0000610D0000}"/>
    <cellStyle name="Calculation 17 34 2" xfId="4827" xr:uid="{00000000-0005-0000-0000-0000620D0000}"/>
    <cellStyle name="Calculation 17 35" xfId="4828" xr:uid="{00000000-0005-0000-0000-0000630D0000}"/>
    <cellStyle name="Calculation 17 35 2" xfId="4829" xr:uid="{00000000-0005-0000-0000-0000640D0000}"/>
    <cellStyle name="Calculation 17 36" xfId="4830" xr:uid="{00000000-0005-0000-0000-0000650D0000}"/>
    <cellStyle name="Calculation 17 36 2" xfId="4831" xr:uid="{00000000-0005-0000-0000-0000660D0000}"/>
    <cellStyle name="Calculation 17 37" xfId="4832" xr:uid="{00000000-0005-0000-0000-0000670D0000}"/>
    <cellStyle name="Calculation 17 37 2" xfId="4833" xr:uid="{00000000-0005-0000-0000-0000680D0000}"/>
    <cellStyle name="Calculation 17 38" xfId="4834" xr:uid="{00000000-0005-0000-0000-0000690D0000}"/>
    <cellStyle name="Calculation 17 38 2" xfId="4835" xr:uid="{00000000-0005-0000-0000-00006A0D0000}"/>
    <cellStyle name="Calculation 17 39" xfId="4836" xr:uid="{00000000-0005-0000-0000-00006B0D0000}"/>
    <cellStyle name="Calculation 17 39 2" xfId="4837" xr:uid="{00000000-0005-0000-0000-00006C0D0000}"/>
    <cellStyle name="Calculation 17 4" xfId="4838" xr:uid="{00000000-0005-0000-0000-00006D0D0000}"/>
    <cellStyle name="Calculation 17 4 2" xfId="4839" xr:uid="{00000000-0005-0000-0000-00006E0D0000}"/>
    <cellStyle name="Calculation 17 40" xfId="4840" xr:uid="{00000000-0005-0000-0000-00006F0D0000}"/>
    <cellStyle name="Calculation 17 41" xfId="4841" xr:uid="{00000000-0005-0000-0000-0000700D0000}"/>
    <cellStyle name="Calculation 17 42" xfId="4842" xr:uid="{00000000-0005-0000-0000-0000710D0000}"/>
    <cellStyle name="Calculation 17 43" xfId="4843" xr:uid="{00000000-0005-0000-0000-0000720D0000}"/>
    <cellStyle name="Calculation 17 44" xfId="4844" xr:uid="{00000000-0005-0000-0000-0000730D0000}"/>
    <cellStyle name="Calculation 17 45" xfId="4845" xr:uid="{00000000-0005-0000-0000-0000740D0000}"/>
    <cellStyle name="Calculation 17 46" xfId="4846" xr:uid="{00000000-0005-0000-0000-0000750D0000}"/>
    <cellStyle name="Calculation 17 47" xfId="4847" xr:uid="{00000000-0005-0000-0000-0000760D0000}"/>
    <cellStyle name="Calculation 17 48" xfId="4848" xr:uid="{00000000-0005-0000-0000-0000770D0000}"/>
    <cellStyle name="Calculation 17 49" xfId="4849" xr:uid="{00000000-0005-0000-0000-0000780D0000}"/>
    <cellStyle name="Calculation 17 5" xfId="4850" xr:uid="{00000000-0005-0000-0000-0000790D0000}"/>
    <cellStyle name="Calculation 17 5 2" xfId="4851" xr:uid="{00000000-0005-0000-0000-00007A0D0000}"/>
    <cellStyle name="Calculation 17 50" xfId="4852" xr:uid="{00000000-0005-0000-0000-00007B0D0000}"/>
    <cellStyle name="Calculation 17 51" xfId="4853" xr:uid="{00000000-0005-0000-0000-00007C0D0000}"/>
    <cellStyle name="Calculation 17 52" xfId="4854" xr:uid="{00000000-0005-0000-0000-00007D0D0000}"/>
    <cellStyle name="Calculation 17 53" xfId="4855" xr:uid="{00000000-0005-0000-0000-00007E0D0000}"/>
    <cellStyle name="Calculation 17 54" xfId="4856" xr:uid="{00000000-0005-0000-0000-00007F0D0000}"/>
    <cellStyle name="Calculation 17 55" xfId="4857" xr:uid="{00000000-0005-0000-0000-0000800D0000}"/>
    <cellStyle name="Calculation 17 56" xfId="4858" xr:uid="{00000000-0005-0000-0000-0000810D0000}"/>
    <cellStyle name="Calculation 17 57" xfId="4859" xr:uid="{00000000-0005-0000-0000-0000820D0000}"/>
    <cellStyle name="Calculation 17 58" xfId="4860" xr:uid="{00000000-0005-0000-0000-0000830D0000}"/>
    <cellStyle name="Calculation 17 59" xfId="4861" xr:uid="{00000000-0005-0000-0000-0000840D0000}"/>
    <cellStyle name="Calculation 17 6" xfId="4862" xr:uid="{00000000-0005-0000-0000-0000850D0000}"/>
    <cellStyle name="Calculation 17 6 2" xfId="4863" xr:uid="{00000000-0005-0000-0000-0000860D0000}"/>
    <cellStyle name="Calculation 17 60" xfId="4864" xr:uid="{00000000-0005-0000-0000-0000870D0000}"/>
    <cellStyle name="Calculation 17 61" xfId="4865" xr:uid="{00000000-0005-0000-0000-0000880D0000}"/>
    <cellStyle name="Calculation 17 62" xfId="4866" xr:uid="{00000000-0005-0000-0000-0000890D0000}"/>
    <cellStyle name="Calculation 17 63" xfId="4867" xr:uid="{00000000-0005-0000-0000-00008A0D0000}"/>
    <cellStyle name="Calculation 17 64" xfId="4868" xr:uid="{00000000-0005-0000-0000-00008B0D0000}"/>
    <cellStyle name="Calculation 17 65" xfId="4869" xr:uid="{00000000-0005-0000-0000-00008C0D0000}"/>
    <cellStyle name="Calculation 17 66" xfId="4870" xr:uid="{00000000-0005-0000-0000-00008D0D0000}"/>
    <cellStyle name="Calculation 17 67" xfId="4871" xr:uid="{00000000-0005-0000-0000-00008E0D0000}"/>
    <cellStyle name="Calculation 17 68" xfId="4872" xr:uid="{00000000-0005-0000-0000-00008F0D0000}"/>
    <cellStyle name="Calculation 17 69" xfId="4873" xr:uid="{00000000-0005-0000-0000-0000900D0000}"/>
    <cellStyle name="Calculation 17 7" xfId="4874" xr:uid="{00000000-0005-0000-0000-0000910D0000}"/>
    <cellStyle name="Calculation 17 7 2" xfId="4875" xr:uid="{00000000-0005-0000-0000-0000920D0000}"/>
    <cellStyle name="Calculation 17 70" xfId="4876" xr:uid="{00000000-0005-0000-0000-0000930D0000}"/>
    <cellStyle name="Calculation 17 71" xfId="4877" xr:uid="{00000000-0005-0000-0000-0000940D0000}"/>
    <cellStyle name="Calculation 17 72" xfId="4878" xr:uid="{00000000-0005-0000-0000-0000950D0000}"/>
    <cellStyle name="Calculation 17 73" xfId="4879" xr:uid="{00000000-0005-0000-0000-0000960D0000}"/>
    <cellStyle name="Calculation 17 74" xfId="4880" xr:uid="{00000000-0005-0000-0000-0000970D0000}"/>
    <cellStyle name="Calculation 17 75" xfId="4881" xr:uid="{00000000-0005-0000-0000-0000980D0000}"/>
    <cellStyle name="Calculation 17 76" xfId="4882" xr:uid="{00000000-0005-0000-0000-0000990D0000}"/>
    <cellStyle name="Calculation 17 77" xfId="52440" xr:uid="{00000000-0005-0000-0000-00009A0D0000}"/>
    <cellStyle name="Calculation 17 78" xfId="52326" xr:uid="{00000000-0005-0000-0000-00009B0D0000}"/>
    <cellStyle name="Calculation 17 79" xfId="53131" xr:uid="{00000000-0005-0000-0000-00009C0D0000}"/>
    <cellStyle name="Calculation 17 8" xfId="4883" xr:uid="{00000000-0005-0000-0000-00009D0D0000}"/>
    <cellStyle name="Calculation 17 8 2" xfId="4884" xr:uid="{00000000-0005-0000-0000-00009E0D0000}"/>
    <cellStyle name="Calculation 17 9" xfId="4885" xr:uid="{00000000-0005-0000-0000-00009F0D0000}"/>
    <cellStyle name="Calculation 17 9 2" xfId="4886" xr:uid="{00000000-0005-0000-0000-0000A00D0000}"/>
    <cellStyle name="Calculation 18" xfId="185" xr:uid="{00000000-0005-0000-0000-0000A10D0000}"/>
    <cellStyle name="Calculation 18 10" xfId="4887" xr:uid="{00000000-0005-0000-0000-0000A20D0000}"/>
    <cellStyle name="Calculation 18 10 2" xfId="4888" xr:uid="{00000000-0005-0000-0000-0000A30D0000}"/>
    <cellStyle name="Calculation 18 11" xfId="4889" xr:uid="{00000000-0005-0000-0000-0000A40D0000}"/>
    <cellStyle name="Calculation 18 11 2" xfId="4890" xr:uid="{00000000-0005-0000-0000-0000A50D0000}"/>
    <cellStyle name="Calculation 18 12" xfId="4891" xr:uid="{00000000-0005-0000-0000-0000A60D0000}"/>
    <cellStyle name="Calculation 18 12 2" xfId="4892" xr:uid="{00000000-0005-0000-0000-0000A70D0000}"/>
    <cellStyle name="Calculation 18 13" xfId="4893" xr:uid="{00000000-0005-0000-0000-0000A80D0000}"/>
    <cellStyle name="Calculation 18 13 2" xfId="4894" xr:uid="{00000000-0005-0000-0000-0000A90D0000}"/>
    <cellStyle name="Calculation 18 14" xfId="4895" xr:uid="{00000000-0005-0000-0000-0000AA0D0000}"/>
    <cellStyle name="Calculation 18 14 2" xfId="4896" xr:uid="{00000000-0005-0000-0000-0000AB0D0000}"/>
    <cellStyle name="Calculation 18 15" xfId="4897" xr:uid="{00000000-0005-0000-0000-0000AC0D0000}"/>
    <cellStyle name="Calculation 18 15 2" xfId="4898" xr:uid="{00000000-0005-0000-0000-0000AD0D0000}"/>
    <cellStyle name="Calculation 18 16" xfId="4899" xr:uid="{00000000-0005-0000-0000-0000AE0D0000}"/>
    <cellStyle name="Calculation 18 16 2" xfId="4900" xr:uid="{00000000-0005-0000-0000-0000AF0D0000}"/>
    <cellStyle name="Calculation 18 17" xfId="4901" xr:uid="{00000000-0005-0000-0000-0000B00D0000}"/>
    <cellStyle name="Calculation 18 17 2" xfId="4902" xr:uid="{00000000-0005-0000-0000-0000B10D0000}"/>
    <cellStyle name="Calculation 18 18" xfId="4903" xr:uid="{00000000-0005-0000-0000-0000B20D0000}"/>
    <cellStyle name="Calculation 18 18 2" xfId="4904" xr:uid="{00000000-0005-0000-0000-0000B30D0000}"/>
    <cellStyle name="Calculation 18 19" xfId="4905" xr:uid="{00000000-0005-0000-0000-0000B40D0000}"/>
    <cellStyle name="Calculation 18 19 2" xfId="4906" xr:uid="{00000000-0005-0000-0000-0000B50D0000}"/>
    <cellStyle name="Calculation 18 2" xfId="186" xr:uid="{00000000-0005-0000-0000-0000B60D0000}"/>
    <cellStyle name="Calculation 18 2 2" xfId="4907" xr:uid="{00000000-0005-0000-0000-0000B70D0000}"/>
    <cellStyle name="Calculation 18 20" xfId="4908" xr:uid="{00000000-0005-0000-0000-0000B80D0000}"/>
    <cellStyle name="Calculation 18 20 2" xfId="4909" xr:uid="{00000000-0005-0000-0000-0000B90D0000}"/>
    <cellStyle name="Calculation 18 21" xfId="4910" xr:uid="{00000000-0005-0000-0000-0000BA0D0000}"/>
    <cellStyle name="Calculation 18 21 2" xfId="4911" xr:uid="{00000000-0005-0000-0000-0000BB0D0000}"/>
    <cellStyle name="Calculation 18 22" xfId="4912" xr:uid="{00000000-0005-0000-0000-0000BC0D0000}"/>
    <cellStyle name="Calculation 18 22 2" xfId="4913" xr:uid="{00000000-0005-0000-0000-0000BD0D0000}"/>
    <cellStyle name="Calculation 18 23" xfId="4914" xr:uid="{00000000-0005-0000-0000-0000BE0D0000}"/>
    <cellStyle name="Calculation 18 23 2" xfId="4915" xr:uid="{00000000-0005-0000-0000-0000BF0D0000}"/>
    <cellStyle name="Calculation 18 24" xfId="4916" xr:uid="{00000000-0005-0000-0000-0000C00D0000}"/>
    <cellStyle name="Calculation 18 24 2" xfId="4917" xr:uid="{00000000-0005-0000-0000-0000C10D0000}"/>
    <cellStyle name="Calculation 18 25" xfId="4918" xr:uid="{00000000-0005-0000-0000-0000C20D0000}"/>
    <cellStyle name="Calculation 18 25 2" xfId="4919" xr:uid="{00000000-0005-0000-0000-0000C30D0000}"/>
    <cellStyle name="Calculation 18 26" xfId="4920" xr:uid="{00000000-0005-0000-0000-0000C40D0000}"/>
    <cellStyle name="Calculation 18 26 2" xfId="4921" xr:uid="{00000000-0005-0000-0000-0000C50D0000}"/>
    <cellStyle name="Calculation 18 27" xfId="4922" xr:uid="{00000000-0005-0000-0000-0000C60D0000}"/>
    <cellStyle name="Calculation 18 27 2" xfId="4923" xr:uid="{00000000-0005-0000-0000-0000C70D0000}"/>
    <cellStyle name="Calculation 18 28" xfId="4924" xr:uid="{00000000-0005-0000-0000-0000C80D0000}"/>
    <cellStyle name="Calculation 18 28 2" xfId="4925" xr:uid="{00000000-0005-0000-0000-0000C90D0000}"/>
    <cellStyle name="Calculation 18 29" xfId="4926" xr:uid="{00000000-0005-0000-0000-0000CA0D0000}"/>
    <cellStyle name="Calculation 18 29 2" xfId="4927" xr:uid="{00000000-0005-0000-0000-0000CB0D0000}"/>
    <cellStyle name="Calculation 18 3" xfId="4928" xr:uid="{00000000-0005-0000-0000-0000CC0D0000}"/>
    <cellStyle name="Calculation 18 3 2" xfId="4929" xr:uid="{00000000-0005-0000-0000-0000CD0D0000}"/>
    <cellStyle name="Calculation 18 30" xfId="4930" xr:uid="{00000000-0005-0000-0000-0000CE0D0000}"/>
    <cellStyle name="Calculation 18 30 2" xfId="4931" xr:uid="{00000000-0005-0000-0000-0000CF0D0000}"/>
    <cellStyle name="Calculation 18 31" xfId="4932" xr:uid="{00000000-0005-0000-0000-0000D00D0000}"/>
    <cellStyle name="Calculation 18 31 2" xfId="4933" xr:uid="{00000000-0005-0000-0000-0000D10D0000}"/>
    <cellStyle name="Calculation 18 32" xfId="4934" xr:uid="{00000000-0005-0000-0000-0000D20D0000}"/>
    <cellStyle name="Calculation 18 32 2" xfId="4935" xr:uid="{00000000-0005-0000-0000-0000D30D0000}"/>
    <cellStyle name="Calculation 18 33" xfId="4936" xr:uid="{00000000-0005-0000-0000-0000D40D0000}"/>
    <cellStyle name="Calculation 18 33 2" xfId="4937" xr:uid="{00000000-0005-0000-0000-0000D50D0000}"/>
    <cellStyle name="Calculation 18 34" xfId="4938" xr:uid="{00000000-0005-0000-0000-0000D60D0000}"/>
    <cellStyle name="Calculation 18 34 2" xfId="4939" xr:uid="{00000000-0005-0000-0000-0000D70D0000}"/>
    <cellStyle name="Calculation 18 35" xfId="4940" xr:uid="{00000000-0005-0000-0000-0000D80D0000}"/>
    <cellStyle name="Calculation 18 35 2" xfId="4941" xr:uid="{00000000-0005-0000-0000-0000D90D0000}"/>
    <cellStyle name="Calculation 18 36" xfId="4942" xr:uid="{00000000-0005-0000-0000-0000DA0D0000}"/>
    <cellStyle name="Calculation 18 36 2" xfId="4943" xr:uid="{00000000-0005-0000-0000-0000DB0D0000}"/>
    <cellStyle name="Calculation 18 37" xfId="4944" xr:uid="{00000000-0005-0000-0000-0000DC0D0000}"/>
    <cellStyle name="Calculation 18 37 2" xfId="4945" xr:uid="{00000000-0005-0000-0000-0000DD0D0000}"/>
    <cellStyle name="Calculation 18 38" xfId="4946" xr:uid="{00000000-0005-0000-0000-0000DE0D0000}"/>
    <cellStyle name="Calculation 18 38 2" xfId="4947" xr:uid="{00000000-0005-0000-0000-0000DF0D0000}"/>
    <cellStyle name="Calculation 18 39" xfId="4948" xr:uid="{00000000-0005-0000-0000-0000E00D0000}"/>
    <cellStyle name="Calculation 18 39 2" xfId="4949" xr:uid="{00000000-0005-0000-0000-0000E10D0000}"/>
    <cellStyle name="Calculation 18 4" xfId="4950" xr:uid="{00000000-0005-0000-0000-0000E20D0000}"/>
    <cellStyle name="Calculation 18 4 2" xfId="4951" xr:uid="{00000000-0005-0000-0000-0000E30D0000}"/>
    <cellStyle name="Calculation 18 40" xfId="4952" xr:uid="{00000000-0005-0000-0000-0000E40D0000}"/>
    <cellStyle name="Calculation 18 41" xfId="4953" xr:uid="{00000000-0005-0000-0000-0000E50D0000}"/>
    <cellStyle name="Calculation 18 42" xfId="4954" xr:uid="{00000000-0005-0000-0000-0000E60D0000}"/>
    <cellStyle name="Calculation 18 43" xfId="4955" xr:uid="{00000000-0005-0000-0000-0000E70D0000}"/>
    <cellStyle name="Calculation 18 44" xfId="4956" xr:uid="{00000000-0005-0000-0000-0000E80D0000}"/>
    <cellStyle name="Calculation 18 45" xfId="4957" xr:uid="{00000000-0005-0000-0000-0000E90D0000}"/>
    <cellStyle name="Calculation 18 46" xfId="4958" xr:uid="{00000000-0005-0000-0000-0000EA0D0000}"/>
    <cellStyle name="Calculation 18 47" xfId="4959" xr:uid="{00000000-0005-0000-0000-0000EB0D0000}"/>
    <cellStyle name="Calculation 18 48" xfId="4960" xr:uid="{00000000-0005-0000-0000-0000EC0D0000}"/>
    <cellStyle name="Calculation 18 49" xfId="4961" xr:uid="{00000000-0005-0000-0000-0000ED0D0000}"/>
    <cellStyle name="Calculation 18 5" xfId="4962" xr:uid="{00000000-0005-0000-0000-0000EE0D0000}"/>
    <cellStyle name="Calculation 18 5 2" xfId="4963" xr:uid="{00000000-0005-0000-0000-0000EF0D0000}"/>
    <cellStyle name="Calculation 18 50" xfId="4964" xr:uid="{00000000-0005-0000-0000-0000F00D0000}"/>
    <cellStyle name="Calculation 18 51" xfId="4965" xr:uid="{00000000-0005-0000-0000-0000F10D0000}"/>
    <cellStyle name="Calculation 18 52" xfId="4966" xr:uid="{00000000-0005-0000-0000-0000F20D0000}"/>
    <cellStyle name="Calculation 18 53" xfId="4967" xr:uid="{00000000-0005-0000-0000-0000F30D0000}"/>
    <cellStyle name="Calculation 18 54" xfId="4968" xr:uid="{00000000-0005-0000-0000-0000F40D0000}"/>
    <cellStyle name="Calculation 18 55" xfId="4969" xr:uid="{00000000-0005-0000-0000-0000F50D0000}"/>
    <cellStyle name="Calculation 18 56" xfId="4970" xr:uid="{00000000-0005-0000-0000-0000F60D0000}"/>
    <cellStyle name="Calculation 18 57" xfId="4971" xr:uid="{00000000-0005-0000-0000-0000F70D0000}"/>
    <cellStyle name="Calculation 18 58" xfId="4972" xr:uid="{00000000-0005-0000-0000-0000F80D0000}"/>
    <cellStyle name="Calculation 18 59" xfId="4973" xr:uid="{00000000-0005-0000-0000-0000F90D0000}"/>
    <cellStyle name="Calculation 18 6" xfId="4974" xr:uid="{00000000-0005-0000-0000-0000FA0D0000}"/>
    <cellStyle name="Calculation 18 6 2" xfId="4975" xr:uid="{00000000-0005-0000-0000-0000FB0D0000}"/>
    <cellStyle name="Calculation 18 60" xfId="4976" xr:uid="{00000000-0005-0000-0000-0000FC0D0000}"/>
    <cellStyle name="Calculation 18 61" xfId="4977" xr:uid="{00000000-0005-0000-0000-0000FD0D0000}"/>
    <cellStyle name="Calculation 18 62" xfId="4978" xr:uid="{00000000-0005-0000-0000-0000FE0D0000}"/>
    <cellStyle name="Calculation 18 63" xfId="4979" xr:uid="{00000000-0005-0000-0000-0000FF0D0000}"/>
    <cellStyle name="Calculation 18 64" xfId="4980" xr:uid="{00000000-0005-0000-0000-0000000E0000}"/>
    <cellStyle name="Calculation 18 65" xfId="4981" xr:uid="{00000000-0005-0000-0000-0000010E0000}"/>
    <cellStyle name="Calculation 18 66" xfId="4982" xr:uid="{00000000-0005-0000-0000-0000020E0000}"/>
    <cellStyle name="Calculation 18 67" xfId="4983" xr:uid="{00000000-0005-0000-0000-0000030E0000}"/>
    <cellStyle name="Calculation 18 68" xfId="4984" xr:uid="{00000000-0005-0000-0000-0000040E0000}"/>
    <cellStyle name="Calculation 18 69" xfId="4985" xr:uid="{00000000-0005-0000-0000-0000050E0000}"/>
    <cellStyle name="Calculation 18 7" xfId="4986" xr:uid="{00000000-0005-0000-0000-0000060E0000}"/>
    <cellStyle name="Calculation 18 7 2" xfId="4987" xr:uid="{00000000-0005-0000-0000-0000070E0000}"/>
    <cellStyle name="Calculation 18 70" xfId="4988" xr:uid="{00000000-0005-0000-0000-0000080E0000}"/>
    <cellStyle name="Calculation 18 71" xfId="4989" xr:uid="{00000000-0005-0000-0000-0000090E0000}"/>
    <cellStyle name="Calculation 18 72" xfId="4990" xr:uid="{00000000-0005-0000-0000-00000A0E0000}"/>
    <cellStyle name="Calculation 18 73" xfId="4991" xr:uid="{00000000-0005-0000-0000-00000B0E0000}"/>
    <cellStyle name="Calculation 18 74" xfId="4992" xr:uid="{00000000-0005-0000-0000-00000C0E0000}"/>
    <cellStyle name="Calculation 18 75" xfId="4993" xr:uid="{00000000-0005-0000-0000-00000D0E0000}"/>
    <cellStyle name="Calculation 18 76" xfId="4994" xr:uid="{00000000-0005-0000-0000-00000E0E0000}"/>
    <cellStyle name="Calculation 18 77" xfId="52698" xr:uid="{00000000-0005-0000-0000-00000F0E0000}"/>
    <cellStyle name="Calculation 18 78" xfId="52961" xr:uid="{00000000-0005-0000-0000-0000100E0000}"/>
    <cellStyle name="Calculation 18 79" xfId="53422" xr:uid="{00000000-0005-0000-0000-0000110E0000}"/>
    <cellStyle name="Calculation 18 8" xfId="4995" xr:uid="{00000000-0005-0000-0000-0000120E0000}"/>
    <cellStyle name="Calculation 18 8 2" xfId="4996" xr:uid="{00000000-0005-0000-0000-0000130E0000}"/>
    <cellStyle name="Calculation 18 9" xfId="4997" xr:uid="{00000000-0005-0000-0000-0000140E0000}"/>
    <cellStyle name="Calculation 18 9 2" xfId="4998" xr:uid="{00000000-0005-0000-0000-0000150E0000}"/>
    <cellStyle name="Calculation 19" xfId="187" xr:uid="{00000000-0005-0000-0000-0000160E0000}"/>
    <cellStyle name="Calculation 19 10" xfId="4999" xr:uid="{00000000-0005-0000-0000-0000170E0000}"/>
    <cellStyle name="Calculation 19 10 2" xfId="5000" xr:uid="{00000000-0005-0000-0000-0000180E0000}"/>
    <cellStyle name="Calculation 19 11" xfId="5001" xr:uid="{00000000-0005-0000-0000-0000190E0000}"/>
    <cellStyle name="Calculation 19 11 2" xfId="5002" xr:uid="{00000000-0005-0000-0000-00001A0E0000}"/>
    <cellStyle name="Calculation 19 12" xfId="5003" xr:uid="{00000000-0005-0000-0000-00001B0E0000}"/>
    <cellStyle name="Calculation 19 12 2" xfId="5004" xr:uid="{00000000-0005-0000-0000-00001C0E0000}"/>
    <cellStyle name="Calculation 19 13" xfId="5005" xr:uid="{00000000-0005-0000-0000-00001D0E0000}"/>
    <cellStyle name="Calculation 19 13 2" xfId="5006" xr:uid="{00000000-0005-0000-0000-00001E0E0000}"/>
    <cellStyle name="Calculation 19 14" xfId="5007" xr:uid="{00000000-0005-0000-0000-00001F0E0000}"/>
    <cellStyle name="Calculation 19 14 2" xfId="5008" xr:uid="{00000000-0005-0000-0000-0000200E0000}"/>
    <cellStyle name="Calculation 19 15" xfId="5009" xr:uid="{00000000-0005-0000-0000-0000210E0000}"/>
    <cellStyle name="Calculation 19 15 2" xfId="5010" xr:uid="{00000000-0005-0000-0000-0000220E0000}"/>
    <cellStyle name="Calculation 19 16" xfId="5011" xr:uid="{00000000-0005-0000-0000-0000230E0000}"/>
    <cellStyle name="Calculation 19 16 2" xfId="5012" xr:uid="{00000000-0005-0000-0000-0000240E0000}"/>
    <cellStyle name="Calculation 19 17" xfId="5013" xr:uid="{00000000-0005-0000-0000-0000250E0000}"/>
    <cellStyle name="Calculation 19 17 2" xfId="5014" xr:uid="{00000000-0005-0000-0000-0000260E0000}"/>
    <cellStyle name="Calculation 19 18" xfId="5015" xr:uid="{00000000-0005-0000-0000-0000270E0000}"/>
    <cellStyle name="Calculation 19 18 2" xfId="5016" xr:uid="{00000000-0005-0000-0000-0000280E0000}"/>
    <cellStyle name="Calculation 19 19" xfId="5017" xr:uid="{00000000-0005-0000-0000-0000290E0000}"/>
    <cellStyle name="Calculation 19 19 2" xfId="5018" xr:uid="{00000000-0005-0000-0000-00002A0E0000}"/>
    <cellStyle name="Calculation 19 2" xfId="188" xr:uid="{00000000-0005-0000-0000-00002B0E0000}"/>
    <cellStyle name="Calculation 19 2 2" xfId="5019" xr:uid="{00000000-0005-0000-0000-00002C0E0000}"/>
    <cellStyle name="Calculation 19 20" xfId="5020" xr:uid="{00000000-0005-0000-0000-00002D0E0000}"/>
    <cellStyle name="Calculation 19 20 2" xfId="5021" xr:uid="{00000000-0005-0000-0000-00002E0E0000}"/>
    <cellStyle name="Calculation 19 21" xfId="5022" xr:uid="{00000000-0005-0000-0000-00002F0E0000}"/>
    <cellStyle name="Calculation 19 21 2" xfId="5023" xr:uid="{00000000-0005-0000-0000-0000300E0000}"/>
    <cellStyle name="Calculation 19 22" xfId="5024" xr:uid="{00000000-0005-0000-0000-0000310E0000}"/>
    <cellStyle name="Calculation 19 22 2" xfId="5025" xr:uid="{00000000-0005-0000-0000-0000320E0000}"/>
    <cellStyle name="Calculation 19 23" xfId="5026" xr:uid="{00000000-0005-0000-0000-0000330E0000}"/>
    <cellStyle name="Calculation 19 23 2" xfId="5027" xr:uid="{00000000-0005-0000-0000-0000340E0000}"/>
    <cellStyle name="Calculation 19 24" xfId="5028" xr:uid="{00000000-0005-0000-0000-0000350E0000}"/>
    <cellStyle name="Calculation 19 24 2" xfId="5029" xr:uid="{00000000-0005-0000-0000-0000360E0000}"/>
    <cellStyle name="Calculation 19 25" xfId="5030" xr:uid="{00000000-0005-0000-0000-0000370E0000}"/>
    <cellStyle name="Calculation 19 25 2" xfId="5031" xr:uid="{00000000-0005-0000-0000-0000380E0000}"/>
    <cellStyle name="Calculation 19 26" xfId="5032" xr:uid="{00000000-0005-0000-0000-0000390E0000}"/>
    <cellStyle name="Calculation 19 26 2" xfId="5033" xr:uid="{00000000-0005-0000-0000-00003A0E0000}"/>
    <cellStyle name="Calculation 19 27" xfId="5034" xr:uid="{00000000-0005-0000-0000-00003B0E0000}"/>
    <cellStyle name="Calculation 19 27 2" xfId="5035" xr:uid="{00000000-0005-0000-0000-00003C0E0000}"/>
    <cellStyle name="Calculation 19 28" xfId="5036" xr:uid="{00000000-0005-0000-0000-00003D0E0000}"/>
    <cellStyle name="Calculation 19 28 2" xfId="5037" xr:uid="{00000000-0005-0000-0000-00003E0E0000}"/>
    <cellStyle name="Calculation 19 29" xfId="5038" xr:uid="{00000000-0005-0000-0000-00003F0E0000}"/>
    <cellStyle name="Calculation 19 29 2" xfId="5039" xr:uid="{00000000-0005-0000-0000-0000400E0000}"/>
    <cellStyle name="Calculation 19 3" xfId="5040" xr:uid="{00000000-0005-0000-0000-0000410E0000}"/>
    <cellStyle name="Calculation 19 3 2" xfId="5041" xr:uid="{00000000-0005-0000-0000-0000420E0000}"/>
    <cellStyle name="Calculation 19 30" xfId="5042" xr:uid="{00000000-0005-0000-0000-0000430E0000}"/>
    <cellStyle name="Calculation 19 30 2" xfId="5043" xr:uid="{00000000-0005-0000-0000-0000440E0000}"/>
    <cellStyle name="Calculation 19 31" xfId="5044" xr:uid="{00000000-0005-0000-0000-0000450E0000}"/>
    <cellStyle name="Calculation 19 31 2" xfId="5045" xr:uid="{00000000-0005-0000-0000-0000460E0000}"/>
    <cellStyle name="Calculation 19 32" xfId="5046" xr:uid="{00000000-0005-0000-0000-0000470E0000}"/>
    <cellStyle name="Calculation 19 32 2" xfId="5047" xr:uid="{00000000-0005-0000-0000-0000480E0000}"/>
    <cellStyle name="Calculation 19 33" xfId="5048" xr:uid="{00000000-0005-0000-0000-0000490E0000}"/>
    <cellStyle name="Calculation 19 33 2" xfId="5049" xr:uid="{00000000-0005-0000-0000-00004A0E0000}"/>
    <cellStyle name="Calculation 19 34" xfId="5050" xr:uid="{00000000-0005-0000-0000-00004B0E0000}"/>
    <cellStyle name="Calculation 19 34 2" xfId="5051" xr:uid="{00000000-0005-0000-0000-00004C0E0000}"/>
    <cellStyle name="Calculation 19 35" xfId="5052" xr:uid="{00000000-0005-0000-0000-00004D0E0000}"/>
    <cellStyle name="Calculation 19 35 2" xfId="5053" xr:uid="{00000000-0005-0000-0000-00004E0E0000}"/>
    <cellStyle name="Calculation 19 36" xfId="5054" xr:uid="{00000000-0005-0000-0000-00004F0E0000}"/>
    <cellStyle name="Calculation 19 36 2" xfId="5055" xr:uid="{00000000-0005-0000-0000-0000500E0000}"/>
    <cellStyle name="Calculation 19 37" xfId="5056" xr:uid="{00000000-0005-0000-0000-0000510E0000}"/>
    <cellStyle name="Calculation 19 37 2" xfId="5057" xr:uid="{00000000-0005-0000-0000-0000520E0000}"/>
    <cellStyle name="Calculation 19 38" xfId="5058" xr:uid="{00000000-0005-0000-0000-0000530E0000}"/>
    <cellStyle name="Calculation 19 38 2" xfId="5059" xr:uid="{00000000-0005-0000-0000-0000540E0000}"/>
    <cellStyle name="Calculation 19 39" xfId="5060" xr:uid="{00000000-0005-0000-0000-0000550E0000}"/>
    <cellStyle name="Calculation 19 39 2" xfId="5061" xr:uid="{00000000-0005-0000-0000-0000560E0000}"/>
    <cellStyle name="Calculation 19 4" xfId="5062" xr:uid="{00000000-0005-0000-0000-0000570E0000}"/>
    <cellStyle name="Calculation 19 4 2" xfId="5063" xr:uid="{00000000-0005-0000-0000-0000580E0000}"/>
    <cellStyle name="Calculation 19 40" xfId="5064" xr:uid="{00000000-0005-0000-0000-0000590E0000}"/>
    <cellStyle name="Calculation 19 41" xfId="5065" xr:uid="{00000000-0005-0000-0000-00005A0E0000}"/>
    <cellStyle name="Calculation 19 42" xfId="5066" xr:uid="{00000000-0005-0000-0000-00005B0E0000}"/>
    <cellStyle name="Calculation 19 43" xfId="5067" xr:uid="{00000000-0005-0000-0000-00005C0E0000}"/>
    <cellStyle name="Calculation 19 44" xfId="5068" xr:uid="{00000000-0005-0000-0000-00005D0E0000}"/>
    <cellStyle name="Calculation 19 45" xfId="5069" xr:uid="{00000000-0005-0000-0000-00005E0E0000}"/>
    <cellStyle name="Calculation 19 46" xfId="5070" xr:uid="{00000000-0005-0000-0000-00005F0E0000}"/>
    <cellStyle name="Calculation 19 47" xfId="5071" xr:uid="{00000000-0005-0000-0000-0000600E0000}"/>
    <cellStyle name="Calculation 19 48" xfId="5072" xr:uid="{00000000-0005-0000-0000-0000610E0000}"/>
    <cellStyle name="Calculation 19 49" xfId="5073" xr:uid="{00000000-0005-0000-0000-0000620E0000}"/>
    <cellStyle name="Calculation 19 5" xfId="5074" xr:uid="{00000000-0005-0000-0000-0000630E0000}"/>
    <cellStyle name="Calculation 19 5 2" xfId="5075" xr:uid="{00000000-0005-0000-0000-0000640E0000}"/>
    <cellStyle name="Calculation 19 50" xfId="5076" xr:uid="{00000000-0005-0000-0000-0000650E0000}"/>
    <cellStyle name="Calculation 19 51" xfId="5077" xr:uid="{00000000-0005-0000-0000-0000660E0000}"/>
    <cellStyle name="Calculation 19 52" xfId="5078" xr:uid="{00000000-0005-0000-0000-0000670E0000}"/>
    <cellStyle name="Calculation 19 53" xfId="5079" xr:uid="{00000000-0005-0000-0000-0000680E0000}"/>
    <cellStyle name="Calculation 19 54" xfId="5080" xr:uid="{00000000-0005-0000-0000-0000690E0000}"/>
    <cellStyle name="Calculation 19 55" xfId="5081" xr:uid="{00000000-0005-0000-0000-00006A0E0000}"/>
    <cellStyle name="Calculation 19 56" xfId="5082" xr:uid="{00000000-0005-0000-0000-00006B0E0000}"/>
    <cellStyle name="Calculation 19 57" xfId="5083" xr:uid="{00000000-0005-0000-0000-00006C0E0000}"/>
    <cellStyle name="Calculation 19 58" xfId="5084" xr:uid="{00000000-0005-0000-0000-00006D0E0000}"/>
    <cellStyle name="Calculation 19 59" xfId="5085" xr:uid="{00000000-0005-0000-0000-00006E0E0000}"/>
    <cellStyle name="Calculation 19 6" xfId="5086" xr:uid="{00000000-0005-0000-0000-00006F0E0000}"/>
    <cellStyle name="Calculation 19 6 2" xfId="5087" xr:uid="{00000000-0005-0000-0000-0000700E0000}"/>
    <cellStyle name="Calculation 19 60" xfId="5088" xr:uid="{00000000-0005-0000-0000-0000710E0000}"/>
    <cellStyle name="Calculation 19 61" xfId="5089" xr:uid="{00000000-0005-0000-0000-0000720E0000}"/>
    <cellStyle name="Calculation 19 62" xfId="5090" xr:uid="{00000000-0005-0000-0000-0000730E0000}"/>
    <cellStyle name="Calculation 19 63" xfId="5091" xr:uid="{00000000-0005-0000-0000-0000740E0000}"/>
    <cellStyle name="Calculation 19 64" xfId="5092" xr:uid="{00000000-0005-0000-0000-0000750E0000}"/>
    <cellStyle name="Calculation 19 65" xfId="5093" xr:uid="{00000000-0005-0000-0000-0000760E0000}"/>
    <cellStyle name="Calculation 19 66" xfId="5094" xr:uid="{00000000-0005-0000-0000-0000770E0000}"/>
    <cellStyle name="Calculation 19 67" xfId="5095" xr:uid="{00000000-0005-0000-0000-0000780E0000}"/>
    <cellStyle name="Calculation 19 68" xfId="5096" xr:uid="{00000000-0005-0000-0000-0000790E0000}"/>
    <cellStyle name="Calculation 19 69" xfId="5097" xr:uid="{00000000-0005-0000-0000-00007A0E0000}"/>
    <cellStyle name="Calculation 19 7" xfId="5098" xr:uid="{00000000-0005-0000-0000-00007B0E0000}"/>
    <cellStyle name="Calculation 19 7 2" xfId="5099" xr:uid="{00000000-0005-0000-0000-00007C0E0000}"/>
    <cellStyle name="Calculation 19 70" xfId="5100" xr:uid="{00000000-0005-0000-0000-00007D0E0000}"/>
    <cellStyle name="Calculation 19 71" xfId="5101" xr:uid="{00000000-0005-0000-0000-00007E0E0000}"/>
    <cellStyle name="Calculation 19 72" xfId="5102" xr:uid="{00000000-0005-0000-0000-00007F0E0000}"/>
    <cellStyle name="Calculation 19 73" xfId="5103" xr:uid="{00000000-0005-0000-0000-0000800E0000}"/>
    <cellStyle name="Calculation 19 74" xfId="5104" xr:uid="{00000000-0005-0000-0000-0000810E0000}"/>
    <cellStyle name="Calculation 19 75" xfId="5105" xr:uid="{00000000-0005-0000-0000-0000820E0000}"/>
    <cellStyle name="Calculation 19 76" xfId="5106" xr:uid="{00000000-0005-0000-0000-0000830E0000}"/>
    <cellStyle name="Calculation 19 77" xfId="52702" xr:uid="{00000000-0005-0000-0000-0000840E0000}"/>
    <cellStyle name="Calculation 19 78" xfId="52966" xr:uid="{00000000-0005-0000-0000-0000850E0000}"/>
    <cellStyle name="Calculation 19 79" xfId="53427" xr:uid="{00000000-0005-0000-0000-0000860E0000}"/>
    <cellStyle name="Calculation 19 8" xfId="5107" xr:uid="{00000000-0005-0000-0000-0000870E0000}"/>
    <cellStyle name="Calculation 19 8 2" xfId="5108" xr:uid="{00000000-0005-0000-0000-0000880E0000}"/>
    <cellStyle name="Calculation 19 9" xfId="5109" xr:uid="{00000000-0005-0000-0000-0000890E0000}"/>
    <cellStyle name="Calculation 19 9 2" xfId="5110" xr:uid="{00000000-0005-0000-0000-00008A0E0000}"/>
    <cellStyle name="Calculation 2" xfId="189" xr:uid="{00000000-0005-0000-0000-00008B0E0000}"/>
    <cellStyle name="Calculation 2 10" xfId="190" xr:uid="{00000000-0005-0000-0000-00008C0E0000}"/>
    <cellStyle name="Calculation 2 10 10" xfId="5111" xr:uid="{00000000-0005-0000-0000-00008D0E0000}"/>
    <cellStyle name="Calculation 2 10 10 2" xfId="5112" xr:uid="{00000000-0005-0000-0000-00008E0E0000}"/>
    <cellStyle name="Calculation 2 10 11" xfId="5113" xr:uid="{00000000-0005-0000-0000-00008F0E0000}"/>
    <cellStyle name="Calculation 2 10 11 2" xfId="5114" xr:uid="{00000000-0005-0000-0000-0000900E0000}"/>
    <cellStyle name="Calculation 2 10 12" xfId="5115" xr:uid="{00000000-0005-0000-0000-0000910E0000}"/>
    <cellStyle name="Calculation 2 10 12 2" xfId="5116" xr:uid="{00000000-0005-0000-0000-0000920E0000}"/>
    <cellStyle name="Calculation 2 10 13" xfId="5117" xr:uid="{00000000-0005-0000-0000-0000930E0000}"/>
    <cellStyle name="Calculation 2 10 13 2" xfId="5118" xr:uid="{00000000-0005-0000-0000-0000940E0000}"/>
    <cellStyle name="Calculation 2 10 14" xfId="5119" xr:uid="{00000000-0005-0000-0000-0000950E0000}"/>
    <cellStyle name="Calculation 2 10 14 2" xfId="5120" xr:uid="{00000000-0005-0000-0000-0000960E0000}"/>
    <cellStyle name="Calculation 2 10 15" xfId="5121" xr:uid="{00000000-0005-0000-0000-0000970E0000}"/>
    <cellStyle name="Calculation 2 10 15 2" xfId="5122" xr:uid="{00000000-0005-0000-0000-0000980E0000}"/>
    <cellStyle name="Calculation 2 10 16" xfId="5123" xr:uid="{00000000-0005-0000-0000-0000990E0000}"/>
    <cellStyle name="Calculation 2 10 16 2" xfId="5124" xr:uid="{00000000-0005-0000-0000-00009A0E0000}"/>
    <cellStyle name="Calculation 2 10 17" xfId="5125" xr:uid="{00000000-0005-0000-0000-00009B0E0000}"/>
    <cellStyle name="Calculation 2 10 17 2" xfId="5126" xr:uid="{00000000-0005-0000-0000-00009C0E0000}"/>
    <cellStyle name="Calculation 2 10 18" xfId="5127" xr:uid="{00000000-0005-0000-0000-00009D0E0000}"/>
    <cellStyle name="Calculation 2 10 18 2" xfId="5128" xr:uid="{00000000-0005-0000-0000-00009E0E0000}"/>
    <cellStyle name="Calculation 2 10 19" xfId="5129" xr:uid="{00000000-0005-0000-0000-00009F0E0000}"/>
    <cellStyle name="Calculation 2 10 19 2" xfId="5130" xr:uid="{00000000-0005-0000-0000-0000A00E0000}"/>
    <cellStyle name="Calculation 2 10 2" xfId="191" xr:uid="{00000000-0005-0000-0000-0000A10E0000}"/>
    <cellStyle name="Calculation 2 10 2 2" xfId="5131" xr:uid="{00000000-0005-0000-0000-0000A20E0000}"/>
    <cellStyle name="Calculation 2 10 20" xfId="5132" xr:uid="{00000000-0005-0000-0000-0000A30E0000}"/>
    <cellStyle name="Calculation 2 10 20 2" xfId="5133" xr:uid="{00000000-0005-0000-0000-0000A40E0000}"/>
    <cellStyle name="Calculation 2 10 21" xfId="5134" xr:uid="{00000000-0005-0000-0000-0000A50E0000}"/>
    <cellStyle name="Calculation 2 10 21 2" xfId="5135" xr:uid="{00000000-0005-0000-0000-0000A60E0000}"/>
    <cellStyle name="Calculation 2 10 22" xfId="5136" xr:uid="{00000000-0005-0000-0000-0000A70E0000}"/>
    <cellStyle name="Calculation 2 10 22 2" xfId="5137" xr:uid="{00000000-0005-0000-0000-0000A80E0000}"/>
    <cellStyle name="Calculation 2 10 23" xfId="5138" xr:uid="{00000000-0005-0000-0000-0000A90E0000}"/>
    <cellStyle name="Calculation 2 10 23 2" xfId="5139" xr:uid="{00000000-0005-0000-0000-0000AA0E0000}"/>
    <cellStyle name="Calculation 2 10 24" xfId="5140" xr:uid="{00000000-0005-0000-0000-0000AB0E0000}"/>
    <cellStyle name="Calculation 2 10 24 2" xfId="5141" xr:uid="{00000000-0005-0000-0000-0000AC0E0000}"/>
    <cellStyle name="Calculation 2 10 25" xfId="5142" xr:uid="{00000000-0005-0000-0000-0000AD0E0000}"/>
    <cellStyle name="Calculation 2 10 25 2" xfId="5143" xr:uid="{00000000-0005-0000-0000-0000AE0E0000}"/>
    <cellStyle name="Calculation 2 10 26" xfId="5144" xr:uid="{00000000-0005-0000-0000-0000AF0E0000}"/>
    <cellStyle name="Calculation 2 10 26 2" xfId="5145" xr:uid="{00000000-0005-0000-0000-0000B00E0000}"/>
    <cellStyle name="Calculation 2 10 27" xfId="5146" xr:uid="{00000000-0005-0000-0000-0000B10E0000}"/>
    <cellStyle name="Calculation 2 10 27 2" xfId="5147" xr:uid="{00000000-0005-0000-0000-0000B20E0000}"/>
    <cellStyle name="Calculation 2 10 28" xfId="5148" xr:uid="{00000000-0005-0000-0000-0000B30E0000}"/>
    <cellStyle name="Calculation 2 10 28 2" xfId="5149" xr:uid="{00000000-0005-0000-0000-0000B40E0000}"/>
    <cellStyle name="Calculation 2 10 29" xfId="5150" xr:uid="{00000000-0005-0000-0000-0000B50E0000}"/>
    <cellStyle name="Calculation 2 10 29 2" xfId="5151" xr:uid="{00000000-0005-0000-0000-0000B60E0000}"/>
    <cellStyle name="Calculation 2 10 3" xfId="5152" xr:uid="{00000000-0005-0000-0000-0000B70E0000}"/>
    <cellStyle name="Calculation 2 10 3 2" xfId="5153" xr:uid="{00000000-0005-0000-0000-0000B80E0000}"/>
    <cellStyle name="Calculation 2 10 30" xfId="5154" xr:uid="{00000000-0005-0000-0000-0000B90E0000}"/>
    <cellStyle name="Calculation 2 10 30 2" xfId="5155" xr:uid="{00000000-0005-0000-0000-0000BA0E0000}"/>
    <cellStyle name="Calculation 2 10 31" xfId="5156" xr:uid="{00000000-0005-0000-0000-0000BB0E0000}"/>
    <cellStyle name="Calculation 2 10 31 2" xfId="5157" xr:uid="{00000000-0005-0000-0000-0000BC0E0000}"/>
    <cellStyle name="Calculation 2 10 32" xfId="5158" xr:uid="{00000000-0005-0000-0000-0000BD0E0000}"/>
    <cellStyle name="Calculation 2 10 32 2" xfId="5159" xr:uid="{00000000-0005-0000-0000-0000BE0E0000}"/>
    <cellStyle name="Calculation 2 10 33" xfId="5160" xr:uid="{00000000-0005-0000-0000-0000BF0E0000}"/>
    <cellStyle name="Calculation 2 10 33 2" xfId="5161" xr:uid="{00000000-0005-0000-0000-0000C00E0000}"/>
    <cellStyle name="Calculation 2 10 34" xfId="5162" xr:uid="{00000000-0005-0000-0000-0000C10E0000}"/>
    <cellStyle name="Calculation 2 10 34 2" xfId="5163" xr:uid="{00000000-0005-0000-0000-0000C20E0000}"/>
    <cellStyle name="Calculation 2 10 35" xfId="5164" xr:uid="{00000000-0005-0000-0000-0000C30E0000}"/>
    <cellStyle name="Calculation 2 10 35 2" xfId="5165" xr:uid="{00000000-0005-0000-0000-0000C40E0000}"/>
    <cellStyle name="Calculation 2 10 36" xfId="5166" xr:uid="{00000000-0005-0000-0000-0000C50E0000}"/>
    <cellStyle name="Calculation 2 10 36 2" xfId="5167" xr:uid="{00000000-0005-0000-0000-0000C60E0000}"/>
    <cellStyle name="Calculation 2 10 37" xfId="5168" xr:uid="{00000000-0005-0000-0000-0000C70E0000}"/>
    <cellStyle name="Calculation 2 10 37 2" xfId="5169" xr:uid="{00000000-0005-0000-0000-0000C80E0000}"/>
    <cellStyle name="Calculation 2 10 38" xfId="5170" xr:uid="{00000000-0005-0000-0000-0000C90E0000}"/>
    <cellStyle name="Calculation 2 10 38 2" xfId="5171" xr:uid="{00000000-0005-0000-0000-0000CA0E0000}"/>
    <cellStyle name="Calculation 2 10 39" xfId="5172" xr:uid="{00000000-0005-0000-0000-0000CB0E0000}"/>
    <cellStyle name="Calculation 2 10 39 2" xfId="5173" xr:uid="{00000000-0005-0000-0000-0000CC0E0000}"/>
    <cellStyle name="Calculation 2 10 4" xfId="5174" xr:uid="{00000000-0005-0000-0000-0000CD0E0000}"/>
    <cellStyle name="Calculation 2 10 4 2" xfId="5175" xr:uid="{00000000-0005-0000-0000-0000CE0E0000}"/>
    <cellStyle name="Calculation 2 10 40" xfId="5176" xr:uid="{00000000-0005-0000-0000-0000CF0E0000}"/>
    <cellStyle name="Calculation 2 10 41" xfId="5177" xr:uid="{00000000-0005-0000-0000-0000D00E0000}"/>
    <cellStyle name="Calculation 2 10 42" xfId="5178" xr:uid="{00000000-0005-0000-0000-0000D10E0000}"/>
    <cellStyle name="Calculation 2 10 43" xfId="5179" xr:uid="{00000000-0005-0000-0000-0000D20E0000}"/>
    <cellStyle name="Calculation 2 10 44" xfId="5180" xr:uid="{00000000-0005-0000-0000-0000D30E0000}"/>
    <cellStyle name="Calculation 2 10 45" xfId="5181" xr:uid="{00000000-0005-0000-0000-0000D40E0000}"/>
    <cellStyle name="Calculation 2 10 46" xfId="5182" xr:uid="{00000000-0005-0000-0000-0000D50E0000}"/>
    <cellStyle name="Calculation 2 10 47" xfId="5183" xr:uid="{00000000-0005-0000-0000-0000D60E0000}"/>
    <cellStyle name="Calculation 2 10 48" xfId="5184" xr:uid="{00000000-0005-0000-0000-0000D70E0000}"/>
    <cellStyle name="Calculation 2 10 49" xfId="5185" xr:uid="{00000000-0005-0000-0000-0000D80E0000}"/>
    <cellStyle name="Calculation 2 10 5" xfId="5186" xr:uid="{00000000-0005-0000-0000-0000D90E0000}"/>
    <cellStyle name="Calculation 2 10 5 2" xfId="5187" xr:uid="{00000000-0005-0000-0000-0000DA0E0000}"/>
    <cellStyle name="Calculation 2 10 50" xfId="5188" xr:uid="{00000000-0005-0000-0000-0000DB0E0000}"/>
    <cellStyle name="Calculation 2 10 51" xfId="5189" xr:uid="{00000000-0005-0000-0000-0000DC0E0000}"/>
    <cellStyle name="Calculation 2 10 52" xfId="5190" xr:uid="{00000000-0005-0000-0000-0000DD0E0000}"/>
    <cellStyle name="Calculation 2 10 53" xfId="5191" xr:uid="{00000000-0005-0000-0000-0000DE0E0000}"/>
    <cellStyle name="Calculation 2 10 54" xfId="5192" xr:uid="{00000000-0005-0000-0000-0000DF0E0000}"/>
    <cellStyle name="Calculation 2 10 55" xfId="5193" xr:uid="{00000000-0005-0000-0000-0000E00E0000}"/>
    <cellStyle name="Calculation 2 10 56" xfId="5194" xr:uid="{00000000-0005-0000-0000-0000E10E0000}"/>
    <cellStyle name="Calculation 2 10 57" xfId="5195" xr:uid="{00000000-0005-0000-0000-0000E20E0000}"/>
    <cellStyle name="Calculation 2 10 58" xfId="5196" xr:uid="{00000000-0005-0000-0000-0000E30E0000}"/>
    <cellStyle name="Calculation 2 10 59" xfId="5197" xr:uid="{00000000-0005-0000-0000-0000E40E0000}"/>
    <cellStyle name="Calculation 2 10 6" xfId="5198" xr:uid="{00000000-0005-0000-0000-0000E50E0000}"/>
    <cellStyle name="Calculation 2 10 6 2" xfId="5199" xr:uid="{00000000-0005-0000-0000-0000E60E0000}"/>
    <cellStyle name="Calculation 2 10 60" xfId="5200" xr:uid="{00000000-0005-0000-0000-0000E70E0000}"/>
    <cellStyle name="Calculation 2 10 61" xfId="5201" xr:uid="{00000000-0005-0000-0000-0000E80E0000}"/>
    <cellStyle name="Calculation 2 10 62" xfId="5202" xr:uid="{00000000-0005-0000-0000-0000E90E0000}"/>
    <cellStyle name="Calculation 2 10 63" xfId="5203" xr:uid="{00000000-0005-0000-0000-0000EA0E0000}"/>
    <cellStyle name="Calculation 2 10 64" xfId="5204" xr:uid="{00000000-0005-0000-0000-0000EB0E0000}"/>
    <cellStyle name="Calculation 2 10 65" xfId="5205" xr:uid="{00000000-0005-0000-0000-0000EC0E0000}"/>
    <cellStyle name="Calculation 2 10 66" xfId="5206" xr:uid="{00000000-0005-0000-0000-0000ED0E0000}"/>
    <cellStyle name="Calculation 2 10 67" xfId="5207" xr:uid="{00000000-0005-0000-0000-0000EE0E0000}"/>
    <cellStyle name="Calculation 2 10 68" xfId="5208" xr:uid="{00000000-0005-0000-0000-0000EF0E0000}"/>
    <cellStyle name="Calculation 2 10 69" xfId="5209" xr:uid="{00000000-0005-0000-0000-0000F00E0000}"/>
    <cellStyle name="Calculation 2 10 7" xfId="5210" xr:uid="{00000000-0005-0000-0000-0000F10E0000}"/>
    <cellStyle name="Calculation 2 10 7 2" xfId="5211" xr:uid="{00000000-0005-0000-0000-0000F20E0000}"/>
    <cellStyle name="Calculation 2 10 70" xfId="5212" xr:uid="{00000000-0005-0000-0000-0000F30E0000}"/>
    <cellStyle name="Calculation 2 10 71" xfId="5213" xr:uid="{00000000-0005-0000-0000-0000F40E0000}"/>
    <cellStyle name="Calculation 2 10 72" xfId="5214" xr:uid="{00000000-0005-0000-0000-0000F50E0000}"/>
    <cellStyle name="Calculation 2 10 73" xfId="5215" xr:uid="{00000000-0005-0000-0000-0000F60E0000}"/>
    <cellStyle name="Calculation 2 10 74" xfId="5216" xr:uid="{00000000-0005-0000-0000-0000F70E0000}"/>
    <cellStyle name="Calculation 2 10 75" xfId="5217" xr:uid="{00000000-0005-0000-0000-0000F80E0000}"/>
    <cellStyle name="Calculation 2 10 76" xfId="5218" xr:uid="{00000000-0005-0000-0000-0000F90E0000}"/>
    <cellStyle name="Calculation 2 10 77" xfId="52583" xr:uid="{00000000-0005-0000-0000-0000FA0E0000}"/>
    <cellStyle name="Calculation 2 10 78" xfId="52821" xr:uid="{00000000-0005-0000-0000-0000FB0E0000}"/>
    <cellStyle name="Calculation 2 10 79" xfId="53282" xr:uid="{00000000-0005-0000-0000-0000FC0E0000}"/>
    <cellStyle name="Calculation 2 10 8" xfId="5219" xr:uid="{00000000-0005-0000-0000-0000FD0E0000}"/>
    <cellStyle name="Calculation 2 10 8 2" xfId="5220" xr:uid="{00000000-0005-0000-0000-0000FE0E0000}"/>
    <cellStyle name="Calculation 2 10 9" xfId="5221" xr:uid="{00000000-0005-0000-0000-0000FF0E0000}"/>
    <cellStyle name="Calculation 2 10 9 2" xfId="5222" xr:uid="{00000000-0005-0000-0000-0000000F0000}"/>
    <cellStyle name="Calculation 2 11" xfId="192" xr:uid="{00000000-0005-0000-0000-0000010F0000}"/>
    <cellStyle name="Calculation 2 11 10" xfId="5223" xr:uid="{00000000-0005-0000-0000-0000020F0000}"/>
    <cellStyle name="Calculation 2 11 10 2" xfId="5224" xr:uid="{00000000-0005-0000-0000-0000030F0000}"/>
    <cellStyle name="Calculation 2 11 11" xfId="5225" xr:uid="{00000000-0005-0000-0000-0000040F0000}"/>
    <cellStyle name="Calculation 2 11 11 2" xfId="5226" xr:uid="{00000000-0005-0000-0000-0000050F0000}"/>
    <cellStyle name="Calculation 2 11 12" xfId="5227" xr:uid="{00000000-0005-0000-0000-0000060F0000}"/>
    <cellStyle name="Calculation 2 11 12 2" xfId="5228" xr:uid="{00000000-0005-0000-0000-0000070F0000}"/>
    <cellStyle name="Calculation 2 11 13" xfId="5229" xr:uid="{00000000-0005-0000-0000-0000080F0000}"/>
    <cellStyle name="Calculation 2 11 13 2" xfId="5230" xr:uid="{00000000-0005-0000-0000-0000090F0000}"/>
    <cellStyle name="Calculation 2 11 14" xfId="5231" xr:uid="{00000000-0005-0000-0000-00000A0F0000}"/>
    <cellStyle name="Calculation 2 11 14 2" xfId="5232" xr:uid="{00000000-0005-0000-0000-00000B0F0000}"/>
    <cellStyle name="Calculation 2 11 15" xfId="5233" xr:uid="{00000000-0005-0000-0000-00000C0F0000}"/>
    <cellStyle name="Calculation 2 11 15 2" xfId="5234" xr:uid="{00000000-0005-0000-0000-00000D0F0000}"/>
    <cellStyle name="Calculation 2 11 16" xfId="5235" xr:uid="{00000000-0005-0000-0000-00000E0F0000}"/>
    <cellStyle name="Calculation 2 11 16 2" xfId="5236" xr:uid="{00000000-0005-0000-0000-00000F0F0000}"/>
    <cellStyle name="Calculation 2 11 17" xfId="5237" xr:uid="{00000000-0005-0000-0000-0000100F0000}"/>
    <cellStyle name="Calculation 2 11 17 2" xfId="5238" xr:uid="{00000000-0005-0000-0000-0000110F0000}"/>
    <cellStyle name="Calculation 2 11 18" xfId="5239" xr:uid="{00000000-0005-0000-0000-0000120F0000}"/>
    <cellStyle name="Calculation 2 11 18 2" xfId="5240" xr:uid="{00000000-0005-0000-0000-0000130F0000}"/>
    <cellStyle name="Calculation 2 11 19" xfId="5241" xr:uid="{00000000-0005-0000-0000-0000140F0000}"/>
    <cellStyle name="Calculation 2 11 19 2" xfId="5242" xr:uid="{00000000-0005-0000-0000-0000150F0000}"/>
    <cellStyle name="Calculation 2 11 2" xfId="193" xr:uid="{00000000-0005-0000-0000-0000160F0000}"/>
    <cellStyle name="Calculation 2 11 2 2" xfId="5243" xr:uid="{00000000-0005-0000-0000-0000170F0000}"/>
    <cellStyle name="Calculation 2 11 20" xfId="5244" xr:uid="{00000000-0005-0000-0000-0000180F0000}"/>
    <cellStyle name="Calculation 2 11 20 2" xfId="5245" xr:uid="{00000000-0005-0000-0000-0000190F0000}"/>
    <cellStyle name="Calculation 2 11 21" xfId="5246" xr:uid="{00000000-0005-0000-0000-00001A0F0000}"/>
    <cellStyle name="Calculation 2 11 21 2" xfId="5247" xr:uid="{00000000-0005-0000-0000-00001B0F0000}"/>
    <cellStyle name="Calculation 2 11 22" xfId="5248" xr:uid="{00000000-0005-0000-0000-00001C0F0000}"/>
    <cellStyle name="Calculation 2 11 22 2" xfId="5249" xr:uid="{00000000-0005-0000-0000-00001D0F0000}"/>
    <cellStyle name="Calculation 2 11 23" xfId="5250" xr:uid="{00000000-0005-0000-0000-00001E0F0000}"/>
    <cellStyle name="Calculation 2 11 23 2" xfId="5251" xr:uid="{00000000-0005-0000-0000-00001F0F0000}"/>
    <cellStyle name="Calculation 2 11 24" xfId="5252" xr:uid="{00000000-0005-0000-0000-0000200F0000}"/>
    <cellStyle name="Calculation 2 11 24 2" xfId="5253" xr:uid="{00000000-0005-0000-0000-0000210F0000}"/>
    <cellStyle name="Calculation 2 11 25" xfId="5254" xr:uid="{00000000-0005-0000-0000-0000220F0000}"/>
    <cellStyle name="Calculation 2 11 25 2" xfId="5255" xr:uid="{00000000-0005-0000-0000-0000230F0000}"/>
    <cellStyle name="Calculation 2 11 26" xfId="5256" xr:uid="{00000000-0005-0000-0000-0000240F0000}"/>
    <cellStyle name="Calculation 2 11 26 2" xfId="5257" xr:uid="{00000000-0005-0000-0000-0000250F0000}"/>
    <cellStyle name="Calculation 2 11 27" xfId="5258" xr:uid="{00000000-0005-0000-0000-0000260F0000}"/>
    <cellStyle name="Calculation 2 11 27 2" xfId="5259" xr:uid="{00000000-0005-0000-0000-0000270F0000}"/>
    <cellStyle name="Calculation 2 11 28" xfId="5260" xr:uid="{00000000-0005-0000-0000-0000280F0000}"/>
    <cellStyle name="Calculation 2 11 28 2" xfId="5261" xr:uid="{00000000-0005-0000-0000-0000290F0000}"/>
    <cellStyle name="Calculation 2 11 29" xfId="5262" xr:uid="{00000000-0005-0000-0000-00002A0F0000}"/>
    <cellStyle name="Calculation 2 11 29 2" xfId="5263" xr:uid="{00000000-0005-0000-0000-00002B0F0000}"/>
    <cellStyle name="Calculation 2 11 3" xfId="5264" xr:uid="{00000000-0005-0000-0000-00002C0F0000}"/>
    <cellStyle name="Calculation 2 11 3 2" xfId="5265" xr:uid="{00000000-0005-0000-0000-00002D0F0000}"/>
    <cellStyle name="Calculation 2 11 30" xfId="5266" xr:uid="{00000000-0005-0000-0000-00002E0F0000}"/>
    <cellStyle name="Calculation 2 11 30 2" xfId="5267" xr:uid="{00000000-0005-0000-0000-00002F0F0000}"/>
    <cellStyle name="Calculation 2 11 31" xfId="5268" xr:uid="{00000000-0005-0000-0000-0000300F0000}"/>
    <cellStyle name="Calculation 2 11 31 2" xfId="5269" xr:uid="{00000000-0005-0000-0000-0000310F0000}"/>
    <cellStyle name="Calculation 2 11 32" xfId="5270" xr:uid="{00000000-0005-0000-0000-0000320F0000}"/>
    <cellStyle name="Calculation 2 11 32 2" xfId="5271" xr:uid="{00000000-0005-0000-0000-0000330F0000}"/>
    <cellStyle name="Calculation 2 11 33" xfId="5272" xr:uid="{00000000-0005-0000-0000-0000340F0000}"/>
    <cellStyle name="Calculation 2 11 33 2" xfId="5273" xr:uid="{00000000-0005-0000-0000-0000350F0000}"/>
    <cellStyle name="Calculation 2 11 34" xfId="5274" xr:uid="{00000000-0005-0000-0000-0000360F0000}"/>
    <cellStyle name="Calculation 2 11 34 2" xfId="5275" xr:uid="{00000000-0005-0000-0000-0000370F0000}"/>
    <cellStyle name="Calculation 2 11 35" xfId="5276" xr:uid="{00000000-0005-0000-0000-0000380F0000}"/>
    <cellStyle name="Calculation 2 11 35 2" xfId="5277" xr:uid="{00000000-0005-0000-0000-0000390F0000}"/>
    <cellStyle name="Calculation 2 11 36" xfId="5278" xr:uid="{00000000-0005-0000-0000-00003A0F0000}"/>
    <cellStyle name="Calculation 2 11 36 2" xfId="5279" xr:uid="{00000000-0005-0000-0000-00003B0F0000}"/>
    <cellStyle name="Calculation 2 11 37" xfId="5280" xr:uid="{00000000-0005-0000-0000-00003C0F0000}"/>
    <cellStyle name="Calculation 2 11 37 2" xfId="5281" xr:uid="{00000000-0005-0000-0000-00003D0F0000}"/>
    <cellStyle name="Calculation 2 11 38" xfId="5282" xr:uid="{00000000-0005-0000-0000-00003E0F0000}"/>
    <cellStyle name="Calculation 2 11 38 2" xfId="5283" xr:uid="{00000000-0005-0000-0000-00003F0F0000}"/>
    <cellStyle name="Calculation 2 11 39" xfId="5284" xr:uid="{00000000-0005-0000-0000-0000400F0000}"/>
    <cellStyle name="Calculation 2 11 39 2" xfId="5285" xr:uid="{00000000-0005-0000-0000-0000410F0000}"/>
    <cellStyle name="Calculation 2 11 4" xfId="5286" xr:uid="{00000000-0005-0000-0000-0000420F0000}"/>
    <cellStyle name="Calculation 2 11 4 2" xfId="5287" xr:uid="{00000000-0005-0000-0000-0000430F0000}"/>
    <cellStyle name="Calculation 2 11 40" xfId="5288" xr:uid="{00000000-0005-0000-0000-0000440F0000}"/>
    <cellStyle name="Calculation 2 11 41" xfId="5289" xr:uid="{00000000-0005-0000-0000-0000450F0000}"/>
    <cellStyle name="Calculation 2 11 42" xfId="5290" xr:uid="{00000000-0005-0000-0000-0000460F0000}"/>
    <cellStyle name="Calculation 2 11 43" xfId="5291" xr:uid="{00000000-0005-0000-0000-0000470F0000}"/>
    <cellStyle name="Calculation 2 11 44" xfId="5292" xr:uid="{00000000-0005-0000-0000-0000480F0000}"/>
    <cellStyle name="Calculation 2 11 45" xfId="5293" xr:uid="{00000000-0005-0000-0000-0000490F0000}"/>
    <cellStyle name="Calculation 2 11 46" xfId="5294" xr:uid="{00000000-0005-0000-0000-00004A0F0000}"/>
    <cellStyle name="Calculation 2 11 47" xfId="5295" xr:uid="{00000000-0005-0000-0000-00004B0F0000}"/>
    <cellStyle name="Calculation 2 11 48" xfId="5296" xr:uid="{00000000-0005-0000-0000-00004C0F0000}"/>
    <cellStyle name="Calculation 2 11 49" xfId="5297" xr:uid="{00000000-0005-0000-0000-00004D0F0000}"/>
    <cellStyle name="Calculation 2 11 5" xfId="5298" xr:uid="{00000000-0005-0000-0000-00004E0F0000}"/>
    <cellStyle name="Calculation 2 11 5 2" xfId="5299" xr:uid="{00000000-0005-0000-0000-00004F0F0000}"/>
    <cellStyle name="Calculation 2 11 50" xfId="5300" xr:uid="{00000000-0005-0000-0000-0000500F0000}"/>
    <cellStyle name="Calculation 2 11 51" xfId="5301" xr:uid="{00000000-0005-0000-0000-0000510F0000}"/>
    <cellStyle name="Calculation 2 11 52" xfId="5302" xr:uid="{00000000-0005-0000-0000-0000520F0000}"/>
    <cellStyle name="Calculation 2 11 53" xfId="5303" xr:uid="{00000000-0005-0000-0000-0000530F0000}"/>
    <cellStyle name="Calculation 2 11 54" xfId="5304" xr:uid="{00000000-0005-0000-0000-0000540F0000}"/>
    <cellStyle name="Calculation 2 11 55" xfId="5305" xr:uid="{00000000-0005-0000-0000-0000550F0000}"/>
    <cellStyle name="Calculation 2 11 56" xfId="5306" xr:uid="{00000000-0005-0000-0000-0000560F0000}"/>
    <cellStyle name="Calculation 2 11 57" xfId="5307" xr:uid="{00000000-0005-0000-0000-0000570F0000}"/>
    <cellStyle name="Calculation 2 11 58" xfId="5308" xr:uid="{00000000-0005-0000-0000-0000580F0000}"/>
    <cellStyle name="Calculation 2 11 59" xfId="5309" xr:uid="{00000000-0005-0000-0000-0000590F0000}"/>
    <cellStyle name="Calculation 2 11 6" xfId="5310" xr:uid="{00000000-0005-0000-0000-00005A0F0000}"/>
    <cellStyle name="Calculation 2 11 6 2" xfId="5311" xr:uid="{00000000-0005-0000-0000-00005B0F0000}"/>
    <cellStyle name="Calculation 2 11 60" xfId="5312" xr:uid="{00000000-0005-0000-0000-00005C0F0000}"/>
    <cellStyle name="Calculation 2 11 61" xfId="5313" xr:uid="{00000000-0005-0000-0000-00005D0F0000}"/>
    <cellStyle name="Calculation 2 11 62" xfId="5314" xr:uid="{00000000-0005-0000-0000-00005E0F0000}"/>
    <cellStyle name="Calculation 2 11 63" xfId="5315" xr:uid="{00000000-0005-0000-0000-00005F0F0000}"/>
    <cellStyle name="Calculation 2 11 64" xfId="5316" xr:uid="{00000000-0005-0000-0000-0000600F0000}"/>
    <cellStyle name="Calculation 2 11 65" xfId="5317" xr:uid="{00000000-0005-0000-0000-0000610F0000}"/>
    <cellStyle name="Calculation 2 11 66" xfId="5318" xr:uid="{00000000-0005-0000-0000-0000620F0000}"/>
    <cellStyle name="Calculation 2 11 67" xfId="5319" xr:uid="{00000000-0005-0000-0000-0000630F0000}"/>
    <cellStyle name="Calculation 2 11 68" xfId="5320" xr:uid="{00000000-0005-0000-0000-0000640F0000}"/>
    <cellStyle name="Calculation 2 11 69" xfId="5321" xr:uid="{00000000-0005-0000-0000-0000650F0000}"/>
    <cellStyle name="Calculation 2 11 7" xfId="5322" xr:uid="{00000000-0005-0000-0000-0000660F0000}"/>
    <cellStyle name="Calculation 2 11 7 2" xfId="5323" xr:uid="{00000000-0005-0000-0000-0000670F0000}"/>
    <cellStyle name="Calculation 2 11 70" xfId="5324" xr:uid="{00000000-0005-0000-0000-0000680F0000}"/>
    <cellStyle name="Calculation 2 11 71" xfId="5325" xr:uid="{00000000-0005-0000-0000-0000690F0000}"/>
    <cellStyle name="Calculation 2 11 72" xfId="5326" xr:uid="{00000000-0005-0000-0000-00006A0F0000}"/>
    <cellStyle name="Calculation 2 11 73" xfId="5327" xr:uid="{00000000-0005-0000-0000-00006B0F0000}"/>
    <cellStyle name="Calculation 2 11 74" xfId="5328" xr:uid="{00000000-0005-0000-0000-00006C0F0000}"/>
    <cellStyle name="Calculation 2 11 75" xfId="5329" xr:uid="{00000000-0005-0000-0000-00006D0F0000}"/>
    <cellStyle name="Calculation 2 11 76" xfId="5330" xr:uid="{00000000-0005-0000-0000-00006E0F0000}"/>
    <cellStyle name="Calculation 2 11 77" xfId="52443" xr:uid="{00000000-0005-0000-0000-00006F0F0000}"/>
    <cellStyle name="Calculation 2 11 78" xfId="52223" xr:uid="{00000000-0005-0000-0000-0000700F0000}"/>
    <cellStyle name="Calculation 2 11 79" xfId="53134" xr:uid="{00000000-0005-0000-0000-0000710F0000}"/>
    <cellStyle name="Calculation 2 11 8" xfId="5331" xr:uid="{00000000-0005-0000-0000-0000720F0000}"/>
    <cellStyle name="Calculation 2 11 8 2" xfId="5332" xr:uid="{00000000-0005-0000-0000-0000730F0000}"/>
    <cellStyle name="Calculation 2 11 9" xfId="5333" xr:uid="{00000000-0005-0000-0000-0000740F0000}"/>
    <cellStyle name="Calculation 2 11 9 2" xfId="5334" xr:uid="{00000000-0005-0000-0000-0000750F0000}"/>
    <cellStyle name="Calculation 2 12" xfId="194" xr:uid="{00000000-0005-0000-0000-0000760F0000}"/>
    <cellStyle name="Calculation 2 12 10" xfId="5335" xr:uid="{00000000-0005-0000-0000-0000770F0000}"/>
    <cellStyle name="Calculation 2 12 10 2" xfId="5336" xr:uid="{00000000-0005-0000-0000-0000780F0000}"/>
    <cellStyle name="Calculation 2 12 11" xfId="5337" xr:uid="{00000000-0005-0000-0000-0000790F0000}"/>
    <cellStyle name="Calculation 2 12 11 2" xfId="5338" xr:uid="{00000000-0005-0000-0000-00007A0F0000}"/>
    <cellStyle name="Calculation 2 12 12" xfId="5339" xr:uid="{00000000-0005-0000-0000-00007B0F0000}"/>
    <cellStyle name="Calculation 2 12 12 2" xfId="5340" xr:uid="{00000000-0005-0000-0000-00007C0F0000}"/>
    <cellStyle name="Calculation 2 12 13" xfId="5341" xr:uid="{00000000-0005-0000-0000-00007D0F0000}"/>
    <cellStyle name="Calculation 2 12 13 2" xfId="5342" xr:uid="{00000000-0005-0000-0000-00007E0F0000}"/>
    <cellStyle name="Calculation 2 12 14" xfId="5343" xr:uid="{00000000-0005-0000-0000-00007F0F0000}"/>
    <cellStyle name="Calculation 2 12 14 2" xfId="5344" xr:uid="{00000000-0005-0000-0000-0000800F0000}"/>
    <cellStyle name="Calculation 2 12 15" xfId="5345" xr:uid="{00000000-0005-0000-0000-0000810F0000}"/>
    <cellStyle name="Calculation 2 12 15 2" xfId="5346" xr:uid="{00000000-0005-0000-0000-0000820F0000}"/>
    <cellStyle name="Calculation 2 12 16" xfId="5347" xr:uid="{00000000-0005-0000-0000-0000830F0000}"/>
    <cellStyle name="Calculation 2 12 16 2" xfId="5348" xr:uid="{00000000-0005-0000-0000-0000840F0000}"/>
    <cellStyle name="Calculation 2 12 17" xfId="5349" xr:uid="{00000000-0005-0000-0000-0000850F0000}"/>
    <cellStyle name="Calculation 2 12 17 2" xfId="5350" xr:uid="{00000000-0005-0000-0000-0000860F0000}"/>
    <cellStyle name="Calculation 2 12 18" xfId="5351" xr:uid="{00000000-0005-0000-0000-0000870F0000}"/>
    <cellStyle name="Calculation 2 12 18 2" xfId="5352" xr:uid="{00000000-0005-0000-0000-0000880F0000}"/>
    <cellStyle name="Calculation 2 12 19" xfId="5353" xr:uid="{00000000-0005-0000-0000-0000890F0000}"/>
    <cellStyle name="Calculation 2 12 19 2" xfId="5354" xr:uid="{00000000-0005-0000-0000-00008A0F0000}"/>
    <cellStyle name="Calculation 2 12 2" xfId="195" xr:uid="{00000000-0005-0000-0000-00008B0F0000}"/>
    <cellStyle name="Calculation 2 12 2 2" xfId="5355" xr:uid="{00000000-0005-0000-0000-00008C0F0000}"/>
    <cellStyle name="Calculation 2 12 20" xfId="5356" xr:uid="{00000000-0005-0000-0000-00008D0F0000}"/>
    <cellStyle name="Calculation 2 12 20 2" xfId="5357" xr:uid="{00000000-0005-0000-0000-00008E0F0000}"/>
    <cellStyle name="Calculation 2 12 21" xfId="5358" xr:uid="{00000000-0005-0000-0000-00008F0F0000}"/>
    <cellStyle name="Calculation 2 12 21 2" xfId="5359" xr:uid="{00000000-0005-0000-0000-0000900F0000}"/>
    <cellStyle name="Calculation 2 12 22" xfId="5360" xr:uid="{00000000-0005-0000-0000-0000910F0000}"/>
    <cellStyle name="Calculation 2 12 22 2" xfId="5361" xr:uid="{00000000-0005-0000-0000-0000920F0000}"/>
    <cellStyle name="Calculation 2 12 23" xfId="5362" xr:uid="{00000000-0005-0000-0000-0000930F0000}"/>
    <cellStyle name="Calculation 2 12 23 2" xfId="5363" xr:uid="{00000000-0005-0000-0000-0000940F0000}"/>
    <cellStyle name="Calculation 2 12 24" xfId="5364" xr:uid="{00000000-0005-0000-0000-0000950F0000}"/>
    <cellStyle name="Calculation 2 12 24 2" xfId="5365" xr:uid="{00000000-0005-0000-0000-0000960F0000}"/>
    <cellStyle name="Calculation 2 12 25" xfId="5366" xr:uid="{00000000-0005-0000-0000-0000970F0000}"/>
    <cellStyle name="Calculation 2 12 25 2" xfId="5367" xr:uid="{00000000-0005-0000-0000-0000980F0000}"/>
    <cellStyle name="Calculation 2 12 26" xfId="5368" xr:uid="{00000000-0005-0000-0000-0000990F0000}"/>
    <cellStyle name="Calculation 2 12 26 2" xfId="5369" xr:uid="{00000000-0005-0000-0000-00009A0F0000}"/>
    <cellStyle name="Calculation 2 12 27" xfId="5370" xr:uid="{00000000-0005-0000-0000-00009B0F0000}"/>
    <cellStyle name="Calculation 2 12 27 2" xfId="5371" xr:uid="{00000000-0005-0000-0000-00009C0F0000}"/>
    <cellStyle name="Calculation 2 12 28" xfId="5372" xr:uid="{00000000-0005-0000-0000-00009D0F0000}"/>
    <cellStyle name="Calculation 2 12 28 2" xfId="5373" xr:uid="{00000000-0005-0000-0000-00009E0F0000}"/>
    <cellStyle name="Calculation 2 12 29" xfId="5374" xr:uid="{00000000-0005-0000-0000-00009F0F0000}"/>
    <cellStyle name="Calculation 2 12 29 2" xfId="5375" xr:uid="{00000000-0005-0000-0000-0000A00F0000}"/>
    <cellStyle name="Calculation 2 12 3" xfId="5376" xr:uid="{00000000-0005-0000-0000-0000A10F0000}"/>
    <cellStyle name="Calculation 2 12 3 2" xfId="5377" xr:uid="{00000000-0005-0000-0000-0000A20F0000}"/>
    <cellStyle name="Calculation 2 12 30" xfId="5378" xr:uid="{00000000-0005-0000-0000-0000A30F0000}"/>
    <cellStyle name="Calculation 2 12 30 2" xfId="5379" xr:uid="{00000000-0005-0000-0000-0000A40F0000}"/>
    <cellStyle name="Calculation 2 12 31" xfId="5380" xr:uid="{00000000-0005-0000-0000-0000A50F0000}"/>
    <cellStyle name="Calculation 2 12 31 2" xfId="5381" xr:uid="{00000000-0005-0000-0000-0000A60F0000}"/>
    <cellStyle name="Calculation 2 12 32" xfId="5382" xr:uid="{00000000-0005-0000-0000-0000A70F0000}"/>
    <cellStyle name="Calculation 2 12 32 2" xfId="5383" xr:uid="{00000000-0005-0000-0000-0000A80F0000}"/>
    <cellStyle name="Calculation 2 12 33" xfId="5384" xr:uid="{00000000-0005-0000-0000-0000A90F0000}"/>
    <cellStyle name="Calculation 2 12 33 2" xfId="5385" xr:uid="{00000000-0005-0000-0000-0000AA0F0000}"/>
    <cellStyle name="Calculation 2 12 34" xfId="5386" xr:uid="{00000000-0005-0000-0000-0000AB0F0000}"/>
    <cellStyle name="Calculation 2 12 34 2" xfId="5387" xr:uid="{00000000-0005-0000-0000-0000AC0F0000}"/>
    <cellStyle name="Calculation 2 12 35" xfId="5388" xr:uid="{00000000-0005-0000-0000-0000AD0F0000}"/>
    <cellStyle name="Calculation 2 12 35 2" xfId="5389" xr:uid="{00000000-0005-0000-0000-0000AE0F0000}"/>
    <cellStyle name="Calculation 2 12 36" xfId="5390" xr:uid="{00000000-0005-0000-0000-0000AF0F0000}"/>
    <cellStyle name="Calculation 2 12 36 2" xfId="5391" xr:uid="{00000000-0005-0000-0000-0000B00F0000}"/>
    <cellStyle name="Calculation 2 12 37" xfId="5392" xr:uid="{00000000-0005-0000-0000-0000B10F0000}"/>
    <cellStyle name="Calculation 2 12 37 2" xfId="5393" xr:uid="{00000000-0005-0000-0000-0000B20F0000}"/>
    <cellStyle name="Calculation 2 12 38" xfId="5394" xr:uid="{00000000-0005-0000-0000-0000B30F0000}"/>
    <cellStyle name="Calculation 2 12 38 2" xfId="5395" xr:uid="{00000000-0005-0000-0000-0000B40F0000}"/>
    <cellStyle name="Calculation 2 12 39" xfId="5396" xr:uid="{00000000-0005-0000-0000-0000B50F0000}"/>
    <cellStyle name="Calculation 2 12 39 2" xfId="5397" xr:uid="{00000000-0005-0000-0000-0000B60F0000}"/>
    <cellStyle name="Calculation 2 12 4" xfId="5398" xr:uid="{00000000-0005-0000-0000-0000B70F0000}"/>
    <cellStyle name="Calculation 2 12 4 2" xfId="5399" xr:uid="{00000000-0005-0000-0000-0000B80F0000}"/>
    <cellStyle name="Calculation 2 12 40" xfId="5400" xr:uid="{00000000-0005-0000-0000-0000B90F0000}"/>
    <cellStyle name="Calculation 2 12 41" xfId="5401" xr:uid="{00000000-0005-0000-0000-0000BA0F0000}"/>
    <cellStyle name="Calculation 2 12 42" xfId="5402" xr:uid="{00000000-0005-0000-0000-0000BB0F0000}"/>
    <cellStyle name="Calculation 2 12 43" xfId="5403" xr:uid="{00000000-0005-0000-0000-0000BC0F0000}"/>
    <cellStyle name="Calculation 2 12 44" xfId="5404" xr:uid="{00000000-0005-0000-0000-0000BD0F0000}"/>
    <cellStyle name="Calculation 2 12 45" xfId="5405" xr:uid="{00000000-0005-0000-0000-0000BE0F0000}"/>
    <cellStyle name="Calculation 2 12 46" xfId="5406" xr:uid="{00000000-0005-0000-0000-0000BF0F0000}"/>
    <cellStyle name="Calculation 2 12 47" xfId="5407" xr:uid="{00000000-0005-0000-0000-0000C00F0000}"/>
    <cellStyle name="Calculation 2 12 48" xfId="5408" xr:uid="{00000000-0005-0000-0000-0000C10F0000}"/>
    <cellStyle name="Calculation 2 12 49" xfId="5409" xr:uid="{00000000-0005-0000-0000-0000C20F0000}"/>
    <cellStyle name="Calculation 2 12 5" xfId="5410" xr:uid="{00000000-0005-0000-0000-0000C30F0000}"/>
    <cellStyle name="Calculation 2 12 5 2" xfId="5411" xr:uid="{00000000-0005-0000-0000-0000C40F0000}"/>
    <cellStyle name="Calculation 2 12 50" xfId="5412" xr:uid="{00000000-0005-0000-0000-0000C50F0000}"/>
    <cellStyle name="Calculation 2 12 51" xfId="5413" xr:uid="{00000000-0005-0000-0000-0000C60F0000}"/>
    <cellStyle name="Calculation 2 12 52" xfId="5414" xr:uid="{00000000-0005-0000-0000-0000C70F0000}"/>
    <cellStyle name="Calculation 2 12 53" xfId="5415" xr:uid="{00000000-0005-0000-0000-0000C80F0000}"/>
    <cellStyle name="Calculation 2 12 54" xfId="5416" xr:uid="{00000000-0005-0000-0000-0000C90F0000}"/>
    <cellStyle name="Calculation 2 12 55" xfId="5417" xr:uid="{00000000-0005-0000-0000-0000CA0F0000}"/>
    <cellStyle name="Calculation 2 12 56" xfId="5418" xr:uid="{00000000-0005-0000-0000-0000CB0F0000}"/>
    <cellStyle name="Calculation 2 12 57" xfId="5419" xr:uid="{00000000-0005-0000-0000-0000CC0F0000}"/>
    <cellStyle name="Calculation 2 12 58" xfId="5420" xr:uid="{00000000-0005-0000-0000-0000CD0F0000}"/>
    <cellStyle name="Calculation 2 12 59" xfId="5421" xr:uid="{00000000-0005-0000-0000-0000CE0F0000}"/>
    <cellStyle name="Calculation 2 12 6" xfId="5422" xr:uid="{00000000-0005-0000-0000-0000CF0F0000}"/>
    <cellStyle name="Calculation 2 12 6 2" xfId="5423" xr:uid="{00000000-0005-0000-0000-0000D00F0000}"/>
    <cellStyle name="Calculation 2 12 60" xfId="5424" xr:uid="{00000000-0005-0000-0000-0000D10F0000}"/>
    <cellStyle name="Calculation 2 12 61" xfId="5425" xr:uid="{00000000-0005-0000-0000-0000D20F0000}"/>
    <cellStyle name="Calculation 2 12 62" xfId="5426" xr:uid="{00000000-0005-0000-0000-0000D30F0000}"/>
    <cellStyle name="Calculation 2 12 63" xfId="5427" xr:uid="{00000000-0005-0000-0000-0000D40F0000}"/>
    <cellStyle name="Calculation 2 12 64" xfId="5428" xr:uid="{00000000-0005-0000-0000-0000D50F0000}"/>
    <cellStyle name="Calculation 2 12 65" xfId="5429" xr:uid="{00000000-0005-0000-0000-0000D60F0000}"/>
    <cellStyle name="Calculation 2 12 66" xfId="5430" xr:uid="{00000000-0005-0000-0000-0000D70F0000}"/>
    <cellStyle name="Calculation 2 12 67" xfId="5431" xr:uid="{00000000-0005-0000-0000-0000D80F0000}"/>
    <cellStyle name="Calculation 2 12 68" xfId="5432" xr:uid="{00000000-0005-0000-0000-0000D90F0000}"/>
    <cellStyle name="Calculation 2 12 69" xfId="5433" xr:uid="{00000000-0005-0000-0000-0000DA0F0000}"/>
    <cellStyle name="Calculation 2 12 7" xfId="5434" xr:uid="{00000000-0005-0000-0000-0000DB0F0000}"/>
    <cellStyle name="Calculation 2 12 7 2" xfId="5435" xr:uid="{00000000-0005-0000-0000-0000DC0F0000}"/>
    <cellStyle name="Calculation 2 12 70" xfId="5436" xr:uid="{00000000-0005-0000-0000-0000DD0F0000}"/>
    <cellStyle name="Calculation 2 12 71" xfId="5437" xr:uid="{00000000-0005-0000-0000-0000DE0F0000}"/>
    <cellStyle name="Calculation 2 12 72" xfId="5438" xr:uid="{00000000-0005-0000-0000-0000DF0F0000}"/>
    <cellStyle name="Calculation 2 12 73" xfId="5439" xr:uid="{00000000-0005-0000-0000-0000E00F0000}"/>
    <cellStyle name="Calculation 2 12 74" xfId="5440" xr:uid="{00000000-0005-0000-0000-0000E10F0000}"/>
    <cellStyle name="Calculation 2 12 75" xfId="5441" xr:uid="{00000000-0005-0000-0000-0000E20F0000}"/>
    <cellStyle name="Calculation 2 12 76" xfId="5442" xr:uid="{00000000-0005-0000-0000-0000E30F0000}"/>
    <cellStyle name="Calculation 2 12 77" xfId="52386" xr:uid="{00000000-0005-0000-0000-0000E40F0000}"/>
    <cellStyle name="Calculation 2 12 78" xfId="52700" xr:uid="{00000000-0005-0000-0000-0000E50F0000}"/>
    <cellStyle name="Calculation 2 12 79" xfId="53069" xr:uid="{00000000-0005-0000-0000-0000E60F0000}"/>
    <cellStyle name="Calculation 2 12 8" xfId="5443" xr:uid="{00000000-0005-0000-0000-0000E70F0000}"/>
    <cellStyle name="Calculation 2 12 8 2" xfId="5444" xr:uid="{00000000-0005-0000-0000-0000E80F0000}"/>
    <cellStyle name="Calculation 2 12 9" xfId="5445" xr:uid="{00000000-0005-0000-0000-0000E90F0000}"/>
    <cellStyle name="Calculation 2 12 9 2" xfId="5446" xr:uid="{00000000-0005-0000-0000-0000EA0F0000}"/>
    <cellStyle name="Calculation 2 13" xfId="196" xr:uid="{00000000-0005-0000-0000-0000EB0F0000}"/>
    <cellStyle name="Calculation 2 13 10" xfId="5447" xr:uid="{00000000-0005-0000-0000-0000EC0F0000}"/>
    <cellStyle name="Calculation 2 13 10 2" xfId="5448" xr:uid="{00000000-0005-0000-0000-0000ED0F0000}"/>
    <cellStyle name="Calculation 2 13 11" xfId="5449" xr:uid="{00000000-0005-0000-0000-0000EE0F0000}"/>
    <cellStyle name="Calculation 2 13 11 2" xfId="5450" xr:uid="{00000000-0005-0000-0000-0000EF0F0000}"/>
    <cellStyle name="Calculation 2 13 12" xfId="5451" xr:uid="{00000000-0005-0000-0000-0000F00F0000}"/>
    <cellStyle name="Calculation 2 13 12 2" xfId="5452" xr:uid="{00000000-0005-0000-0000-0000F10F0000}"/>
    <cellStyle name="Calculation 2 13 13" xfId="5453" xr:uid="{00000000-0005-0000-0000-0000F20F0000}"/>
    <cellStyle name="Calculation 2 13 13 2" xfId="5454" xr:uid="{00000000-0005-0000-0000-0000F30F0000}"/>
    <cellStyle name="Calculation 2 13 14" xfId="5455" xr:uid="{00000000-0005-0000-0000-0000F40F0000}"/>
    <cellStyle name="Calculation 2 13 14 2" xfId="5456" xr:uid="{00000000-0005-0000-0000-0000F50F0000}"/>
    <cellStyle name="Calculation 2 13 15" xfId="5457" xr:uid="{00000000-0005-0000-0000-0000F60F0000}"/>
    <cellStyle name="Calculation 2 13 15 2" xfId="5458" xr:uid="{00000000-0005-0000-0000-0000F70F0000}"/>
    <cellStyle name="Calculation 2 13 16" xfId="5459" xr:uid="{00000000-0005-0000-0000-0000F80F0000}"/>
    <cellStyle name="Calculation 2 13 16 2" xfId="5460" xr:uid="{00000000-0005-0000-0000-0000F90F0000}"/>
    <cellStyle name="Calculation 2 13 17" xfId="5461" xr:uid="{00000000-0005-0000-0000-0000FA0F0000}"/>
    <cellStyle name="Calculation 2 13 17 2" xfId="5462" xr:uid="{00000000-0005-0000-0000-0000FB0F0000}"/>
    <cellStyle name="Calculation 2 13 18" xfId="5463" xr:uid="{00000000-0005-0000-0000-0000FC0F0000}"/>
    <cellStyle name="Calculation 2 13 18 2" xfId="5464" xr:uid="{00000000-0005-0000-0000-0000FD0F0000}"/>
    <cellStyle name="Calculation 2 13 19" xfId="5465" xr:uid="{00000000-0005-0000-0000-0000FE0F0000}"/>
    <cellStyle name="Calculation 2 13 19 2" xfId="5466" xr:uid="{00000000-0005-0000-0000-0000FF0F0000}"/>
    <cellStyle name="Calculation 2 13 2" xfId="197" xr:uid="{00000000-0005-0000-0000-000000100000}"/>
    <cellStyle name="Calculation 2 13 2 2" xfId="5467" xr:uid="{00000000-0005-0000-0000-000001100000}"/>
    <cellStyle name="Calculation 2 13 20" xfId="5468" xr:uid="{00000000-0005-0000-0000-000002100000}"/>
    <cellStyle name="Calculation 2 13 20 2" xfId="5469" xr:uid="{00000000-0005-0000-0000-000003100000}"/>
    <cellStyle name="Calculation 2 13 21" xfId="5470" xr:uid="{00000000-0005-0000-0000-000004100000}"/>
    <cellStyle name="Calculation 2 13 21 2" xfId="5471" xr:uid="{00000000-0005-0000-0000-000005100000}"/>
    <cellStyle name="Calculation 2 13 22" xfId="5472" xr:uid="{00000000-0005-0000-0000-000006100000}"/>
    <cellStyle name="Calculation 2 13 22 2" xfId="5473" xr:uid="{00000000-0005-0000-0000-000007100000}"/>
    <cellStyle name="Calculation 2 13 23" xfId="5474" xr:uid="{00000000-0005-0000-0000-000008100000}"/>
    <cellStyle name="Calculation 2 13 23 2" xfId="5475" xr:uid="{00000000-0005-0000-0000-000009100000}"/>
    <cellStyle name="Calculation 2 13 24" xfId="5476" xr:uid="{00000000-0005-0000-0000-00000A100000}"/>
    <cellStyle name="Calculation 2 13 24 2" xfId="5477" xr:uid="{00000000-0005-0000-0000-00000B100000}"/>
    <cellStyle name="Calculation 2 13 25" xfId="5478" xr:uid="{00000000-0005-0000-0000-00000C100000}"/>
    <cellStyle name="Calculation 2 13 25 2" xfId="5479" xr:uid="{00000000-0005-0000-0000-00000D100000}"/>
    <cellStyle name="Calculation 2 13 26" xfId="5480" xr:uid="{00000000-0005-0000-0000-00000E100000}"/>
    <cellStyle name="Calculation 2 13 26 2" xfId="5481" xr:uid="{00000000-0005-0000-0000-00000F100000}"/>
    <cellStyle name="Calculation 2 13 27" xfId="5482" xr:uid="{00000000-0005-0000-0000-000010100000}"/>
    <cellStyle name="Calculation 2 13 27 2" xfId="5483" xr:uid="{00000000-0005-0000-0000-000011100000}"/>
    <cellStyle name="Calculation 2 13 28" xfId="5484" xr:uid="{00000000-0005-0000-0000-000012100000}"/>
    <cellStyle name="Calculation 2 13 28 2" xfId="5485" xr:uid="{00000000-0005-0000-0000-000013100000}"/>
    <cellStyle name="Calculation 2 13 29" xfId="5486" xr:uid="{00000000-0005-0000-0000-000014100000}"/>
    <cellStyle name="Calculation 2 13 29 2" xfId="5487" xr:uid="{00000000-0005-0000-0000-000015100000}"/>
    <cellStyle name="Calculation 2 13 3" xfId="5488" xr:uid="{00000000-0005-0000-0000-000016100000}"/>
    <cellStyle name="Calculation 2 13 3 2" xfId="5489" xr:uid="{00000000-0005-0000-0000-000017100000}"/>
    <cellStyle name="Calculation 2 13 30" xfId="5490" xr:uid="{00000000-0005-0000-0000-000018100000}"/>
    <cellStyle name="Calculation 2 13 30 2" xfId="5491" xr:uid="{00000000-0005-0000-0000-000019100000}"/>
    <cellStyle name="Calculation 2 13 31" xfId="5492" xr:uid="{00000000-0005-0000-0000-00001A100000}"/>
    <cellStyle name="Calculation 2 13 31 2" xfId="5493" xr:uid="{00000000-0005-0000-0000-00001B100000}"/>
    <cellStyle name="Calculation 2 13 32" xfId="5494" xr:uid="{00000000-0005-0000-0000-00001C100000}"/>
    <cellStyle name="Calculation 2 13 32 2" xfId="5495" xr:uid="{00000000-0005-0000-0000-00001D100000}"/>
    <cellStyle name="Calculation 2 13 33" xfId="5496" xr:uid="{00000000-0005-0000-0000-00001E100000}"/>
    <cellStyle name="Calculation 2 13 33 2" xfId="5497" xr:uid="{00000000-0005-0000-0000-00001F100000}"/>
    <cellStyle name="Calculation 2 13 34" xfId="5498" xr:uid="{00000000-0005-0000-0000-000020100000}"/>
    <cellStyle name="Calculation 2 13 34 2" xfId="5499" xr:uid="{00000000-0005-0000-0000-000021100000}"/>
    <cellStyle name="Calculation 2 13 35" xfId="5500" xr:uid="{00000000-0005-0000-0000-000022100000}"/>
    <cellStyle name="Calculation 2 13 35 2" xfId="5501" xr:uid="{00000000-0005-0000-0000-000023100000}"/>
    <cellStyle name="Calculation 2 13 36" xfId="5502" xr:uid="{00000000-0005-0000-0000-000024100000}"/>
    <cellStyle name="Calculation 2 13 36 2" xfId="5503" xr:uid="{00000000-0005-0000-0000-000025100000}"/>
    <cellStyle name="Calculation 2 13 37" xfId="5504" xr:uid="{00000000-0005-0000-0000-000026100000}"/>
    <cellStyle name="Calculation 2 13 37 2" xfId="5505" xr:uid="{00000000-0005-0000-0000-000027100000}"/>
    <cellStyle name="Calculation 2 13 38" xfId="5506" xr:uid="{00000000-0005-0000-0000-000028100000}"/>
    <cellStyle name="Calculation 2 13 38 2" xfId="5507" xr:uid="{00000000-0005-0000-0000-000029100000}"/>
    <cellStyle name="Calculation 2 13 39" xfId="5508" xr:uid="{00000000-0005-0000-0000-00002A100000}"/>
    <cellStyle name="Calculation 2 13 39 2" xfId="5509" xr:uid="{00000000-0005-0000-0000-00002B100000}"/>
    <cellStyle name="Calculation 2 13 4" xfId="5510" xr:uid="{00000000-0005-0000-0000-00002C100000}"/>
    <cellStyle name="Calculation 2 13 4 2" xfId="5511" xr:uid="{00000000-0005-0000-0000-00002D100000}"/>
    <cellStyle name="Calculation 2 13 40" xfId="5512" xr:uid="{00000000-0005-0000-0000-00002E100000}"/>
    <cellStyle name="Calculation 2 13 41" xfId="5513" xr:uid="{00000000-0005-0000-0000-00002F100000}"/>
    <cellStyle name="Calculation 2 13 42" xfId="5514" xr:uid="{00000000-0005-0000-0000-000030100000}"/>
    <cellStyle name="Calculation 2 13 43" xfId="5515" xr:uid="{00000000-0005-0000-0000-000031100000}"/>
    <cellStyle name="Calculation 2 13 44" xfId="5516" xr:uid="{00000000-0005-0000-0000-000032100000}"/>
    <cellStyle name="Calculation 2 13 45" xfId="5517" xr:uid="{00000000-0005-0000-0000-000033100000}"/>
    <cellStyle name="Calculation 2 13 46" xfId="5518" xr:uid="{00000000-0005-0000-0000-000034100000}"/>
    <cellStyle name="Calculation 2 13 47" xfId="5519" xr:uid="{00000000-0005-0000-0000-000035100000}"/>
    <cellStyle name="Calculation 2 13 48" xfId="5520" xr:uid="{00000000-0005-0000-0000-000036100000}"/>
    <cellStyle name="Calculation 2 13 49" xfId="5521" xr:uid="{00000000-0005-0000-0000-000037100000}"/>
    <cellStyle name="Calculation 2 13 5" xfId="5522" xr:uid="{00000000-0005-0000-0000-000038100000}"/>
    <cellStyle name="Calculation 2 13 5 2" xfId="5523" xr:uid="{00000000-0005-0000-0000-000039100000}"/>
    <cellStyle name="Calculation 2 13 50" xfId="5524" xr:uid="{00000000-0005-0000-0000-00003A100000}"/>
    <cellStyle name="Calculation 2 13 51" xfId="5525" xr:uid="{00000000-0005-0000-0000-00003B100000}"/>
    <cellStyle name="Calculation 2 13 52" xfId="5526" xr:uid="{00000000-0005-0000-0000-00003C100000}"/>
    <cellStyle name="Calculation 2 13 53" xfId="5527" xr:uid="{00000000-0005-0000-0000-00003D100000}"/>
    <cellStyle name="Calculation 2 13 54" xfId="5528" xr:uid="{00000000-0005-0000-0000-00003E100000}"/>
    <cellStyle name="Calculation 2 13 55" xfId="5529" xr:uid="{00000000-0005-0000-0000-00003F100000}"/>
    <cellStyle name="Calculation 2 13 56" xfId="5530" xr:uid="{00000000-0005-0000-0000-000040100000}"/>
    <cellStyle name="Calculation 2 13 57" xfId="5531" xr:uid="{00000000-0005-0000-0000-000041100000}"/>
    <cellStyle name="Calculation 2 13 58" xfId="5532" xr:uid="{00000000-0005-0000-0000-000042100000}"/>
    <cellStyle name="Calculation 2 13 59" xfId="5533" xr:uid="{00000000-0005-0000-0000-000043100000}"/>
    <cellStyle name="Calculation 2 13 6" xfId="5534" xr:uid="{00000000-0005-0000-0000-000044100000}"/>
    <cellStyle name="Calculation 2 13 6 2" xfId="5535" xr:uid="{00000000-0005-0000-0000-000045100000}"/>
    <cellStyle name="Calculation 2 13 60" xfId="5536" xr:uid="{00000000-0005-0000-0000-000046100000}"/>
    <cellStyle name="Calculation 2 13 61" xfId="5537" xr:uid="{00000000-0005-0000-0000-000047100000}"/>
    <cellStyle name="Calculation 2 13 62" xfId="5538" xr:uid="{00000000-0005-0000-0000-000048100000}"/>
    <cellStyle name="Calculation 2 13 63" xfId="5539" xr:uid="{00000000-0005-0000-0000-000049100000}"/>
    <cellStyle name="Calculation 2 13 64" xfId="5540" xr:uid="{00000000-0005-0000-0000-00004A100000}"/>
    <cellStyle name="Calculation 2 13 65" xfId="5541" xr:uid="{00000000-0005-0000-0000-00004B100000}"/>
    <cellStyle name="Calculation 2 13 66" xfId="5542" xr:uid="{00000000-0005-0000-0000-00004C100000}"/>
    <cellStyle name="Calculation 2 13 67" xfId="5543" xr:uid="{00000000-0005-0000-0000-00004D100000}"/>
    <cellStyle name="Calculation 2 13 68" xfId="5544" xr:uid="{00000000-0005-0000-0000-00004E100000}"/>
    <cellStyle name="Calculation 2 13 69" xfId="5545" xr:uid="{00000000-0005-0000-0000-00004F100000}"/>
    <cellStyle name="Calculation 2 13 7" xfId="5546" xr:uid="{00000000-0005-0000-0000-000050100000}"/>
    <cellStyle name="Calculation 2 13 7 2" xfId="5547" xr:uid="{00000000-0005-0000-0000-000051100000}"/>
    <cellStyle name="Calculation 2 13 70" xfId="5548" xr:uid="{00000000-0005-0000-0000-000052100000}"/>
    <cellStyle name="Calculation 2 13 71" xfId="5549" xr:uid="{00000000-0005-0000-0000-000053100000}"/>
    <cellStyle name="Calculation 2 13 72" xfId="5550" xr:uid="{00000000-0005-0000-0000-000054100000}"/>
    <cellStyle name="Calculation 2 13 73" xfId="5551" xr:uid="{00000000-0005-0000-0000-000055100000}"/>
    <cellStyle name="Calculation 2 13 74" xfId="5552" xr:uid="{00000000-0005-0000-0000-000056100000}"/>
    <cellStyle name="Calculation 2 13 75" xfId="5553" xr:uid="{00000000-0005-0000-0000-000057100000}"/>
    <cellStyle name="Calculation 2 13 76" xfId="5554" xr:uid="{00000000-0005-0000-0000-000058100000}"/>
    <cellStyle name="Calculation 2 13 77" xfId="52717" xr:uid="{00000000-0005-0000-0000-000059100000}"/>
    <cellStyle name="Calculation 2 13 78" xfId="52988" xr:uid="{00000000-0005-0000-0000-00005A100000}"/>
    <cellStyle name="Calculation 2 13 79" xfId="53449" xr:uid="{00000000-0005-0000-0000-00005B100000}"/>
    <cellStyle name="Calculation 2 13 8" xfId="5555" xr:uid="{00000000-0005-0000-0000-00005C100000}"/>
    <cellStyle name="Calculation 2 13 8 2" xfId="5556" xr:uid="{00000000-0005-0000-0000-00005D100000}"/>
    <cellStyle name="Calculation 2 13 9" xfId="5557" xr:uid="{00000000-0005-0000-0000-00005E100000}"/>
    <cellStyle name="Calculation 2 13 9 2" xfId="5558" xr:uid="{00000000-0005-0000-0000-00005F100000}"/>
    <cellStyle name="Calculation 2 14" xfId="198" xr:uid="{00000000-0005-0000-0000-000060100000}"/>
    <cellStyle name="Calculation 2 14 10" xfId="5559" xr:uid="{00000000-0005-0000-0000-000061100000}"/>
    <cellStyle name="Calculation 2 14 10 2" xfId="5560" xr:uid="{00000000-0005-0000-0000-000062100000}"/>
    <cellStyle name="Calculation 2 14 11" xfId="5561" xr:uid="{00000000-0005-0000-0000-000063100000}"/>
    <cellStyle name="Calculation 2 14 11 2" xfId="5562" xr:uid="{00000000-0005-0000-0000-000064100000}"/>
    <cellStyle name="Calculation 2 14 12" xfId="5563" xr:uid="{00000000-0005-0000-0000-000065100000}"/>
    <cellStyle name="Calculation 2 14 12 2" xfId="5564" xr:uid="{00000000-0005-0000-0000-000066100000}"/>
    <cellStyle name="Calculation 2 14 13" xfId="5565" xr:uid="{00000000-0005-0000-0000-000067100000}"/>
    <cellStyle name="Calculation 2 14 13 2" xfId="5566" xr:uid="{00000000-0005-0000-0000-000068100000}"/>
    <cellStyle name="Calculation 2 14 14" xfId="5567" xr:uid="{00000000-0005-0000-0000-000069100000}"/>
    <cellStyle name="Calculation 2 14 14 2" xfId="5568" xr:uid="{00000000-0005-0000-0000-00006A100000}"/>
    <cellStyle name="Calculation 2 14 15" xfId="5569" xr:uid="{00000000-0005-0000-0000-00006B100000}"/>
    <cellStyle name="Calculation 2 14 15 2" xfId="5570" xr:uid="{00000000-0005-0000-0000-00006C100000}"/>
    <cellStyle name="Calculation 2 14 16" xfId="5571" xr:uid="{00000000-0005-0000-0000-00006D100000}"/>
    <cellStyle name="Calculation 2 14 16 2" xfId="5572" xr:uid="{00000000-0005-0000-0000-00006E100000}"/>
    <cellStyle name="Calculation 2 14 17" xfId="5573" xr:uid="{00000000-0005-0000-0000-00006F100000}"/>
    <cellStyle name="Calculation 2 14 17 2" xfId="5574" xr:uid="{00000000-0005-0000-0000-000070100000}"/>
    <cellStyle name="Calculation 2 14 18" xfId="5575" xr:uid="{00000000-0005-0000-0000-000071100000}"/>
    <cellStyle name="Calculation 2 14 18 2" xfId="5576" xr:uid="{00000000-0005-0000-0000-000072100000}"/>
    <cellStyle name="Calculation 2 14 19" xfId="5577" xr:uid="{00000000-0005-0000-0000-000073100000}"/>
    <cellStyle name="Calculation 2 14 19 2" xfId="5578" xr:uid="{00000000-0005-0000-0000-000074100000}"/>
    <cellStyle name="Calculation 2 14 2" xfId="199" xr:uid="{00000000-0005-0000-0000-000075100000}"/>
    <cellStyle name="Calculation 2 14 2 2" xfId="5579" xr:uid="{00000000-0005-0000-0000-000076100000}"/>
    <cellStyle name="Calculation 2 14 20" xfId="5580" xr:uid="{00000000-0005-0000-0000-000077100000}"/>
    <cellStyle name="Calculation 2 14 20 2" xfId="5581" xr:uid="{00000000-0005-0000-0000-000078100000}"/>
    <cellStyle name="Calculation 2 14 21" xfId="5582" xr:uid="{00000000-0005-0000-0000-000079100000}"/>
    <cellStyle name="Calculation 2 14 21 2" xfId="5583" xr:uid="{00000000-0005-0000-0000-00007A100000}"/>
    <cellStyle name="Calculation 2 14 22" xfId="5584" xr:uid="{00000000-0005-0000-0000-00007B100000}"/>
    <cellStyle name="Calculation 2 14 22 2" xfId="5585" xr:uid="{00000000-0005-0000-0000-00007C100000}"/>
    <cellStyle name="Calculation 2 14 23" xfId="5586" xr:uid="{00000000-0005-0000-0000-00007D100000}"/>
    <cellStyle name="Calculation 2 14 23 2" xfId="5587" xr:uid="{00000000-0005-0000-0000-00007E100000}"/>
    <cellStyle name="Calculation 2 14 24" xfId="5588" xr:uid="{00000000-0005-0000-0000-00007F100000}"/>
    <cellStyle name="Calculation 2 14 24 2" xfId="5589" xr:uid="{00000000-0005-0000-0000-000080100000}"/>
    <cellStyle name="Calculation 2 14 25" xfId="5590" xr:uid="{00000000-0005-0000-0000-000081100000}"/>
    <cellStyle name="Calculation 2 14 25 2" xfId="5591" xr:uid="{00000000-0005-0000-0000-000082100000}"/>
    <cellStyle name="Calculation 2 14 26" xfId="5592" xr:uid="{00000000-0005-0000-0000-000083100000}"/>
    <cellStyle name="Calculation 2 14 26 2" xfId="5593" xr:uid="{00000000-0005-0000-0000-000084100000}"/>
    <cellStyle name="Calculation 2 14 27" xfId="5594" xr:uid="{00000000-0005-0000-0000-000085100000}"/>
    <cellStyle name="Calculation 2 14 27 2" xfId="5595" xr:uid="{00000000-0005-0000-0000-000086100000}"/>
    <cellStyle name="Calculation 2 14 28" xfId="5596" xr:uid="{00000000-0005-0000-0000-000087100000}"/>
    <cellStyle name="Calculation 2 14 28 2" xfId="5597" xr:uid="{00000000-0005-0000-0000-000088100000}"/>
    <cellStyle name="Calculation 2 14 29" xfId="5598" xr:uid="{00000000-0005-0000-0000-000089100000}"/>
    <cellStyle name="Calculation 2 14 29 2" xfId="5599" xr:uid="{00000000-0005-0000-0000-00008A100000}"/>
    <cellStyle name="Calculation 2 14 3" xfId="5600" xr:uid="{00000000-0005-0000-0000-00008B100000}"/>
    <cellStyle name="Calculation 2 14 3 2" xfId="5601" xr:uid="{00000000-0005-0000-0000-00008C100000}"/>
    <cellStyle name="Calculation 2 14 30" xfId="5602" xr:uid="{00000000-0005-0000-0000-00008D100000}"/>
    <cellStyle name="Calculation 2 14 30 2" xfId="5603" xr:uid="{00000000-0005-0000-0000-00008E100000}"/>
    <cellStyle name="Calculation 2 14 31" xfId="5604" xr:uid="{00000000-0005-0000-0000-00008F100000}"/>
    <cellStyle name="Calculation 2 14 31 2" xfId="5605" xr:uid="{00000000-0005-0000-0000-000090100000}"/>
    <cellStyle name="Calculation 2 14 32" xfId="5606" xr:uid="{00000000-0005-0000-0000-000091100000}"/>
    <cellStyle name="Calculation 2 14 32 2" xfId="5607" xr:uid="{00000000-0005-0000-0000-000092100000}"/>
    <cellStyle name="Calculation 2 14 33" xfId="5608" xr:uid="{00000000-0005-0000-0000-000093100000}"/>
    <cellStyle name="Calculation 2 14 33 2" xfId="5609" xr:uid="{00000000-0005-0000-0000-000094100000}"/>
    <cellStyle name="Calculation 2 14 34" xfId="5610" xr:uid="{00000000-0005-0000-0000-000095100000}"/>
    <cellStyle name="Calculation 2 14 34 2" xfId="5611" xr:uid="{00000000-0005-0000-0000-000096100000}"/>
    <cellStyle name="Calculation 2 14 35" xfId="5612" xr:uid="{00000000-0005-0000-0000-000097100000}"/>
    <cellStyle name="Calculation 2 14 35 2" xfId="5613" xr:uid="{00000000-0005-0000-0000-000098100000}"/>
    <cellStyle name="Calculation 2 14 36" xfId="5614" xr:uid="{00000000-0005-0000-0000-000099100000}"/>
    <cellStyle name="Calculation 2 14 36 2" xfId="5615" xr:uid="{00000000-0005-0000-0000-00009A100000}"/>
    <cellStyle name="Calculation 2 14 37" xfId="5616" xr:uid="{00000000-0005-0000-0000-00009B100000}"/>
    <cellStyle name="Calculation 2 14 37 2" xfId="5617" xr:uid="{00000000-0005-0000-0000-00009C100000}"/>
    <cellStyle name="Calculation 2 14 38" xfId="5618" xr:uid="{00000000-0005-0000-0000-00009D100000}"/>
    <cellStyle name="Calculation 2 14 38 2" xfId="5619" xr:uid="{00000000-0005-0000-0000-00009E100000}"/>
    <cellStyle name="Calculation 2 14 39" xfId="5620" xr:uid="{00000000-0005-0000-0000-00009F100000}"/>
    <cellStyle name="Calculation 2 14 39 2" xfId="5621" xr:uid="{00000000-0005-0000-0000-0000A0100000}"/>
    <cellStyle name="Calculation 2 14 4" xfId="5622" xr:uid="{00000000-0005-0000-0000-0000A1100000}"/>
    <cellStyle name="Calculation 2 14 4 2" xfId="5623" xr:uid="{00000000-0005-0000-0000-0000A2100000}"/>
    <cellStyle name="Calculation 2 14 40" xfId="5624" xr:uid="{00000000-0005-0000-0000-0000A3100000}"/>
    <cellStyle name="Calculation 2 14 41" xfId="5625" xr:uid="{00000000-0005-0000-0000-0000A4100000}"/>
    <cellStyle name="Calculation 2 14 42" xfId="5626" xr:uid="{00000000-0005-0000-0000-0000A5100000}"/>
    <cellStyle name="Calculation 2 14 43" xfId="5627" xr:uid="{00000000-0005-0000-0000-0000A6100000}"/>
    <cellStyle name="Calculation 2 14 44" xfId="5628" xr:uid="{00000000-0005-0000-0000-0000A7100000}"/>
    <cellStyle name="Calculation 2 14 45" xfId="5629" xr:uid="{00000000-0005-0000-0000-0000A8100000}"/>
    <cellStyle name="Calculation 2 14 46" xfId="5630" xr:uid="{00000000-0005-0000-0000-0000A9100000}"/>
    <cellStyle name="Calculation 2 14 47" xfId="5631" xr:uid="{00000000-0005-0000-0000-0000AA100000}"/>
    <cellStyle name="Calculation 2 14 48" xfId="5632" xr:uid="{00000000-0005-0000-0000-0000AB100000}"/>
    <cellStyle name="Calculation 2 14 49" xfId="5633" xr:uid="{00000000-0005-0000-0000-0000AC100000}"/>
    <cellStyle name="Calculation 2 14 5" xfId="5634" xr:uid="{00000000-0005-0000-0000-0000AD100000}"/>
    <cellStyle name="Calculation 2 14 5 2" xfId="5635" xr:uid="{00000000-0005-0000-0000-0000AE100000}"/>
    <cellStyle name="Calculation 2 14 50" xfId="5636" xr:uid="{00000000-0005-0000-0000-0000AF100000}"/>
    <cellStyle name="Calculation 2 14 51" xfId="5637" xr:uid="{00000000-0005-0000-0000-0000B0100000}"/>
    <cellStyle name="Calculation 2 14 52" xfId="5638" xr:uid="{00000000-0005-0000-0000-0000B1100000}"/>
    <cellStyle name="Calculation 2 14 53" xfId="5639" xr:uid="{00000000-0005-0000-0000-0000B2100000}"/>
    <cellStyle name="Calculation 2 14 54" xfId="5640" xr:uid="{00000000-0005-0000-0000-0000B3100000}"/>
    <cellStyle name="Calculation 2 14 55" xfId="5641" xr:uid="{00000000-0005-0000-0000-0000B4100000}"/>
    <cellStyle name="Calculation 2 14 56" xfId="5642" xr:uid="{00000000-0005-0000-0000-0000B5100000}"/>
    <cellStyle name="Calculation 2 14 57" xfId="5643" xr:uid="{00000000-0005-0000-0000-0000B6100000}"/>
    <cellStyle name="Calculation 2 14 58" xfId="5644" xr:uid="{00000000-0005-0000-0000-0000B7100000}"/>
    <cellStyle name="Calculation 2 14 59" xfId="5645" xr:uid="{00000000-0005-0000-0000-0000B8100000}"/>
    <cellStyle name="Calculation 2 14 6" xfId="5646" xr:uid="{00000000-0005-0000-0000-0000B9100000}"/>
    <cellStyle name="Calculation 2 14 6 2" xfId="5647" xr:uid="{00000000-0005-0000-0000-0000BA100000}"/>
    <cellStyle name="Calculation 2 14 60" xfId="5648" xr:uid="{00000000-0005-0000-0000-0000BB100000}"/>
    <cellStyle name="Calculation 2 14 61" xfId="5649" xr:uid="{00000000-0005-0000-0000-0000BC100000}"/>
    <cellStyle name="Calculation 2 14 62" xfId="5650" xr:uid="{00000000-0005-0000-0000-0000BD100000}"/>
    <cellStyle name="Calculation 2 14 63" xfId="5651" xr:uid="{00000000-0005-0000-0000-0000BE100000}"/>
    <cellStyle name="Calculation 2 14 64" xfId="5652" xr:uid="{00000000-0005-0000-0000-0000BF100000}"/>
    <cellStyle name="Calculation 2 14 65" xfId="5653" xr:uid="{00000000-0005-0000-0000-0000C0100000}"/>
    <cellStyle name="Calculation 2 14 66" xfId="5654" xr:uid="{00000000-0005-0000-0000-0000C1100000}"/>
    <cellStyle name="Calculation 2 14 67" xfId="5655" xr:uid="{00000000-0005-0000-0000-0000C2100000}"/>
    <cellStyle name="Calculation 2 14 68" xfId="5656" xr:uid="{00000000-0005-0000-0000-0000C3100000}"/>
    <cellStyle name="Calculation 2 14 69" xfId="5657" xr:uid="{00000000-0005-0000-0000-0000C4100000}"/>
    <cellStyle name="Calculation 2 14 7" xfId="5658" xr:uid="{00000000-0005-0000-0000-0000C5100000}"/>
    <cellStyle name="Calculation 2 14 7 2" xfId="5659" xr:uid="{00000000-0005-0000-0000-0000C6100000}"/>
    <cellStyle name="Calculation 2 14 70" xfId="5660" xr:uid="{00000000-0005-0000-0000-0000C7100000}"/>
    <cellStyle name="Calculation 2 14 71" xfId="5661" xr:uid="{00000000-0005-0000-0000-0000C8100000}"/>
    <cellStyle name="Calculation 2 14 72" xfId="5662" xr:uid="{00000000-0005-0000-0000-0000C9100000}"/>
    <cellStyle name="Calculation 2 14 73" xfId="5663" xr:uid="{00000000-0005-0000-0000-0000CA100000}"/>
    <cellStyle name="Calculation 2 14 74" xfId="5664" xr:uid="{00000000-0005-0000-0000-0000CB100000}"/>
    <cellStyle name="Calculation 2 14 75" xfId="5665" xr:uid="{00000000-0005-0000-0000-0000CC100000}"/>
    <cellStyle name="Calculation 2 14 76" xfId="5666" xr:uid="{00000000-0005-0000-0000-0000CD100000}"/>
    <cellStyle name="Calculation 2 14 77" xfId="52704" xr:uid="{00000000-0005-0000-0000-0000CE100000}"/>
    <cellStyle name="Calculation 2 14 78" xfId="52969" xr:uid="{00000000-0005-0000-0000-0000CF100000}"/>
    <cellStyle name="Calculation 2 14 79" xfId="53430" xr:uid="{00000000-0005-0000-0000-0000D0100000}"/>
    <cellStyle name="Calculation 2 14 8" xfId="5667" xr:uid="{00000000-0005-0000-0000-0000D1100000}"/>
    <cellStyle name="Calculation 2 14 8 2" xfId="5668" xr:uid="{00000000-0005-0000-0000-0000D2100000}"/>
    <cellStyle name="Calculation 2 14 9" xfId="5669" xr:uid="{00000000-0005-0000-0000-0000D3100000}"/>
    <cellStyle name="Calculation 2 14 9 2" xfId="5670" xr:uid="{00000000-0005-0000-0000-0000D4100000}"/>
    <cellStyle name="Calculation 2 15" xfId="200" xr:uid="{00000000-0005-0000-0000-0000D5100000}"/>
    <cellStyle name="Calculation 2 15 10" xfId="5671" xr:uid="{00000000-0005-0000-0000-0000D6100000}"/>
    <cellStyle name="Calculation 2 15 10 2" xfId="5672" xr:uid="{00000000-0005-0000-0000-0000D7100000}"/>
    <cellStyle name="Calculation 2 15 11" xfId="5673" xr:uid="{00000000-0005-0000-0000-0000D8100000}"/>
    <cellStyle name="Calculation 2 15 11 2" xfId="5674" xr:uid="{00000000-0005-0000-0000-0000D9100000}"/>
    <cellStyle name="Calculation 2 15 12" xfId="5675" xr:uid="{00000000-0005-0000-0000-0000DA100000}"/>
    <cellStyle name="Calculation 2 15 12 2" xfId="5676" xr:uid="{00000000-0005-0000-0000-0000DB100000}"/>
    <cellStyle name="Calculation 2 15 13" xfId="5677" xr:uid="{00000000-0005-0000-0000-0000DC100000}"/>
    <cellStyle name="Calculation 2 15 13 2" xfId="5678" xr:uid="{00000000-0005-0000-0000-0000DD100000}"/>
    <cellStyle name="Calculation 2 15 14" xfId="5679" xr:uid="{00000000-0005-0000-0000-0000DE100000}"/>
    <cellStyle name="Calculation 2 15 14 2" xfId="5680" xr:uid="{00000000-0005-0000-0000-0000DF100000}"/>
    <cellStyle name="Calculation 2 15 15" xfId="5681" xr:uid="{00000000-0005-0000-0000-0000E0100000}"/>
    <cellStyle name="Calculation 2 15 15 2" xfId="5682" xr:uid="{00000000-0005-0000-0000-0000E1100000}"/>
    <cellStyle name="Calculation 2 15 16" xfId="5683" xr:uid="{00000000-0005-0000-0000-0000E2100000}"/>
    <cellStyle name="Calculation 2 15 16 2" xfId="5684" xr:uid="{00000000-0005-0000-0000-0000E3100000}"/>
    <cellStyle name="Calculation 2 15 17" xfId="5685" xr:uid="{00000000-0005-0000-0000-0000E4100000}"/>
    <cellStyle name="Calculation 2 15 17 2" xfId="5686" xr:uid="{00000000-0005-0000-0000-0000E5100000}"/>
    <cellStyle name="Calculation 2 15 18" xfId="5687" xr:uid="{00000000-0005-0000-0000-0000E6100000}"/>
    <cellStyle name="Calculation 2 15 18 2" xfId="5688" xr:uid="{00000000-0005-0000-0000-0000E7100000}"/>
    <cellStyle name="Calculation 2 15 19" xfId="5689" xr:uid="{00000000-0005-0000-0000-0000E8100000}"/>
    <cellStyle name="Calculation 2 15 19 2" xfId="5690" xr:uid="{00000000-0005-0000-0000-0000E9100000}"/>
    <cellStyle name="Calculation 2 15 2" xfId="201" xr:uid="{00000000-0005-0000-0000-0000EA100000}"/>
    <cellStyle name="Calculation 2 15 2 2" xfId="5691" xr:uid="{00000000-0005-0000-0000-0000EB100000}"/>
    <cellStyle name="Calculation 2 15 20" xfId="5692" xr:uid="{00000000-0005-0000-0000-0000EC100000}"/>
    <cellStyle name="Calculation 2 15 20 2" xfId="5693" xr:uid="{00000000-0005-0000-0000-0000ED100000}"/>
    <cellStyle name="Calculation 2 15 21" xfId="5694" xr:uid="{00000000-0005-0000-0000-0000EE100000}"/>
    <cellStyle name="Calculation 2 15 21 2" xfId="5695" xr:uid="{00000000-0005-0000-0000-0000EF100000}"/>
    <cellStyle name="Calculation 2 15 22" xfId="5696" xr:uid="{00000000-0005-0000-0000-0000F0100000}"/>
    <cellStyle name="Calculation 2 15 22 2" xfId="5697" xr:uid="{00000000-0005-0000-0000-0000F1100000}"/>
    <cellStyle name="Calculation 2 15 23" xfId="5698" xr:uid="{00000000-0005-0000-0000-0000F2100000}"/>
    <cellStyle name="Calculation 2 15 23 2" xfId="5699" xr:uid="{00000000-0005-0000-0000-0000F3100000}"/>
    <cellStyle name="Calculation 2 15 24" xfId="5700" xr:uid="{00000000-0005-0000-0000-0000F4100000}"/>
    <cellStyle name="Calculation 2 15 24 2" xfId="5701" xr:uid="{00000000-0005-0000-0000-0000F5100000}"/>
    <cellStyle name="Calculation 2 15 25" xfId="5702" xr:uid="{00000000-0005-0000-0000-0000F6100000}"/>
    <cellStyle name="Calculation 2 15 25 2" xfId="5703" xr:uid="{00000000-0005-0000-0000-0000F7100000}"/>
    <cellStyle name="Calculation 2 15 26" xfId="5704" xr:uid="{00000000-0005-0000-0000-0000F8100000}"/>
    <cellStyle name="Calculation 2 15 26 2" xfId="5705" xr:uid="{00000000-0005-0000-0000-0000F9100000}"/>
    <cellStyle name="Calculation 2 15 27" xfId="5706" xr:uid="{00000000-0005-0000-0000-0000FA100000}"/>
    <cellStyle name="Calculation 2 15 27 2" xfId="5707" xr:uid="{00000000-0005-0000-0000-0000FB100000}"/>
    <cellStyle name="Calculation 2 15 28" xfId="5708" xr:uid="{00000000-0005-0000-0000-0000FC100000}"/>
    <cellStyle name="Calculation 2 15 28 2" xfId="5709" xr:uid="{00000000-0005-0000-0000-0000FD100000}"/>
    <cellStyle name="Calculation 2 15 29" xfId="5710" xr:uid="{00000000-0005-0000-0000-0000FE100000}"/>
    <cellStyle name="Calculation 2 15 29 2" xfId="5711" xr:uid="{00000000-0005-0000-0000-0000FF100000}"/>
    <cellStyle name="Calculation 2 15 3" xfId="5712" xr:uid="{00000000-0005-0000-0000-000000110000}"/>
    <cellStyle name="Calculation 2 15 3 2" xfId="5713" xr:uid="{00000000-0005-0000-0000-000001110000}"/>
    <cellStyle name="Calculation 2 15 30" xfId="5714" xr:uid="{00000000-0005-0000-0000-000002110000}"/>
    <cellStyle name="Calculation 2 15 30 2" xfId="5715" xr:uid="{00000000-0005-0000-0000-000003110000}"/>
    <cellStyle name="Calculation 2 15 31" xfId="5716" xr:uid="{00000000-0005-0000-0000-000004110000}"/>
    <cellStyle name="Calculation 2 15 31 2" xfId="5717" xr:uid="{00000000-0005-0000-0000-000005110000}"/>
    <cellStyle name="Calculation 2 15 32" xfId="5718" xr:uid="{00000000-0005-0000-0000-000006110000}"/>
    <cellStyle name="Calculation 2 15 32 2" xfId="5719" xr:uid="{00000000-0005-0000-0000-000007110000}"/>
    <cellStyle name="Calculation 2 15 33" xfId="5720" xr:uid="{00000000-0005-0000-0000-000008110000}"/>
    <cellStyle name="Calculation 2 15 33 2" xfId="5721" xr:uid="{00000000-0005-0000-0000-000009110000}"/>
    <cellStyle name="Calculation 2 15 34" xfId="5722" xr:uid="{00000000-0005-0000-0000-00000A110000}"/>
    <cellStyle name="Calculation 2 15 34 2" xfId="5723" xr:uid="{00000000-0005-0000-0000-00000B110000}"/>
    <cellStyle name="Calculation 2 15 35" xfId="5724" xr:uid="{00000000-0005-0000-0000-00000C110000}"/>
    <cellStyle name="Calculation 2 15 35 2" xfId="5725" xr:uid="{00000000-0005-0000-0000-00000D110000}"/>
    <cellStyle name="Calculation 2 15 36" xfId="5726" xr:uid="{00000000-0005-0000-0000-00000E110000}"/>
    <cellStyle name="Calculation 2 15 36 2" xfId="5727" xr:uid="{00000000-0005-0000-0000-00000F110000}"/>
    <cellStyle name="Calculation 2 15 37" xfId="5728" xr:uid="{00000000-0005-0000-0000-000010110000}"/>
    <cellStyle name="Calculation 2 15 37 2" xfId="5729" xr:uid="{00000000-0005-0000-0000-000011110000}"/>
    <cellStyle name="Calculation 2 15 38" xfId="5730" xr:uid="{00000000-0005-0000-0000-000012110000}"/>
    <cellStyle name="Calculation 2 15 38 2" xfId="5731" xr:uid="{00000000-0005-0000-0000-000013110000}"/>
    <cellStyle name="Calculation 2 15 39" xfId="5732" xr:uid="{00000000-0005-0000-0000-000014110000}"/>
    <cellStyle name="Calculation 2 15 39 2" xfId="5733" xr:uid="{00000000-0005-0000-0000-000015110000}"/>
    <cellStyle name="Calculation 2 15 4" xfId="5734" xr:uid="{00000000-0005-0000-0000-000016110000}"/>
    <cellStyle name="Calculation 2 15 4 2" xfId="5735" xr:uid="{00000000-0005-0000-0000-000017110000}"/>
    <cellStyle name="Calculation 2 15 40" xfId="5736" xr:uid="{00000000-0005-0000-0000-000018110000}"/>
    <cellStyle name="Calculation 2 15 41" xfId="5737" xr:uid="{00000000-0005-0000-0000-000019110000}"/>
    <cellStyle name="Calculation 2 15 42" xfId="5738" xr:uid="{00000000-0005-0000-0000-00001A110000}"/>
    <cellStyle name="Calculation 2 15 43" xfId="5739" xr:uid="{00000000-0005-0000-0000-00001B110000}"/>
    <cellStyle name="Calculation 2 15 44" xfId="5740" xr:uid="{00000000-0005-0000-0000-00001C110000}"/>
    <cellStyle name="Calculation 2 15 45" xfId="5741" xr:uid="{00000000-0005-0000-0000-00001D110000}"/>
    <cellStyle name="Calculation 2 15 46" xfId="5742" xr:uid="{00000000-0005-0000-0000-00001E110000}"/>
    <cellStyle name="Calculation 2 15 47" xfId="5743" xr:uid="{00000000-0005-0000-0000-00001F110000}"/>
    <cellStyle name="Calculation 2 15 48" xfId="5744" xr:uid="{00000000-0005-0000-0000-000020110000}"/>
    <cellStyle name="Calculation 2 15 49" xfId="5745" xr:uid="{00000000-0005-0000-0000-000021110000}"/>
    <cellStyle name="Calculation 2 15 5" xfId="5746" xr:uid="{00000000-0005-0000-0000-000022110000}"/>
    <cellStyle name="Calculation 2 15 5 2" xfId="5747" xr:uid="{00000000-0005-0000-0000-000023110000}"/>
    <cellStyle name="Calculation 2 15 50" xfId="5748" xr:uid="{00000000-0005-0000-0000-000024110000}"/>
    <cellStyle name="Calculation 2 15 51" xfId="5749" xr:uid="{00000000-0005-0000-0000-000025110000}"/>
    <cellStyle name="Calculation 2 15 52" xfId="5750" xr:uid="{00000000-0005-0000-0000-000026110000}"/>
    <cellStyle name="Calculation 2 15 53" xfId="5751" xr:uid="{00000000-0005-0000-0000-000027110000}"/>
    <cellStyle name="Calculation 2 15 54" xfId="5752" xr:uid="{00000000-0005-0000-0000-000028110000}"/>
    <cellStyle name="Calculation 2 15 55" xfId="5753" xr:uid="{00000000-0005-0000-0000-000029110000}"/>
    <cellStyle name="Calculation 2 15 56" xfId="5754" xr:uid="{00000000-0005-0000-0000-00002A110000}"/>
    <cellStyle name="Calculation 2 15 57" xfId="5755" xr:uid="{00000000-0005-0000-0000-00002B110000}"/>
    <cellStyle name="Calculation 2 15 58" xfId="5756" xr:uid="{00000000-0005-0000-0000-00002C110000}"/>
    <cellStyle name="Calculation 2 15 59" xfId="5757" xr:uid="{00000000-0005-0000-0000-00002D110000}"/>
    <cellStyle name="Calculation 2 15 6" xfId="5758" xr:uid="{00000000-0005-0000-0000-00002E110000}"/>
    <cellStyle name="Calculation 2 15 6 2" xfId="5759" xr:uid="{00000000-0005-0000-0000-00002F110000}"/>
    <cellStyle name="Calculation 2 15 60" xfId="5760" xr:uid="{00000000-0005-0000-0000-000030110000}"/>
    <cellStyle name="Calculation 2 15 61" xfId="5761" xr:uid="{00000000-0005-0000-0000-000031110000}"/>
    <cellStyle name="Calculation 2 15 62" xfId="5762" xr:uid="{00000000-0005-0000-0000-000032110000}"/>
    <cellStyle name="Calculation 2 15 63" xfId="5763" xr:uid="{00000000-0005-0000-0000-000033110000}"/>
    <cellStyle name="Calculation 2 15 64" xfId="5764" xr:uid="{00000000-0005-0000-0000-000034110000}"/>
    <cellStyle name="Calculation 2 15 65" xfId="5765" xr:uid="{00000000-0005-0000-0000-000035110000}"/>
    <cellStyle name="Calculation 2 15 66" xfId="5766" xr:uid="{00000000-0005-0000-0000-000036110000}"/>
    <cellStyle name="Calculation 2 15 67" xfId="5767" xr:uid="{00000000-0005-0000-0000-000037110000}"/>
    <cellStyle name="Calculation 2 15 68" xfId="5768" xr:uid="{00000000-0005-0000-0000-000038110000}"/>
    <cellStyle name="Calculation 2 15 69" xfId="5769" xr:uid="{00000000-0005-0000-0000-000039110000}"/>
    <cellStyle name="Calculation 2 15 7" xfId="5770" xr:uid="{00000000-0005-0000-0000-00003A110000}"/>
    <cellStyle name="Calculation 2 15 7 2" xfId="5771" xr:uid="{00000000-0005-0000-0000-00003B110000}"/>
    <cellStyle name="Calculation 2 15 70" xfId="5772" xr:uid="{00000000-0005-0000-0000-00003C110000}"/>
    <cellStyle name="Calculation 2 15 71" xfId="5773" xr:uid="{00000000-0005-0000-0000-00003D110000}"/>
    <cellStyle name="Calculation 2 15 72" xfId="5774" xr:uid="{00000000-0005-0000-0000-00003E110000}"/>
    <cellStyle name="Calculation 2 15 73" xfId="5775" xr:uid="{00000000-0005-0000-0000-00003F110000}"/>
    <cellStyle name="Calculation 2 15 74" xfId="5776" xr:uid="{00000000-0005-0000-0000-000040110000}"/>
    <cellStyle name="Calculation 2 15 75" xfId="5777" xr:uid="{00000000-0005-0000-0000-000041110000}"/>
    <cellStyle name="Calculation 2 15 76" xfId="5778" xr:uid="{00000000-0005-0000-0000-000042110000}"/>
    <cellStyle name="Calculation 2 15 77" xfId="52701" xr:uid="{00000000-0005-0000-0000-000043110000}"/>
    <cellStyle name="Calculation 2 15 78" xfId="52965" xr:uid="{00000000-0005-0000-0000-000044110000}"/>
    <cellStyle name="Calculation 2 15 79" xfId="53426" xr:uid="{00000000-0005-0000-0000-000045110000}"/>
    <cellStyle name="Calculation 2 15 8" xfId="5779" xr:uid="{00000000-0005-0000-0000-000046110000}"/>
    <cellStyle name="Calculation 2 15 8 2" xfId="5780" xr:uid="{00000000-0005-0000-0000-000047110000}"/>
    <cellStyle name="Calculation 2 15 9" xfId="5781" xr:uid="{00000000-0005-0000-0000-000048110000}"/>
    <cellStyle name="Calculation 2 15 9 2" xfId="5782" xr:uid="{00000000-0005-0000-0000-000049110000}"/>
    <cellStyle name="Calculation 2 16" xfId="202" xr:uid="{00000000-0005-0000-0000-00004A110000}"/>
    <cellStyle name="Calculation 2 16 10" xfId="5783" xr:uid="{00000000-0005-0000-0000-00004B110000}"/>
    <cellStyle name="Calculation 2 16 10 2" xfId="5784" xr:uid="{00000000-0005-0000-0000-00004C110000}"/>
    <cellStyle name="Calculation 2 16 11" xfId="5785" xr:uid="{00000000-0005-0000-0000-00004D110000}"/>
    <cellStyle name="Calculation 2 16 11 2" xfId="5786" xr:uid="{00000000-0005-0000-0000-00004E110000}"/>
    <cellStyle name="Calculation 2 16 12" xfId="5787" xr:uid="{00000000-0005-0000-0000-00004F110000}"/>
    <cellStyle name="Calculation 2 16 12 2" xfId="5788" xr:uid="{00000000-0005-0000-0000-000050110000}"/>
    <cellStyle name="Calculation 2 16 13" xfId="5789" xr:uid="{00000000-0005-0000-0000-000051110000}"/>
    <cellStyle name="Calculation 2 16 13 2" xfId="5790" xr:uid="{00000000-0005-0000-0000-000052110000}"/>
    <cellStyle name="Calculation 2 16 14" xfId="5791" xr:uid="{00000000-0005-0000-0000-000053110000}"/>
    <cellStyle name="Calculation 2 16 14 2" xfId="5792" xr:uid="{00000000-0005-0000-0000-000054110000}"/>
    <cellStyle name="Calculation 2 16 15" xfId="5793" xr:uid="{00000000-0005-0000-0000-000055110000}"/>
    <cellStyle name="Calculation 2 16 15 2" xfId="5794" xr:uid="{00000000-0005-0000-0000-000056110000}"/>
    <cellStyle name="Calculation 2 16 16" xfId="5795" xr:uid="{00000000-0005-0000-0000-000057110000}"/>
    <cellStyle name="Calculation 2 16 16 2" xfId="5796" xr:uid="{00000000-0005-0000-0000-000058110000}"/>
    <cellStyle name="Calculation 2 16 17" xfId="5797" xr:uid="{00000000-0005-0000-0000-000059110000}"/>
    <cellStyle name="Calculation 2 16 17 2" xfId="5798" xr:uid="{00000000-0005-0000-0000-00005A110000}"/>
    <cellStyle name="Calculation 2 16 18" xfId="5799" xr:uid="{00000000-0005-0000-0000-00005B110000}"/>
    <cellStyle name="Calculation 2 16 18 2" xfId="5800" xr:uid="{00000000-0005-0000-0000-00005C110000}"/>
    <cellStyle name="Calculation 2 16 19" xfId="5801" xr:uid="{00000000-0005-0000-0000-00005D110000}"/>
    <cellStyle name="Calculation 2 16 19 2" xfId="5802" xr:uid="{00000000-0005-0000-0000-00005E110000}"/>
    <cellStyle name="Calculation 2 16 2" xfId="203" xr:uid="{00000000-0005-0000-0000-00005F110000}"/>
    <cellStyle name="Calculation 2 16 2 2" xfId="5803" xr:uid="{00000000-0005-0000-0000-000060110000}"/>
    <cellStyle name="Calculation 2 16 20" xfId="5804" xr:uid="{00000000-0005-0000-0000-000061110000}"/>
    <cellStyle name="Calculation 2 16 20 2" xfId="5805" xr:uid="{00000000-0005-0000-0000-000062110000}"/>
    <cellStyle name="Calculation 2 16 21" xfId="5806" xr:uid="{00000000-0005-0000-0000-000063110000}"/>
    <cellStyle name="Calculation 2 16 21 2" xfId="5807" xr:uid="{00000000-0005-0000-0000-000064110000}"/>
    <cellStyle name="Calculation 2 16 22" xfId="5808" xr:uid="{00000000-0005-0000-0000-000065110000}"/>
    <cellStyle name="Calculation 2 16 22 2" xfId="5809" xr:uid="{00000000-0005-0000-0000-000066110000}"/>
    <cellStyle name="Calculation 2 16 23" xfId="5810" xr:uid="{00000000-0005-0000-0000-000067110000}"/>
    <cellStyle name="Calculation 2 16 23 2" xfId="5811" xr:uid="{00000000-0005-0000-0000-000068110000}"/>
    <cellStyle name="Calculation 2 16 24" xfId="5812" xr:uid="{00000000-0005-0000-0000-000069110000}"/>
    <cellStyle name="Calculation 2 16 24 2" xfId="5813" xr:uid="{00000000-0005-0000-0000-00006A110000}"/>
    <cellStyle name="Calculation 2 16 25" xfId="5814" xr:uid="{00000000-0005-0000-0000-00006B110000}"/>
    <cellStyle name="Calculation 2 16 25 2" xfId="5815" xr:uid="{00000000-0005-0000-0000-00006C110000}"/>
    <cellStyle name="Calculation 2 16 26" xfId="5816" xr:uid="{00000000-0005-0000-0000-00006D110000}"/>
    <cellStyle name="Calculation 2 16 26 2" xfId="5817" xr:uid="{00000000-0005-0000-0000-00006E110000}"/>
    <cellStyle name="Calculation 2 16 27" xfId="5818" xr:uid="{00000000-0005-0000-0000-00006F110000}"/>
    <cellStyle name="Calculation 2 16 27 2" xfId="5819" xr:uid="{00000000-0005-0000-0000-000070110000}"/>
    <cellStyle name="Calculation 2 16 28" xfId="5820" xr:uid="{00000000-0005-0000-0000-000071110000}"/>
    <cellStyle name="Calculation 2 16 28 2" xfId="5821" xr:uid="{00000000-0005-0000-0000-000072110000}"/>
    <cellStyle name="Calculation 2 16 29" xfId="5822" xr:uid="{00000000-0005-0000-0000-000073110000}"/>
    <cellStyle name="Calculation 2 16 29 2" xfId="5823" xr:uid="{00000000-0005-0000-0000-000074110000}"/>
    <cellStyle name="Calculation 2 16 3" xfId="5824" xr:uid="{00000000-0005-0000-0000-000075110000}"/>
    <cellStyle name="Calculation 2 16 3 2" xfId="5825" xr:uid="{00000000-0005-0000-0000-000076110000}"/>
    <cellStyle name="Calculation 2 16 30" xfId="5826" xr:uid="{00000000-0005-0000-0000-000077110000}"/>
    <cellStyle name="Calculation 2 16 30 2" xfId="5827" xr:uid="{00000000-0005-0000-0000-000078110000}"/>
    <cellStyle name="Calculation 2 16 31" xfId="5828" xr:uid="{00000000-0005-0000-0000-000079110000}"/>
    <cellStyle name="Calculation 2 16 31 2" xfId="5829" xr:uid="{00000000-0005-0000-0000-00007A110000}"/>
    <cellStyle name="Calculation 2 16 32" xfId="5830" xr:uid="{00000000-0005-0000-0000-00007B110000}"/>
    <cellStyle name="Calculation 2 16 32 2" xfId="5831" xr:uid="{00000000-0005-0000-0000-00007C110000}"/>
    <cellStyle name="Calculation 2 16 33" xfId="5832" xr:uid="{00000000-0005-0000-0000-00007D110000}"/>
    <cellStyle name="Calculation 2 16 33 2" xfId="5833" xr:uid="{00000000-0005-0000-0000-00007E110000}"/>
    <cellStyle name="Calculation 2 16 34" xfId="5834" xr:uid="{00000000-0005-0000-0000-00007F110000}"/>
    <cellStyle name="Calculation 2 16 34 2" xfId="5835" xr:uid="{00000000-0005-0000-0000-000080110000}"/>
    <cellStyle name="Calculation 2 16 35" xfId="5836" xr:uid="{00000000-0005-0000-0000-000081110000}"/>
    <cellStyle name="Calculation 2 16 35 2" xfId="5837" xr:uid="{00000000-0005-0000-0000-000082110000}"/>
    <cellStyle name="Calculation 2 16 36" xfId="5838" xr:uid="{00000000-0005-0000-0000-000083110000}"/>
    <cellStyle name="Calculation 2 16 36 2" xfId="5839" xr:uid="{00000000-0005-0000-0000-000084110000}"/>
    <cellStyle name="Calculation 2 16 37" xfId="5840" xr:uid="{00000000-0005-0000-0000-000085110000}"/>
    <cellStyle name="Calculation 2 16 37 2" xfId="5841" xr:uid="{00000000-0005-0000-0000-000086110000}"/>
    <cellStyle name="Calculation 2 16 38" xfId="5842" xr:uid="{00000000-0005-0000-0000-000087110000}"/>
    <cellStyle name="Calculation 2 16 38 2" xfId="5843" xr:uid="{00000000-0005-0000-0000-000088110000}"/>
    <cellStyle name="Calculation 2 16 39" xfId="5844" xr:uid="{00000000-0005-0000-0000-000089110000}"/>
    <cellStyle name="Calculation 2 16 39 2" xfId="5845" xr:uid="{00000000-0005-0000-0000-00008A110000}"/>
    <cellStyle name="Calculation 2 16 4" xfId="5846" xr:uid="{00000000-0005-0000-0000-00008B110000}"/>
    <cellStyle name="Calculation 2 16 4 2" xfId="5847" xr:uid="{00000000-0005-0000-0000-00008C110000}"/>
    <cellStyle name="Calculation 2 16 40" xfId="5848" xr:uid="{00000000-0005-0000-0000-00008D110000}"/>
    <cellStyle name="Calculation 2 16 41" xfId="5849" xr:uid="{00000000-0005-0000-0000-00008E110000}"/>
    <cellStyle name="Calculation 2 16 42" xfId="5850" xr:uid="{00000000-0005-0000-0000-00008F110000}"/>
    <cellStyle name="Calculation 2 16 43" xfId="5851" xr:uid="{00000000-0005-0000-0000-000090110000}"/>
    <cellStyle name="Calculation 2 16 44" xfId="5852" xr:uid="{00000000-0005-0000-0000-000091110000}"/>
    <cellStyle name="Calculation 2 16 45" xfId="5853" xr:uid="{00000000-0005-0000-0000-000092110000}"/>
    <cellStyle name="Calculation 2 16 46" xfId="5854" xr:uid="{00000000-0005-0000-0000-000093110000}"/>
    <cellStyle name="Calculation 2 16 47" xfId="5855" xr:uid="{00000000-0005-0000-0000-000094110000}"/>
    <cellStyle name="Calculation 2 16 48" xfId="5856" xr:uid="{00000000-0005-0000-0000-000095110000}"/>
    <cellStyle name="Calculation 2 16 49" xfId="5857" xr:uid="{00000000-0005-0000-0000-000096110000}"/>
    <cellStyle name="Calculation 2 16 5" xfId="5858" xr:uid="{00000000-0005-0000-0000-000097110000}"/>
    <cellStyle name="Calculation 2 16 5 2" xfId="5859" xr:uid="{00000000-0005-0000-0000-000098110000}"/>
    <cellStyle name="Calculation 2 16 50" xfId="5860" xr:uid="{00000000-0005-0000-0000-000099110000}"/>
    <cellStyle name="Calculation 2 16 51" xfId="5861" xr:uid="{00000000-0005-0000-0000-00009A110000}"/>
    <cellStyle name="Calculation 2 16 52" xfId="5862" xr:uid="{00000000-0005-0000-0000-00009B110000}"/>
    <cellStyle name="Calculation 2 16 53" xfId="5863" xr:uid="{00000000-0005-0000-0000-00009C110000}"/>
    <cellStyle name="Calculation 2 16 54" xfId="5864" xr:uid="{00000000-0005-0000-0000-00009D110000}"/>
    <cellStyle name="Calculation 2 16 55" xfId="5865" xr:uid="{00000000-0005-0000-0000-00009E110000}"/>
    <cellStyle name="Calculation 2 16 56" xfId="5866" xr:uid="{00000000-0005-0000-0000-00009F110000}"/>
    <cellStyle name="Calculation 2 16 57" xfId="5867" xr:uid="{00000000-0005-0000-0000-0000A0110000}"/>
    <cellStyle name="Calculation 2 16 58" xfId="5868" xr:uid="{00000000-0005-0000-0000-0000A1110000}"/>
    <cellStyle name="Calculation 2 16 59" xfId="5869" xr:uid="{00000000-0005-0000-0000-0000A2110000}"/>
    <cellStyle name="Calculation 2 16 6" xfId="5870" xr:uid="{00000000-0005-0000-0000-0000A3110000}"/>
    <cellStyle name="Calculation 2 16 6 2" xfId="5871" xr:uid="{00000000-0005-0000-0000-0000A4110000}"/>
    <cellStyle name="Calculation 2 16 60" xfId="5872" xr:uid="{00000000-0005-0000-0000-0000A5110000}"/>
    <cellStyle name="Calculation 2 16 61" xfId="5873" xr:uid="{00000000-0005-0000-0000-0000A6110000}"/>
    <cellStyle name="Calculation 2 16 62" xfId="5874" xr:uid="{00000000-0005-0000-0000-0000A7110000}"/>
    <cellStyle name="Calculation 2 16 63" xfId="5875" xr:uid="{00000000-0005-0000-0000-0000A8110000}"/>
    <cellStyle name="Calculation 2 16 64" xfId="5876" xr:uid="{00000000-0005-0000-0000-0000A9110000}"/>
    <cellStyle name="Calculation 2 16 65" xfId="5877" xr:uid="{00000000-0005-0000-0000-0000AA110000}"/>
    <cellStyle name="Calculation 2 16 66" xfId="5878" xr:uid="{00000000-0005-0000-0000-0000AB110000}"/>
    <cellStyle name="Calculation 2 16 67" xfId="5879" xr:uid="{00000000-0005-0000-0000-0000AC110000}"/>
    <cellStyle name="Calculation 2 16 68" xfId="5880" xr:uid="{00000000-0005-0000-0000-0000AD110000}"/>
    <cellStyle name="Calculation 2 16 69" xfId="5881" xr:uid="{00000000-0005-0000-0000-0000AE110000}"/>
    <cellStyle name="Calculation 2 16 7" xfId="5882" xr:uid="{00000000-0005-0000-0000-0000AF110000}"/>
    <cellStyle name="Calculation 2 16 7 2" xfId="5883" xr:uid="{00000000-0005-0000-0000-0000B0110000}"/>
    <cellStyle name="Calculation 2 16 70" xfId="5884" xr:uid="{00000000-0005-0000-0000-0000B1110000}"/>
    <cellStyle name="Calculation 2 16 71" xfId="5885" xr:uid="{00000000-0005-0000-0000-0000B2110000}"/>
    <cellStyle name="Calculation 2 16 72" xfId="5886" xr:uid="{00000000-0005-0000-0000-0000B3110000}"/>
    <cellStyle name="Calculation 2 16 73" xfId="5887" xr:uid="{00000000-0005-0000-0000-0000B4110000}"/>
    <cellStyle name="Calculation 2 16 74" xfId="5888" xr:uid="{00000000-0005-0000-0000-0000B5110000}"/>
    <cellStyle name="Calculation 2 16 75" xfId="5889" xr:uid="{00000000-0005-0000-0000-0000B6110000}"/>
    <cellStyle name="Calculation 2 16 76" xfId="5890" xr:uid="{00000000-0005-0000-0000-0000B7110000}"/>
    <cellStyle name="Calculation 2 16 77" xfId="52720" xr:uid="{00000000-0005-0000-0000-0000B8110000}"/>
    <cellStyle name="Calculation 2 16 78" xfId="52992" xr:uid="{00000000-0005-0000-0000-0000B9110000}"/>
    <cellStyle name="Calculation 2 16 79" xfId="53453" xr:uid="{00000000-0005-0000-0000-0000BA110000}"/>
    <cellStyle name="Calculation 2 16 8" xfId="5891" xr:uid="{00000000-0005-0000-0000-0000BB110000}"/>
    <cellStyle name="Calculation 2 16 8 2" xfId="5892" xr:uid="{00000000-0005-0000-0000-0000BC110000}"/>
    <cellStyle name="Calculation 2 16 9" xfId="5893" xr:uid="{00000000-0005-0000-0000-0000BD110000}"/>
    <cellStyle name="Calculation 2 16 9 2" xfId="5894" xr:uid="{00000000-0005-0000-0000-0000BE110000}"/>
    <cellStyle name="Calculation 2 17" xfId="204" xr:uid="{00000000-0005-0000-0000-0000BF110000}"/>
    <cellStyle name="Calculation 2 17 10" xfId="5895" xr:uid="{00000000-0005-0000-0000-0000C0110000}"/>
    <cellStyle name="Calculation 2 17 10 2" xfId="5896" xr:uid="{00000000-0005-0000-0000-0000C1110000}"/>
    <cellStyle name="Calculation 2 17 11" xfId="5897" xr:uid="{00000000-0005-0000-0000-0000C2110000}"/>
    <cellStyle name="Calculation 2 17 11 2" xfId="5898" xr:uid="{00000000-0005-0000-0000-0000C3110000}"/>
    <cellStyle name="Calculation 2 17 12" xfId="5899" xr:uid="{00000000-0005-0000-0000-0000C4110000}"/>
    <cellStyle name="Calculation 2 17 12 2" xfId="5900" xr:uid="{00000000-0005-0000-0000-0000C5110000}"/>
    <cellStyle name="Calculation 2 17 13" xfId="5901" xr:uid="{00000000-0005-0000-0000-0000C6110000}"/>
    <cellStyle name="Calculation 2 17 13 2" xfId="5902" xr:uid="{00000000-0005-0000-0000-0000C7110000}"/>
    <cellStyle name="Calculation 2 17 14" xfId="5903" xr:uid="{00000000-0005-0000-0000-0000C8110000}"/>
    <cellStyle name="Calculation 2 17 14 2" xfId="5904" xr:uid="{00000000-0005-0000-0000-0000C9110000}"/>
    <cellStyle name="Calculation 2 17 15" xfId="5905" xr:uid="{00000000-0005-0000-0000-0000CA110000}"/>
    <cellStyle name="Calculation 2 17 15 2" xfId="5906" xr:uid="{00000000-0005-0000-0000-0000CB110000}"/>
    <cellStyle name="Calculation 2 17 16" xfId="5907" xr:uid="{00000000-0005-0000-0000-0000CC110000}"/>
    <cellStyle name="Calculation 2 17 16 2" xfId="5908" xr:uid="{00000000-0005-0000-0000-0000CD110000}"/>
    <cellStyle name="Calculation 2 17 17" xfId="5909" xr:uid="{00000000-0005-0000-0000-0000CE110000}"/>
    <cellStyle name="Calculation 2 17 17 2" xfId="5910" xr:uid="{00000000-0005-0000-0000-0000CF110000}"/>
    <cellStyle name="Calculation 2 17 18" xfId="5911" xr:uid="{00000000-0005-0000-0000-0000D0110000}"/>
    <cellStyle name="Calculation 2 17 18 2" xfId="5912" xr:uid="{00000000-0005-0000-0000-0000D1110000}"/>
    <cellStyle name="Calculation 2 17 19" xfId="5913" xr:uid="{00000000-0005-0000-0000-0000D2110000}"/>
    <cellStyle name="Calculation 2 17 19 2" xfId="5914" xr:uid="{00000000-0005-0000-0000-0000D3110000}"/>
    <cellStyle name="Calculation 2 17 2" xfId="205" xr:uid="{00000000-0005-0000-0000-0000D4110000}"/>
    <cellStyle name="Calculation 2 17 2 2" xfId="5915" xr:uid="{00000000-0005-0000-0000-0000D5110000}"/>
    <cellStyle name="Calculation 2 17 20" xfId="5916" xr:uid="{00000000-0005-0000-0000-0000D6110000}"/>
    <cellStyle name="Calculation 2 17 20 2" xfId="5917" xr:uid="{00000000-0005-0000-0000-0000D7110000}"/>
    <cellStyle name="Calculation 2 17 21" xfId="5918" xr:uid="{00000000-0005-0000-0000-0000D8110000}"/>
    <cellStyle name="Calculation 2 17 21 2" xfId="5919" xr:uid="{00000000-0005-0000-0000-0000D9110000}"/>
    <cellStyle name="Calculation 2 17 22" xfId="5920" xr:uid="{00000000-0005-0000-0000-0000DA110000}"/>
    <cellStyle name="Calculation 2 17 22 2" xfId="5921" xr:uid="{00000000-0005-0000-0000-0000DB110000}"/>
    <cellStyle name="Calculation 2 17 23" xfId="5922" xr:uid="{00000000-0005-0000-0000-0000DC110000}"/>
    <cellStyle name="Calculation 2 17 23 2" xfId="5923" xr:uid="{00000000-0005-0000-0000-0000DD110000}"/>
    <cellStyle name="Calculation 2 17 24" xfId="5924" xr:uid="{00000000-0005-0000-0000-0000DE110000}"/>
    <cellStyle name="Calculation 2 17 24 2" xfId="5925" xr:uid="{00000000-0005-0000-0000-0000DF110000}"/>
    <cellStyle name="Calculation 2 17 25" xfId="5926" xr:uid="{00000000-0005-0000-0000-0000E0110000}"/>
    <cellStyle name="Calculation 2 17 25 2" xfId="5927" xr:uid="{00000000-0005-0000-0000-0000E1110000}"/>
    <cellStyle name="Calculation 2 17 26" xfId="5928" xr:uid="{00000000-0005-0000-0000-0000E2110000}"/>
    <cellStyle name="Calculation 2 17 26 2" xfId="5929" xr:uid="{00000000-0005-0000-0000-0000E3110000}"/>
    <cellStyle name="Calculation 2 17 27" xfId="5930" xr:uid="{00000000-0005-0000-0000-0000E4110000}"/>
    <cellStyle name="Calculation 2 17 27 2" xfId="5931" xr:uid="{00000000-0005-0000-0000-0000E5110000}"/>
    <cellStyle name="Calculation 2 17 28" xfId="5932" xr:uid="{00000000-0005-0000-0000-0000E6110000}"/>
    <cellStyle name="Calculation 2 17 28 2" xfId="5933" xr:uid="{00000000-0005-0000-0000-0000E7110000}"/>
    <cellStyle name="Calculation 2 17 29" xfId="5934" xr:uid="{00000000-0005-0000-0000-0000E8110000}"/>
    <cellStyle name="Calculation 2 17 29 2" xfId="5935" xr:uid="{00000000-0005-0000-0000-0000E9110000}"/>
    <cellStyle name="Calculation 2 17 3" xfId="5936" xr:uid="{00000000-0005-0000-0000-0000EA110000}"/>
    <cellStyle name="Calculation 2 17 3 2" xfId="5937" xr:uid="{00000000-0005-0000-0000-0000EB110000}"/>
    <cellStyle name="Calculation 2 17 30" xfId="5938" xr:uid="{00000000-0005-0000-0000-0000EC110000}"/>
    <cellStyle name="Calculation 2 17 30 2" xfId="5939" xr:uid="{00000000-0005-0000-0000-0000ED110000}"/>
    <cellStyle name="Calculation 2 17 31" xfId="5940" xr:uid="{00000000-0005-0000-0000-0000EE110000}"/>
    <cellStyle name="Calculation 2 17 31 2" xfId="5941" xr:uid="{00000000-0005-0000-0000-0000EF110000}"/>
    <cellStyle name="Calculation 2 17 32" xfId="5942" xr:uid="{00000000-0005-0000-0000-0000F0110000}"/>
    <cellStyle name="Calculation 2 17 32 2" xfId="5943" xr:uid="{00000000-0005-0000-0000-0000F1110000}"/>
    <cellStyle name="Calculation 2 17 33" xfId="5944" xr:uid="{00000000-0005-0000-0000-0000F2110000}"/>
    <cellStyle name="Calculation 2 17 33 2" xfId="5945" xr:uid="{00000000-0005-0000-0000-0000F3110000}"/>
    <cellStyle name="Calculation 2 17 34" xfId="5946" xr:uid="{00000000-0005-0000-0000-0000F4110000}"/>
    <cellStyle name="Calculation 2 17 34 2" xfId="5947" xr:uid="{00000000-0005-0000-0000-0000F5110000}"/>
    <cellStyle name="Calculation 2 17 35" xfId="5948" xr:uid="{00000000-0005-0000-0000-0000F6110000}"/>
    <cellStyle name="Calculation 2 17 35 2" xfId="5949" xr:uid="{00000000-0005-0000-0000-0000F7110000}"/>
    <cellStyle name="Calculation 2 17 36" xfId="5950" xr:uid="{00000000-0005-0000-0000-0000F8110000}"/>
    <cellStyle name="Calculation 2 17 36 2" xfId="5951" xr:uid="{00000000-0005-0000-0000-0000F9110000}"/>
    <cellStyle name="Calculation 2 17 37" xfId="5952" xr:uid="{00000000-0005-0000-0000-0000FA110000}"/>
    <cellStyle name="Calculation 2 17 37 2" xfId="5953" xr:uid="{00000000-0005-0000-0000-0000FB110000}"/>
    <cellStyle name="Calculation 2 17 38" xfId="5954" xr:uid="{00000000-0005-0000-0000-0000FC110000}"/>
    <cellStyle name="Calculation 2 17 38 2" xfId="5955" xr:uid="{00000000-0005-0000-0000-0000FD110000}"/>
    <cellStyle name="Calculation 2 17 39" xfId="5956" xr:uid="{00000000-0005-0000-0000-0000FE110000}"/>
    <cellStyle name="Calculation 2 17 39 2" xfId="5957" xr:uid="{00000000-0005-0000-0000-0000FF110000}"/>
    <cellStyle name="Calculation 2 17 4" xfId="5958" xr:uid="{00000000-0005-0000-0000-000000120000}"/>
    <cellStyle name="Calculation 2 17 4 2" xfId="5959" xr:uid="{00000000-0005-0000-0000-000001120000}"/>
    <cellStyle name="Calculation 2 17 40" xfId="5960" xr:uid="{00000000-0005-0000-0000-000002120000}"/>
    <cellStyle name="Calculation 2 17 41" xfId="5961" xr:uid="{00000000-0005-0000-0000-000003120000}"/>
    <cellStyle name="Calculation 2 17 42" xfId="5962" xr:uid="{00000000-0005-0000-0000-000004120000}"/>
    <cellStyle name="Calculation 2 17 43" xfId="5963" xr:uid="{00000000-0005-0000-0000-000005120000}"/>
    <cellStyle name="Calculation 2 17 44" xfId="5964" xr:uid="{00000000-0005-0000-0000-000006120000}"/>
    <cellStyle name="Calculation 2 17 45" xfId="5965" xr:uid="{00000000-0005-0000-0000-000007120000}"/>
    <cellStyle name="Calculation 2 17 46" xfId="5966" xr:uid="{00000000-0005-0000-0000-000008120000}"/>
    <cellStyle name="Calculation 2 17 47" xfId="5967" xr:uid="{00000000-0005-0000-0000-000009120000}"/>
    <cellStyle name="Calculation 2 17 48" xfId="5968" xr:uid="{00000000-0005-0000-0000-00000A120000}"/>
    <cellStyle name="Calculation 2 17 49" xfId="5969" xr:uid="{00000000-0005-0000-0000-00000B120000}"/>
    <cellStyle name="Calculation 2 17 5" xfId="5970" xr:uid="{00000000-0005-0000-0000-00000C120000}"/>
    <cellStyle name="Calculation 2 17 5 2" xfId="5971" xr:uid="{00000000-0005-0000-0000-00000D120000}"/>
    <cellStyle name="Calculation 2 17 50" xfId="5972" xr:uid="{00000000-0005-0000-0000-00000E120000}"/>
    <cellStyle name="Calculation 2 17 51" xfId="5973" xr:uid="{00000000-0005-0000-0000-00000F120000}"/>
    <cellStyle name="Calculation 2 17 52" xfId="5974" xr:uid="{00000000-0005-0000-0000-000010120000}"/>
    <cellStyle name="Calculation 2 17 53" xfId="5975" xr:uid="{00000000-0005-0000-0000-000011120000}"/>
    <cellStyle name="Calculation 2 17 54" xfId="5976" xr:uid="{00000000-0005-0000-0000-000012120000}"/>
    <cellStyle name="Calculation 2 17 55" xfId="5977" xr:uid="{00000000-0005-0000-0000-000013120000}"/>
    <cellStyle name="Calculation 2 17 56" xfId="5978" xr:uid="{00000000-0005-0000-0000-000014120000}"/>
    <cellStyle name="Calculation 2 17 57" xfId="5979" xr:uid="{00000000-0005-0000-0000-000015120000}"/>
    <cellStyle name="Calculation 2 17 58" xfId="5980" xr:uid="{00000000-0005-0000-0000-000016120000}"/>
    <cellStyle name="Calculation 2 17 59" xfId="5981" xr:uid="{00000000-0005-0000-0000-000017120000}"/>
    <cellStyle name="Calculation 2 17 6" xfId="5982" xr:uid="{00000000-0005-0000-0000-000018120000}"/>
    <cellStyle name="Calculation 2 17 6 2" xfId="5983" xr:uid="{00000000-0005-0000-0000-000019120000}"/>
    <cellStyle name="Calculation 2 17 60" xfId="5984" xr:uid="{00000000-0005-0000-0000-00001A120000}"/>
    <cellStyle name="Calculation 2 17 61" xfId="5985" xr:uid="{00000000-0005-0000-0000-00001B120000}"/>
    <cellStyle name="Calculation 2 17 62" xfId="5986" xr:uid="{00000000-0005-0000-0000-00001C120000}"/>
    <cellStyle name="Calculation 2 17 63" xfId="5987" xr:uid="{00000000-0005-0000-0000-00001D120000}"/>
    <cellStyle name="Calculation 2 17 64" xfId="5988" xr:uid="{00000000-0005-0000-0000-00001E120000}"/>
    <cellStyle name="Calculation 2 17 65" xfId="5989" xr:uid="{00000000-0005-0000-0000-00001F120000}"/>
    <cellStyle name="Calculation 2 17 66" xfId="5990" xr:uid="{00000000-0005-0000-0000-000020120000}"/>
    <cellStyle name="Calculation 2 17 67" xfId="5991" xr:uid="{00000000-0005-0000-0000-000021120000}"/>
    <cellStyle name="Calculation 2 17 68" xfId="5992" xr:uid="{00000000-0005-0000-0000-000022120000}"/>
    <cellStyle name="Calculation 2 17 69" xfId="5993" xr:uid="{00000000-0005-0000-0000-000023120000}"/>
    <cellStyle name="Calculation 2 17 7" xfId="5994" xr:uid="{00000000-0005-0000-0000-000024120000}"/>
    <cellStyle name="Calculation 2 17 7 2" xfId="5995" xr:uid="{00000000-0005-0000-0000-000025120000}"/>
    <cellStyle name="Calculation 2 17 70" xfId="5996" xr:uid="{00000000-0005-0000-0000-000026120000}"/>
    <cellStyle name="Calculation 2 17 71" xfId="5997" xr:uid="{00000000-0005-0000-0000-000027120000}"/>
    <cellStyle name="Calculation 2 17 72" xfId="5998" xr:uid="{00000000-0005-0000-0000-000028120000}"/>
    <cellStyle name="Calculation 2 17 73" xfId="5999" xr:uid="{00000000-0005-0000-0000-000029120000}"/>
    <cellStyle name="Calculation 2 17 74" xfId="6000" xr:uid="{00000000-0005-0000-0000-00002A120000}"/>
    <cellStyle name="Calculation 2 17 75" xfId="6001" xr:uid="{00000000-0005-0000-0000-00002B120000}"/>
    <cellStyle name="Calculation 2 17 76" xfId="6002" xr:uid="{00000000-0005-0000-0000-00002C120000}"/>
    <cellStyle name="Calculation 2 17 77" xfId="52614" xr:uid="{00000000-0005-0000-0000-00002D120000}"/>
    <cellStyle name="Calculation 2 17 78" xfId="52860" xr:uid="{00000000-0005-0000-0000-00002E120000}"/>
    <cellStyle name="Calculation 2 17 79" xfId="53321" xr:uid="{00000000-0005-0000-0000-00002F120000}"/>
    <cellStyle name="Calculation 2 17 8" xfId="6003" xr:uid="{00000000-0005-0000-0000-000030120000}"/>
    <cellStyle name="Calculation 2 17 8 2" xfId="6004" xr:uid="{00000000-0005-0000-0000-000031120000}"/>
    <cellStyle name="Calculation 2 17 9" xfId="6005" xr:uid="{00000000-0005-0000-0000-000032120000}"/>
    <cellStyle name="Calculation 2 17 9 2" xfId="6006" xr:uid="{00000000-0005-0000-0000-000033120000}"/>
    <cellStyle name="Calculation 2 18" xfId="206" xr:uid="{00000000-0005-0000-0000-000034120000}"/>
    <cellStyle name="Calculation 2 18 10" xfId="6007" xr:uid="{00000000-0005-0000-0000-000035120000}"/>
    <cellStyle name="Calculation 2 18 10 2" xfId="6008" xr:uid="{00000000-0005-0000-0000-000036120000}"/>
    <cellStyle name="Calculation 2 18 11" xfId="6009" xr:uid="{00000000-0005-0000-0000-000037120000}"/>
    <cellStyle name="Calculation 2 18 11 2" xfId="6010" xr:uid="{00000000-0005-0000-0000-000038120000}"/>
    <cellStyle name="Calculation 2 18 12" xfId="6011" xr:uid="{00000000-0005-0000-0000-000039120000}"/>
    <cellStyle name="Calculation 2 18 12 2" xfId="6012" xr:uid="{00000000-0005-0000-0000-00003A120000}"/>
    <cellStyle name="Calculation 2 18 13" xfId="6013" xr:uid="{00000000-0005-0000-0000-00003B120000}"/>
    <cellStyle name="Calculation 2 18 13 2" xfId="6014" xr:uid="{00000000-0005-0000-0000-00003C120000}"/>
    <cellStyle name="Calculation 2 18 14" xfId="6015" xr:uid="{00000000-0005-0000-0000-00003D120000}"/>
    <cellStyle name="Calculation 2 18 14 2" xfId="6016" xr:uid="{00000000-0005-0000-0000-00003E120000}"/>
    <cellStyle name="Calculation 2 18 15" xfId="6017" xr:uid="{00000000-0005-0000-0000-00003F120000}"/>
    <cellStyle name="Calculation 2 18 15 2" xfId="6018" xr:uid="{00000000-0005-0000-0000-000040120000}"/>
    <cellStyle name="Calculation 2 18 16" xfId="6019" xr:uid="{00000000-0005-0000-0000-000041120000}"/>
    <cellStyle name="Calculation 2 18 16 2" xfId="6020" xr:uid="{00000000-0005-0000-0000-000042120000}"/>
    <cellStyle name="Calculation 2 18 17" xfId="6021" xr:uid="{00000000-0005-0000-0000-000043120000}"/>
    <cellStyle name="Calculation 2 18 17 2" xfId="6022" xr:uid="{00000000-0005-0000-0000-000044120000}"/>
    <cellStyle name="Calculation 2 18 18" xfId="6023" xr:uid="{00000000-0005-0000-0000-000045120000}"/>
    <cellStyle name="Calculation 2 18 18 2" xfId="6024" xr:uid="{00000000-0005-0000-0000-000046120000}"/>
    <cellStyle name="Calculation 2 18 19" xfId="6025" xr:uid="{00000000-0005-0000-0000-000047120000}"/>
    <cellStyle name="Calculation 2 18 19 2" xfId="6026" xr:uid="{00000000-0005-0000-0000-000048120000}"/>
    <cellStyle name="Calculation 2 18 2" xfId="207" xr:uid="{00000000-0005-0000-0000-000049120000}"/>
    <cellStyle name="Calculation 2 18 2 2" xfId="6027" xr:uid="{00000000-0005-0000-0000-00004A120000}"/>
    <cellStyle name="Calculation 2 18 20" xfId="6028" xr:uid="{00000000-0005-0000-0000-00004B120000}"/>
    <cellStyle name="Calculation 2 18 20 2" xfId="6029" xr:uid="{00000000-0005-0000-0000-00004C120000}"/>
    <cellStyle name="Calculation 2 18 21" xfId="6030" xr:uid="{00000000-0005-0000-0000-00004D120000}"/>
    <cellStyle name="Calculation 2 18 21 2" xfId="6031" xr:uid="{00000000-0005-0000-0000-00004E120000}"/>
    <cellStyle name="Calculation 2 18 22" xfId="6032" xr:uid="{00000000-0005-0000-0000-00004F120000}"/>
    <cellStyle name="Calculation 2 18 22 2" xfId="6033" xr:uid="{00000000-0005-0000-0000-000050120000}"/>
    <cellStyle name="Calculation 2 18 23" xfId="6034" xr:uid="{00000000-0005-0000-0000-000051120000}"/>
    <cellStyle name="Calculation 2 18 23 2" xfId="6035" xr:uid="{00000000-0005-0000-0000-000052120000}"/>
    <cellStyle name="Calculation 2 18 24" xfId="6036" xr:uid="{00000000-0005-0000-0000-000053120000}"/>
    <cellStyle name="Calculation 2 18 24 2" xfId="6037" xr:uid="{00000000-0005-0000-0000-000054120000}"/>
    <cellStyle name="Calculation 2 18 25" xfId="6038" xr:uid="{00000000-0005-0000-0000-000055120000}"/>
    <cellStyle name="Calculation 2 18 25 2" xfId="6039" xr:uid="{00000000-0005-0000-0000-000056120000}"/>
    <cellStyle name="Calculation 2 18 26" xfId="6040" xr:uid="{00000000-0005-0000-0000-000057120000}"/>
    <cellStyle name="Calculation 2 18 26 2" xfId="6041" xr:uid="{00000000-0005-0000-0000-000058120000}"/>
    <cellStyle name="Calculation 2 18 27" xfId="6042" xr:uid="{00000000-0005-0000-0000-000059120000}"/>
    <cellStyle name="Calculation 2 18 27 2" xfId="6043" xr:uid="{00000000-0005-0000-0000-00005A120000}"/>
    <cellStyle name="Calculation 2 18 28" xfId="6044" xr:uid="{00000000-0005-0000-0000-00005B120000}"/>
    <cellStyle name="Calculation 2 18 28 2" xfId="6045" xr:uid="{00000000-0005-0000-0000-00005C120000}"/>
    <cellStyle name="Calculation 2 18 29" xfId="6046" xr:uid="{00000000-0005-0000-0000-00005D120000}"/>
    <cellStyle name="Calculation 2 18 29 2" xfId="6047" xr:uid="{00000000-0005-0000-0000-00005E120000}"/>
    <cellStyle name="Calculation 2 18 3" xfId="6048" xr:uid="{00000000-0005-0000-0000-00005F120000}"/>
    <cellStyle name="Calculation 2 18 3 2" xfId="6049" xr:uid="{00000000-0005-0000-0000-000060120000}"/>
    <cellStyle name="Calculation 2 18 30" xfId="6050" xr:uid="{00000000-0005-0000-0000-000061120000}"/>
    <cellStyle name="Calculation 2 18 30 2" xfId="6051" xr:uid="{00000000-0005-0000-0000-000062120000}"/>
    <cellStyle name="Calculation 2 18 31" xfId="6052" xr:uid="{00000000-0005-0000-0000-000063120000}"/>
    <cellStyle name="Calculation 2 18 31 2" xfId="6053" xr:uid="{00000000-0005-0000-0000-000064120000}"/>
    <cellStyle name="Calculation 2 18 32" xfId="6054" xr:uid="{00000000-0005-0000-0000-000065120000}"/>
    <cellStyle name="Calculation 2 18 32 2" xfId="6055" xr:uid="{00000000-0005-0000-0000-000066120000}"/>
    <cellStyle name="Calculation 2 18 33" xfId="6056" xr:uid="{00000000-0005-0000-0000-000067120000}"/>
    <cellStyle name="Calculation 2 18 33 2" xfId="6057" xr:uid="{00000000-0005-0000-0000-000068120000}"/>
    <cellStyle name="Calculation 2 18 34" xfId="6058" xr:uid="{00000000-0005-0000-0000-000069120000}"/>
    <cellStyle name="Calculation 2 18 34 2" xfId="6059" xr:uid="{00000000-0005-0000-0000-00006A120000}"/>
    <cellStyle name="Calculation 2 18 35" xfId="6060" xr:uid="{00000000-0005-0000-0000-00006B120000}"/>
    <cellStyle name="Calculation 2 18 35 2" xfId="6061" xr:uid="{00000000-0005-0000-0000-00006C120000}"/>
    <cellStyle name="Calculation 2 18 36" xfId="6062" xr:uid="{00000000-0005-0000-0000-00006D120000}"/>
    <cellStyle name="Calculation 2 18 36 2" xfId="6063" xr:uid="{00000000-0005-0000-0000-00006E120000}"/>
    <cellStyle name="Calculation 2 18 37" xfId="6064" xr:uid="{00000000-0005-0000-0000-00006F120000}"/>
    <cellStyle name="Calculation 2 18 37 2" xfId="6065" xr:uid="{00000000-0005-0000-0000-000070120000}"/>
    <cellStyle name="Calculation 2 18 38" xfId="6066" xr:uid="{00000000-0005-0000-0000-000071120000}"/>
    <cellStyle name="Calculation 2 18 38 2" xfId="6067" xr:uid="{00000000-0005-0000-0000-000072120000}"/>
    <cellStyle name="Calculation 2 18 39" xfId="6068" xr:uid="{00000000-0005-0000-0000-000073120000}"/>
    <cellStyle name="Calculation 2 18 39 2" xfId="6069" xr:uid="{00000000-0005-0000-0000-000074120000}"/>
    <cellStyle name="Calculation 2 18 4" xfId="6070" xr:uid="{00000000-0005-0000-0000-000075120000}"/>
    <cellStyle name="Calculation 2 18 4 2" xfId="6071" xr:uid="{00000000-0005-0000-0000-000076120000}"/>
    <cellStyle name="Calculation 2 18 40" xfId="6072" xr:uid="{00000000-0005-0000-0000-000077120000}"/>
    <cellStyle name="Calculation 2 18 41" xfId="6073" xr:uid="{00000000-0005-0000-0000-000078120000}"/>
    <cellStyle name="Calculation 2 18 42" xfId="6074" xr:uid="{00000000-0005-0000-0000-000079120000}"/>
    <cellStyle name="Calculation 2 18 43" xfId="6075" xr:uid="{00000000-0005-0000-0000-00007A120000}"/>
    <cellStyle name="Calculation 2 18 44" xfId="6076" xr:uid="{00000000-0005-0000-0000-00007B120000}"/>
    <cellStyle name="Calculation 2 18 45" xfId="6077" xr:uid="{00000000-0005-0000-0000-00007C120000}"/>
    <cellStyle name="Calculation 2 18 46" xfId="6078" xr:uid="{00000000-0005-0000-0000-00007D120000}"/>
    <cellStyle name="Calculation 2 18 47" xfId="6079" xr:uid="{00000000-0005-0000-0000-00007E120000}"/>
    <cellStyle name="Calculation 2 18 48" xfId="6080" xr:uid="{00000000-0005-0000-0000-00007F120000}"/>
    <cellStyle name="Calculation 2 18 49" xfId="6081" xr:uid="{00000000-0005-0000-0000-000080120000}"/>
    <cellStyle name="Calculation 2 18 5" xfId="6082" xr:uid="{00000000-0005-0000-0000-000081120000}"/>
    <cellStyle name="Calculation 2 18 5 2" xfId="6083" xr:uid="{00000000-0005-0000-0000-000082120000}"/>
    <cellStyle name="Calculation 2 18 50" xfId="6084" xr:uid="{00000000-0005-0000-0000-000083120000}"/>
    <cellStyle name="Calculation 2 18 51" xfId="6085" xr:uid="{00000000-0005-0000-0000-000084120000}"/>
    <cellStyle name="Calculation 2 18 52" xfId="6086" xr:uid="{00000000-0005-0000-0000-000085120000}"/>
    <cellStyle name="Calculation 2 18 53" xfId="6087" xr:uid="{00000000-0005-0000-0000-000086120000}"/>
    <cellStyle name="Calculation 2 18 54" xfId="6088" xr:uid="{00000000-0005-0000-0000-000087120000}"/>
    <cellStyle name="Calculation 2 18 55" xfId="6089" xr:uid="{00000000-0005-0000-0000-000088120000}"/>
    <cellStyle name="Calculation 2 18 56" xfId="6090" xr:uid="{00000000-0005-0000-0000-000089120000}"/>
    <cellStyle name="Calculation 2 18 57" xfId="6091" xr:uid="{00000000-0005-0000-0000-00008A120000}"/>
    <cellStyle name="Calculation 2 18 58" xfId="6092" xr:uid="{00000000-0005-0000-0000-00008B120000}"/>
    <cellStyle name="Calculation 2 18 59" xfId="6093" xr:uid="{00000000-0005-0000-0000-00008C120000}"/>
    <cellStyle name="Calculation 2 18 6" xfId="6094" xr:uid="{00000000-0005-0000-0000-00008D120000}"/>
    <cellStyle name="Calculation 2 18 6 2" xfId="6095" xr:uid="{00000000-0005-0000-0000-00008E120000}"/>
    <cellStyle name="Calculation 2 18 60" xfId="6096" xr:uid="{00000000-0005-0000-0000-00008F120000}"/>
    <cellStyle name="Calculation 2 18 61" xfId="6097" xr:uid="{00000000-0005-0000-0000-000090120000}"/>
    <cellStyle name="Calculation 2 18 62" xfId="6098" xr:uid="{00000000-0005-0000-0000-000091120000}"/>
    <cellStyle name="Calculation 2 18 63" xfId="6099" xr:uid="{00000000-0005-0000-0000-000092120000}"/>
    <cellStyle name="Calculation 2 18 64" xfId="6100" xr:uid="{00000000-0005-0000-0000-000093120000}"/>
    <cellStyle name="Calculation 2 18 65" xfId="6101" xr:uid="{00000000-0005-0000-0000-000094120000}"/>
    <cellStyle name="Calculation 2 18 66" xfId="6102" xr:uid="{00000000-0005-0000-0000-000095120000}"/>
    <cellStyle name="Calculation 2 18 67" xfId="6103" xr:uid="{00000000-0005-0000-0000-000096120000}"/>
    <cellStyle name="Calculation 2 18 68" xfId="6104" xr:uid="{00000000-0005-0000-0000-000097120000}"/>
    <cellStyle name="Calculation 2 18 69" xfId="6105" xr:uid="{00000000-0005-0000-0000-000098120000}"/>
    <cellStyle name="Calculation 2 18 7" xfId="6106" xr:uid="{00000000-0005-0000-0000-000099120000}"/>
    <cellStyle name="Calculation 2 18 7 2" xfId="6107" xr:uid="{00000000-0005-0000-0000-00009A120000}"/>
    <cellStyle name="Calculation 2 18 70" xfId="6108" xr:uid="{00000000-0005-0000-0000-00009B120000}"/>
    <cellStyle name="Calculation 2 18 71" xfId="6109" xr:uid="{00000000-0005-0000-0000-00009C120000}"/>
    <cellStyle name="Calculation 2 18 72" xfId="6110" xr:uid="{00000000-0005-0000-0000-00009D120000}"/>
    <cellStyle name="Calculation 2 18 73" xfId="6111" xr:uid="{00000000-0005-0000-0000-00009E120000}"/>
    <cellStyle name="Calculation 2 18 74" xfId="6112" xr:uid="{00000000-0005-0000-0000-00009F120000}"/>
    <cellStyle name="Calculation 2 18 75" xfId="6113" xr:uid="{00000000-0005-0000-0000-0000A0120000}"/>
    <cellStyle name="Calculation 2 18 76" xfId="6114" xr:uid="{00000000-0005-0000-0000-0000A1120000}"/>
    <cellStyle name="Calculation 2 18 77" xfId="52595" xr:uid="{00000000-0005-0000-0000-0000A2120000}"/>
    <cellStyle name="Calculation 2 18 78" xfId="52840" xr:uid="{00000000-0005-0000-0000-0000A3120000}"/>
    <cellStyle name="Calculation 2 18 79" xfId="53301" xr:uid="{00000000-0005-0000-0000-0000A4120000}"/>
    <cellStyle name="Calculation 2 18 8" xfId="6115" xr:uid="{00000000-0005-0000-0000-0000A5120000}"/>
    <cellStyle name="Calculation 2 18 8 2" xfId="6116" xr:uid="{00000000-0005-0000-0000-0000A6120000}"/>
    <cellStyle name="Calculation 2 18 9" xfId="6117" xr:uid="{00000000-0005-0000-0000-0000A7120000}"/>
    <cellStyle name="Calculation 2 18 9 2" xfId="6118" xr:uid="{00000000-0005-0000-0000-0000A8120000}"/>
    <cellStyle name="Calculation 2 19" xfId="208" xr:uid="{00000000-0005-0000-0000-0000A9120000}"/>
    <cellStyle name="Calculation 2 19 10" xfId="6119" xr:uid="{00000000-0005-0000-0000-0000AA120000}"/>
    <cellStyle name="Calculation 2 19 10 2" xfId="6120" xr:uid="{00000000-0005-0000-0000-0000AB120000}"/>
    <cellStyle name="Calculation 2 19 11" xfId="6121" xr:uid="{00000000-0005-0000-0000-0000AC120000}"/>
    <cellStyle name="Calculation 2 19 11 2" xfId="6122" xr:uid="{00000000-0005-0000-0000-0000AD120000}"/>
    <cellStyle name="Calculation 2 19 12" xfId="6123" xr:uid="{00000000-0005-0000-0000-0000AE120000}"/>
    <cellStyle name="Calculation 2 19 12 2" xfId="6124" xr:uid="{00000000-0005-0000-0000-0000AF120000}"/>
    <cellStyle name="Calculation 2 19 13" xfId="6125" xr:uid="{00000000-0005-0000-0000-0000B0120000}"/>
    <cellStyle name="Calculation 2 19 13 2" xfId="6126" xr:uid="{00000000-0005-0000-0000-0000B1120000}"/>
    <cellStyle name="Calculation 2 19 14" xfId="6127" xr:uid="{00000000-0005-0000-0000-0000B2120000}"/>
    <cellStyle name="Calculation 2 19 14 2" xfId="6128" xr:uid="{00000000-0005-0000-0000-0000B3120000}"/>
    <cellStyle name="Calculation 2 19 15" xfId="6129" xr:uid="{00000000-0005-0000-0000-0000B4120000}"/>
    <cellStyle name="Calculation 2 19 15 2" xfId="6130" xr:uid="{00000000-0005-0000-0000-0000B5120000}"/>
    <cellStyle name="Calculation 2 19 16" xfId="6131" xr:uid="{00000000-0005-0000-0000-0000B6120000}"/>
    <cellStyle name="Calculation 2 19 16 2" xfId="6132" xr:uid="{00000000-0005-0000-0000-0000B7120000}"/>
    <cellStyle name="Calculation 2 19 17" xfId="6133" xr:uid="{00000000-0005-0000-0000-0000B8120000}"/>
    <cellStyle name="Calculation 2 19 17 2" xfId="6134" xr:uid="{00000000-0005-0000-0000-0000B9120000}"/>
    <cellStyle name="Calculation 2 19 18" xfId="6135" xr:uid="{00000000-0005-0000-0000-0000BA120000}"/>
    <cellStyle name="Calculation 2 19 18 2" xfId="6136" xr:uid="{00000000-0005-0000-0000-0000BB120000}"/>
    <cellStyle name="Calculation 2 19 19" xfId="6137" xr:uid="{00000000-0005-0000-0000-0000BC120000}"/>
    <cellStyle name="Calculation 2 19 19 2" xfId="6138" xr:uid="{00000000-0005-0000-0000-0000BD120000}"/>
    <cellStyle name="Calculation 2 19 2" xfId="209" xr:uid="{00000000-0005-0000-0000-0000BE120000}"/>
    <cellStyle name="Calculation 2 19 2 2" xfId="6139" xr:uid="{00000000-0005-0000-0000-0000BF120000}"/>
    <cellStyle name="Calculation 2 19 20" xfId="6140" xr:uid="{00000000-0005-0000-0000-0000C0120000}"/>
    <cellStyle name="Calculation 2 19 20 2" xfId="6141" xr:uid="{00000000-0005-0000-0000-0000C1120000}"/>
    <cellStyle name="Calculation 2 19 21" xfId="6142" xr:uid="{00000000-0005-0000-0000-0000C2120000}"/>
    <cellStyle name="Calculation 2 19 21 2" xfId="6143" xr:uid="{00000000-0005-0000-0000-0000C3120000}"/>
    <cellStyle name="Calculation 2 19 22" xfId="6144" xr:uid="{00000000-0005-0000-0000-0000C4120000}"/>
    <cellStyle name="Calculation 2 19 22 2" xfId="6145" xr:uid="{00000000-0005-0000-0000-0000C5120000}"/>
    <cellStyle name="Calculation 2 19 23" xfId="6146" xr:uid="{00000000-0005-0000-0000-0000C6120000}"/>
    <cellStyle name="Calculation 2 19 23 2" xfId="6147" xr:uid="{00000000-0005-0000-0000-0000C7120000}"/>
    <cellStyle name="Calculation 2 19 24" xfId="6148" xr:uid="{00000000-0005-0000-0000-0000C8120000}"/>
    <cellStyle name="Calculation 2 19 24 2" xfId="6149" xr:uid="{00000000-0005-0000-0000-0000C9120000}"/>
    <cellStyle name="Calculation 2 19 25" xfId="6150" xr:uid="{00000000-0005-0000-0000-0000CA120000}"/>
    <cellStyle name="Calculation 2 19 25 2" xfId="6151" xr:uid="{00000000-0005-0000-0000-0000CB120000}"/>
    <cellStyle name="Calculation 2 19 26" xfId="6152" xr:uid="{00000000-0005-0000-0000-0000CC120000}"/>
    <cellStyle name="Calculation 2 19 26 2" xfId="6153" xr:uid="{00000000-0005-0000-0000-0000CD120000}"/>
    <cellStyle name="Calculation 2 19 27" xfId="6154" xr:uid="{00000000-0005-0000-0000-0000CE120000}"/>
    <cellStyle name="Calculation 2 19 27 2" xfId="6155" xr:uid="{00000000-0005-0000-0000-0000CF120000}"/>
    <cellStyle name="Calculation 2 19 28" xfId="6156" xr:uid="{00000000-0005-0000-0000-0000D0120000}"/>
    <cellStyle name="Calculation 2 19 28 2" xfId="6157" xr:uid="{00000000-0005-0000-0000-0000D1120000}"/>
    <cellStyle name="Calculation 2 19 29" xfId="6158" xr:uid="{00000000-0005-0000-0000-0000D2120000}"/>
    <cellStyle name="Calculation 2 19 29 2" xfId="6159" xr:uid="{00000000-0005-0000-0000-0000D3120000}"/>
    <cellStyle name="Calculation 2 19 3" xfId="6160" xr:uid="{00000000-0005-0000-0000-0000D4120000}"/>
    <cellStyle name="Calculation 2 19 3 2" xfId="6161" xr:uid="{00000000-0005-0000-0000-0000D5120000}"/>
    <cellStyle name="Calculation 2 19 30" xfId="6162" xr:uid="{00000000-0005-0000-0000-0000D6120000}"/>
    <cellStyle name="Calculation 2 19 30 2" xfId="6163" xr:uid="{00000000-0005-0000-0000-0000D7120000}"/>
    <cellStyle name="Calculation 2 19 31" xfId="6164" xr:uid="{00000000-0005-0000-0000-0000D8120000}"/>
    <cellStyle name="Calculation 2 19 31 2" xfId="6165" xr:uid="{00000000-0005-0000-0000-0000D9120000}"/>
    <cellStyle name="Calculation 2 19 32" xfId="6166" xr:uid="{00000000-0005-0000-0000-0000DA120000}"/>
    <cellStyle name="Calculation 2 19 32 2" xfId="6167" xr:uid="{00000000-0005-0000-0000-0000DB120000}"/>
    <cellStyle name="Calculation 2 19 33" xfId="6168" xr:uid="{00000000-0005-0000-0000-0000DC120000}"/>
    <cellStyle name="Calculation 2 19 33 2" xfId="6169" xr:uid="{00000000-0005-0000-0000-0000DD120000}"/>
    <cellStyle name="Calculation 2 19 34" xfId="6170" xr:uid="{00000000-0005-0000-0000-0000DE120000}"/>
    <cellStyle name="Calculation 2 19 34 2" xfId="6171" xr:uid="{00000000-0005-0000-0000-0000DF120000}"/>
    <cellStyle name="Calculation 2 19 35" xfId="6172" xr:uid="{00000000-0005-0000-0000-0000E0120000}"/>
    <cellStyle name="Calculation 2 19 35 2" xfId="6173" xr:uid="{00000000-0005-0000-0000-0000E1120000}"/>
    <cellStyle name="Calculation 2 19 36" xfId="6174" xr:uid="{00000000-0005-0000-0000-0000E2120000}"/>
    <cellStyle name="Calculation 2 19 36 2" xfId="6175" xr:uid="{00000000-0005-0000-0000-0000E3120000}"/>
    <cellStyle name="Calculation 2 19 37" xfId="6176" xr:uid="{00000000-0005-0000-0000-0000E4120000}"/>
    <cellStyle name="Calculation 2 19 37 2" xfId="6177" xr:uid="{00000000-0005-0000-0000-0000E5120000}"/>
    <cellStyle name="Calculation 2 19 38" xfId="6178" xr:uid="{00000000-0005-0000-0000-0000E6120000}"/>
    <cellStyle name="Calculation 2 19 38 2" xfId="6179" xr:uid="{00000000-0005-0000-0000-0000E7120000}"/>
    <cellStyle name="Calculation 2 19 39" xfId="6180" xr:uid="{00000000-0005-0000-0000-0000E8120000}"/>
    <cellStyle name="Calculation 2 19 39 2" xfId="6181" xr:uid="{00000000-0005-0000-0000-0000E9120000}"/>
    <cellStyle name="Calculation 2 19 4" xfId="6182" xr:uid="{00000000-0005-0000-0000-0000EA120000}"/>
    <cellStyle name="Calculation 2 19 4 2" xfId="6183" xr:uid="{00000000-0005-0000-0000-0000EB120000}"/>
    <cellStyle name="Calculation 2 19 40" xfId="6184" xr:uid="{00000000-0005-0000-0000-0000EC120000}"/>
    <cellStyle name="Calculation 2 19 41" xfId="6185" xr:uid="{00000000-0005-0000-0000-0000ED120000}"/>
    <cellStyle name="Calculation 2 19 42" xfId="6186" xr:uid="{00000000-0005-0000-0000-0000EE120000}"/>
    <cellStyle name="Calculation 2 19 43" xfId="6187" xr:uid="{00000000-0005-0000-0000-0000EF120000}"/>
    <cellStyle name="Calculation 2 19 44" xfId="6188" xr:uid="{00000000-0005-0000-0000-0000F0120000}"/>
    <cellStyle name="Calculation 2 19 45" xfId="6189" xr:uid="{00000000-0005-0000-0000-0000F1120000}"/>
    <cellStyle name="Calculation 2 19 46" xfId="6190" xr:uid="{00000000-0005-0000-0000-0000F2120000}"/>
    <cellStyle name="Calculation 2 19 47" xfId="6191" xr:uid="{00000000-0005-0000-0000-0000F3120000}"/>
    <cellStyle name="Calculation 2 19 48" xfId="6192" xr:uid="{00000000-0005-0000-0000-0000F4120000}"/>
    <cellStyle name="Calculation 2 19 49" xfId="6193" xr:uid="{00000000-0005-0000-0000-0000F5120000}"/>
    <cellStyle name="Calculation 2 19 5" xfId="6194" xr:uid="{00000000-0005-0000-0000-0000F6120000}"/>
    <cellStyle name="Calculation 2 19 5 2" xfId="6195" xr:uid="{00000000-0005-0000-0000-0000F7120000}"/>
    <cellStyle name="Calculation 2 19 50" xfId="6196" xr:uid="{00000000-0005-0000-0000-0000F8120000}"/>
    <cellStyle name="Calculation 2 19 51" xfId="6197" xr:uid="{00000000-0005-0000-0000-0000F9120000}"/>
    <cellStyle name="Calculation 2 19 52" xfId="6198" xr:uid="{00000000-0005-0000-0000-0000FA120000}"/>
    <cellStyle name="Calculation 2 19 53" xfId="6199" xr:uid="{00000000-0005-0000-0000-0000FB120000}"/>
    <cellStyle name="Calculation 2 19 54" xfId="6200" xr:uid="{00000000-0005-0000-0000-0000FC120000}"/>
    <cellStyle name="Calculation 2 19 55" xfId="6201" xr:uid="{00000000-0005-0000-0000-0000FD120000}"/>
    <cellStyle name="Calculation 2 19 56" xfId="6202" xr:uid="{00000000-0005-0000-0000-0000FE120000}"/>
    <cellStyle name="Calculation 2 19 57" xfId="6203" xr:uid="{00000000-0005-0000-0000-0000FF120000}"/>
    <cellStyle name="Calculation 2 19 58" xfId="6204" xr:uid="{00000000-0005-0000-0000-000000130000}"/>
    <cellStyle name="Calculation 2 19 59" xfId="6205" xr:uid="{00000000-0005-0000-0000-000001130000}"/>
    <cellStyle name="Calculation 2 19 6" xfId="6206" xr:uid="{00000000-0005-0000-0000-000002130000}"/>
    <cellStyle name="Calculation 2 19 6 2" xfId="6207" xr:uid="{00000000-0005-0000-0000-000003130000}"/>
    <cellStyle name="Calculation 2 19 60" xfId="6208" xr:uid="{00000000-0005-0000-0000-000004130000}"/>
    <cellStyle name="Calculation 2 19 61" xfId="6209" xr:uid="{00000000-0005-0000-0000-000005130000}"/>
    <cellStyle name="Calculation 2 19 62" xfId="6210" xr:uid="{00000000-0005-0000-0000-000006130000}"/>
    <cellStyle name="Calculation 2 19 63" xfId="6211" xr:uid="{00000000-0005-0000-0000-000007130000}"/>
    <cellStyle name="Calculation 2 19 64" xfId="6212" xr:uid="{00000000-0005-0000-0000-000008130000}"/>
    <cellStyle name="Calculation 2 19 65" xfId="6213" xr:uid="{00000000-0005-0000-0000-000009130000}"/>
    <cellStyle name="Calculation 2 19 66" xfId="6214" xr:uid="{00000000-0005-0000-0000-00000A130000}"/>
    <cellStyle name="Calculation 2 19 67" xfId="6215" xr:uid="{00000000-0005-0000-0000-00000B130000}"/>
    <cellStyle name="Calculation 2 19 68" xfId="6216" xr:uid="{00000000-0005-0000-0000-00000C130000}"/>
    <cellStyle name="Calculation 2 19 69" xfId="6217" xr:uid="{00000000-0005-0000-0000-00000D130000}"/>
    <cellStyle name="Calculation 2 19 7" xfId="6218" xr:uid="{00000000-0005-0000-0000-00000E130000}"/>
    <cellStyle name="Calculation 2 19 7 2" xfId="6219" xr:uid="{00000000-0005-0000-0000-00000F130000}"/>
    <cellStyle name="Calculation 2 19 70" xfId="6220" xr:uid="{00000000-0005-0000-0000-000010130000}"/>
    <cellStyle name="Calculation 2 19 71" xfId="6221" xr:uid="{00000000-0005-0000-0000-000011130000}"/>
    <cellStyle name="Calculation 2 19 72" xfId="6222" xr:uid="{00000000-0005-0000-0000-000012130000}"/>
    <cellStyle name="Calculation 2 19 73" xfId="6223" xr:uid="{00000000-0005-0000-0000-000013130000}"/>
    <cellStyle name="Calculation 2 19 74" xfId="6224" xr:uid="{00000000-0005-0000-0000-000014130000}"/>
    <cellStyle name="Calculation 2 19 75" xfId="6225" xr:uid="{00000000-0005-0000-0000-000015130000}"/>
    <cellStyle name="Calculation 2 19 76" xfId="6226" xr:uid="{00000000-0005-0000-0000-000016130000}"/>
    <cellStyle name="Calculation 2 19 77" xfId="52414" xr:uid="{00000000-0005-0000-0000-000017130000}"/>
    <cellStyle name="Calculation 2 19 78" xfId="52348" xr:uid="{00000000-0005-0000-0000-000018130000}"/>
    <cellStyle name="Calculation 2 19 79" xfId="53103" xr:uid="{00000000-0005-0000-0000-000019130000}"/>
    <cellStyle name="Calculation 2 19 8" xfId="6227" xr:uid="{00000000-0005-0000-0000-00001A130000}"/>
    <cellStyle name="Calculation 2 19 8 2" xfId="6228" xr:uid="{00000000-0005-0000-0000-00001B130000}"/>
    <cellStyle name="Calculation 2 19 9" xfId="6229" xr:uid="{00000000-0005-0000-0000-00001C130000}"/>
    <cellStyle name="Calculation 2 19 9 2" xfId="6230" xr:uid="{00000000-0005-0000-0000-00001D130000}"/>
    <cellStyle name="Calculation 2 2" xfId="210" xr:uid="{00000000-0005-0000-0000-00001E130000}"/>
    <cellStyle name="Calculation 2 2 10" xfId="211" xr:uid="{00000000-0005-0000-0000-00001F130000}"/>
    <cellStyle name="Calculation 2 2 10 10" xfId="6231" xr:uid="{00000000-0005-0000-0000-000020130000}"/>
    <cellStyle name="Calculation 2 2 10 10 2" xfId="6232" xr:uid="{00000000-0005-0000-0000-000021130000}"/>
    <cellStyle name="Calculation 2 2 10 11" xfId="6233" xr:uid="{00000000-0005-0000-0000-000022130000}"/>
    <cellStyle name="Calculation 2 2 10 11 2" xfId="6234" xr:uid="{00000000-0005-0000-0000-000023130000}"/>
    <cellStyle name="Calculation 2 2 10 12" xfId="6235" xr:uid="{00000000-0005-0000-0000-000024130000}"/>
    <cellStyle name="Calculation 2 2 10 12 2" xfId="6236" xr:uid="{00000000-0005-0000-0000-000025130000}"/>
    <cellStyle name="Calculation 2 2 10 13" xfId="6237" xr:uid="{00000000-0005-0000-0000-000026130000}"/>
    <cellStyle name="Calculation 2 2 10 13 2" xfId="6238" xr:uid="{00000000-0005-0000-0000-000027130000}"/>
    <cellStyle name="Calculation 2 2 10 14" xfId="6239" xr:uid="{00000000-0005-0000-0000-000028130000}"/>
    <cellStyle name="Calculation 2 2 10 14 2" xfId="6240" xr:uid="{00000000-0005-0000-0000-000029130000}"/>
    <cellStyle name="Calculation 2 2 10 15" xfId="6241" xr:uid="{00000000-0005-0000-0000-00002A130000}"/>
    <cellStyle name="Calculation 2 2 10 15 2" xfId="6242" xr:uid="{00000000-0005-0000-0000-00002B130000}"/>
    <cellStyle name="Calculation 2 2 10 16" xfId="6243" xr:uid="{00000000-0005-0000-0000-00002C130000}"/>
    <cellStyle name="Calculation 2 2 10 16 2" xfId="6244" xr:uid="{00000000-0005-0000-0000-00002D130000}"/>
    <cellStyle name="Calculation 2 2 10 17" xfId="6245" xr:uid="{00000000-0005-0000-0000-00002E130000}"/>
    <cellStyle name="Calculation 2 2 10 17 2" xfId="6246" xr:uid="{00000000-0005-0000-0000-00002F130000}"/>
    <cellStyle name="Calculation 2 2 10 18" xfId="6247" xr:uid="{00000000-0005-0000-0000-000030130000}"/>
    <cellStyle name="Calculation 2 2 10 18 2" xfId="6248" xr:uid="{00000000-0005-0000-0000-000031130000}"/>
    <cellStyle name="Calculation 2 2 10 19" xfId="6249" xr:uid="{00000000-0005-0000-0000-000032130000}"/>
    <cellStyle name="Calculation 2 2 10 19 2" xfId="6250" xr:uid="{00000000-0005-0000-0000-000033130000}"/>
    <cellStyle name="Calculation 2 2 10 2" xfId="212" xr:uid="{00000000-0005-0000-0000-000034130000}"/>
    <cellStyle name="Calculation 2 2 10 2 2" xfId="6251" xr:uid="{00000000-0005-0000-0000-000035130000}"/>
    <cellStyle name="Calculation 2 2 10 20" xfId="6252" xr:uid="{00000000-0005-0000-0000-000036130000}"/>
    <cellStyle name="Calculation 2 2 10 20 2" xfId="6253" xr:uid="{00000000-0005-0000-0000-000037130000}"/>
    <cellStyle name="Calculation 2 2 10 21" xfId="6254" xr:uid="{00000000-0005-0000-0000-000038130000}"/>
    <cellStyle name="Calculation 2 2 10 21 2" xfId="6255" xr:uid="{00000000-0005-0000-0000-000039130000}"/>
    <cellStyle name="Calculation 2 2 10 22" xfId="6256" xr:uid="{00000000-0005-0000-0000-00003A130000}"/>
    <cellStyle name="Calculation 2 2 10 22 2" xfId="6257" xr:uid="{00000000-0005-0000-0000-00003B130000}"/>
    <cellStyle name="Calculation 2 2 10 23" xfId="6258" xr:uid="{00000000-0005-0000-0000-00003C130000}"/>
    <cellStyle name="Calculation 2 2 10 23 2" xfId="6259" xr:uid="{00000000-0005-0000-0000-00003D130000}"/>
    <cellStyle name="Calculation 2 2 10 24" xfId="6260" xr:uid="{00000000-0005-0000-0000-00003E130000}"/>
    <cellStyle name="Calculation 2 2 10 24 2" xfId="6261" xr:uid="{00000000-0005-0000-0000-00003F130000}"/>
    <cellStyle name="Calculation 2 2 10 25" xfId="6262" xr:uid="{00000000-0005-0000-0000-000040130000}"/>
    <cellStyle name="Calculation 2 2 10 25 2" xfId="6263" xr:uid="{00000000-0005-0000-0000-000041130000}"/>
    <cellStyle name="Calculation 2 2 10 26" xfId="6264" xr:uid="{00000000-0005-0000-0000-000042130000}"/>
    <cellStyle name="Calculation 2 2 10 26 2" xfId="6265" xr:uid="{00000000-0005-0000-0000-000043130000}"/>
    <cellStyle name="Calculation 2 2 10 27" xfId="6266" xr:uid="{00000000-0005-0000-0000-000044130000}"/>
    <cellStyle name="Calculation 2 2 10 27 2" xfId="6267" xr:uid="{00000000-0005-0000-0000-000045130000}"/>
    <cellStyle name="Calculation 2 2 10 28" xfId="6268" xr:uid="{00000000-0005-0000-0000-000046130000}"/>
    <cellStyle name="Calculation 2 2 10 28 2" xfId="6269" xr:uid="{00000000-0005-0000-0000-000047130000}"/>
    <cellStyle name="Calculation 2 2 10 29" xfId="6270" xr:uid="{00000000-0005-0000-0000-000048130000}"/>
    <cellStyle name="Calculation 2 2 10 29 2" xfId="6271" xr:uid="{00000000-0005-0000-0000-000049130000}"/>
    <cellStyle name="Calculation 2 2 10 3" xfId="6272" xr:uid="{00000000-0005-0000-0000-00004A130000}"/>
    <cellStyle name="Calculation 2 2 10 3 2" xfId="6273" xr:uid="{00000000-0005-0000-0000-00004B130000}"/>
    <cellStyle name="Calculation 2 2 10 30" xfId="6274" xr:uid="{00000000-0005-0000-0000-00004C130000}"/>
    <cellStyle name="Calculation 2 2 10 30 2" xfId="6275" xr:uid="{00000000-0005-0000-0000-00004D130000}"/>
    <cellStyle name="Calculation 2 2 10 31" xfId="6276" xr:uid="{00000000-0005-0000-0000-00004E130000}"/>
    <cellStyle name="Calculation 2 2 10 31 2" xfId="6277" xr:uid="{00000000-0005-0000-0000-00004F130000}"/>
    <cellStyle name="Calculation 2 2 10 32" xfId="6278" xr:uid="{00000000-0005-0000-0000-000050130000}"/>
    <cellStyle name="Calculation 2 2 10 32 2" xfId="6279" xr:uid="{00000000-0005-0000-0000-000051130000}"/>
    <cellStyle name="Calculation 2 2 10 33" xfId="6280" xr:uid="{00000000-0005-0000-0000-000052130000}"/>
    <cellStyle name="Calculation 2 2 10 33 2" xfId="6281" xr:uid="{00000000-0005-0000-0000-000053130000}"/>
    <cellStyle name="Calculation 2 2 10 34" xfId="6282" xr:uid="{00000000-0005-0000-0000-000054130000}"/>
    <cellStyle name="Calculation 2 2 10 34 2" xfId="6283" xr:uid="{00000000-0005-0000-0000-000055130000}"/>
    <cellStyle name="Calculation 2 2 10 35" xfId="6284" xr:uid="{00000000-0005-0000-0000-000056130000}"/>
    <cellStyle name="Calculation 2 2 10 35 2" xfId="6285" xr:uid="{00000000-0005-0000-0000-000057130000}"/>
    <cellStyle name="Calculation 2 2 10 36" xfId="6286" xr:uid="{00000000-0005-0000-0000-000058130000}"/>
    <cellStyle name="Calculation 2 2 10 36 2" xfId="6287" xr:uid="{00000000-0005-0000-0000-000059130000}"/>
    <cellStyle name="Calculation 2 2 10 37" xfId="6288" xr:uid="{00000000-0005-0000-0000-00005A130000}"/>
    <cellStyle name="Calculation 2 2 10 37 2" xfId="6289" xr:uid="{00000000-0005-0000-0000-00005B130000}"/>
    <cellStyle name="Calculation 2 2 10 38" xfId="6290" xr:uid="{00000000-0005-0000-0000-00005C130000}"/>
    <cellStyle name="Calculation 2 2 10 38 2" xfId="6291" xr:uid="{00000000-0005-0000-0000-00005D130000}"/>
    <cellStyle name="Calculation 2 2 10 39" xfId="6292" xr:uid="{00000000-0005-0000-0000-00005E130000}"/>
    <cellStyle name="Calculation 2 2 10 39 2" xfId="6293" xr:uid="{00000000-0005-0000-0000-00005F130000}"/>
    <cellStyle name="Calculation 2 2 10 4" xfId="6294" xr:uid="{00000000-0005-0000-0000-000060130000}"/>
    <cellStyle name="Calculation 2 2 10 4 2" xfId="6295" xr:uid="{00000000-0005-0000-0000-000061130000}"/>
    <cellStyle name="Calculation 2 2 10 40" xfId="6296" xr:uid="{00000000-0005-0000-0000-000062130000}"/>
    <cellStyle name="Calculation 2 2 10 41" xfId="6297" xr:uid="{00000000-0005-0000-0000-000063130000}"/>
    <cellStyle name="Calculation 2 2 10 42" xfId="6298" xr:uid="{00000000-0005-0000-0000-000064130000}"/>
    <cellStyle name="Calculation 2 2 10 43" xfId="6299" xr:uid="{00000000-0005-0000-0000-000065130000}"/>
    <cellStyle name="Calculation 2 2 10 44" xfId="6300" xr:uid="{00000000-0005-0000-0000-000066130000}"/>
    <cellStyle name="Calculation 2 2 10 45" xfId="6301" xr:uid="{00000000-0005-0000-0000-000067130000}"/>
    <cellStyle name="Calculation 2 2 10 46" xfId="6302" xr:uid="{00000000-0005-0000-0000-000068130000}"/>
    <cellStyle name="Calculation 2 2 10 47" xfId="6303" xr:uid="{00000000-0005-0000-0000-000069130000}"/>
    <cellStyle name="Calculation 2 2 10 48" xfId="6304" xr:uid="{00000000-0005-0000-0000-00006A130000}"/>
    <cellStyle name="Calculation 2 2 10 49" xfId="6305" xr:uid="{00000000-0005-0000-0000-00006B130000}"/>
    <cellStyle name="Calculation 2 2 10 5" xfId="6306" xr:uid="{00000000-0005-0000-0000-00006C130000}"/>
    <cellStyle name="Calculation 2 2 10 5 2" xfId="6307" xr:uid="{00000000-0005-0000-0000-00006D130000}"/>
    <cellStyle name="Calculation 2 2 10 50" xfId="6308" xr:uid="{00000000-0005-0000-0000-00006E130000}"/>
    <cellStyle name="Calculation 2 2 10 51" xfId="6309" xr:uid="{00000000-0005-0000-0000-00006F130000}"/>
    <cellStyle name="Calculation 2 2 10 52" xfId="6310" xr:uid="{00000000-0005-0000-0000-000070130000}"/>
    <cellStyle name="Calculation 2 2 10 53" xfId="6311" xr:uid="{00000000-0005-0000-0000-000071130000}"/>
    <cellStyle name="Calculation 2 2 10 54" xfId="6312" xr:uid="{00000000-0005-0000-0000-000072130000}"/>
    <cellStyle name="Calculation 2 2 10 55" xfId="6313" xr:uid="{00000000-0005-0000-0000-000073130000}"/>
    <cellStyle name="Calculation 2 2 10 56" xfId="6314" xr:uid="{00000000-0005-0000-0000-000074130000}"/>
    <cellStyle name="Calculation 2 2 10 57" xfId="6315" xr:uid="{00000000-0005-0000-0000-000075130000}"/>
    <cellStyle name="Calculation 2 2 10 58" xfId="6316" xr:uid="{00000000-0005-0000-0000-000076130000}"/>
    <cellStyle name="Calculation 2 2 10 59" xfId="6317" xr:uid="{00000000-0005-0000-0000-000077130000}"/>
    <cellStyle name="Calculation 2 2 10 6" xfId="6318" xr:uid="{00000000-0005-0000-0000-000078130000}"/>
    <cellStyle name="Calculation 2 2 10 6 2" xfId="6319" xr:uid="{00000000-0005-0000-0000-000079130000}"/>
    <cellStyle name="Calculation 2 2 10 60" xfId="6320" xr:uid="{00000000-0005-0000-0000-00007A130000}"/>
    <cellStyle name="Calculation 2 2 10 61" xfId="6321" xr:uid="{00000000-0005-0000-0000-00007B130000}"/>
    <cellStyle name="Calculation 2 2 10 62" xfId="6322" xr:uid="{00000000-0005-0000-0000-00007C130000}"/>
    <cellStyle name="Calculation 2 2 10 63" xfId="6323" xr:uid="{00000000-0005-0000-0000-00007D130000}"/>
    <cellStyle name="Calculation 2 2 10 64" xfId="6324" xr:uid="{00000000-0005-0000-0000-00007E130000}"/>
    <cellStyle name="Calculation 2 2 10 65" xfId="6325" xr:uid="{00000000-0005-0000-0000-00007F130000}"/>
    <cellStyle name="Calculation 2 2 10 66" xfId="6326" xr:uid="{00000000-0005-0000-0000-000080130000}"/>
    <cellStyle name="Calculation 2 2 10 67" xfId="6327" xr:uid="{00000000-0005-0000-0000-000081130000}"/>
    <cellStyle name="Calculation 2 2 10 68" xfId="6328" xr:uid="{00000000-0005-0000-0000-000082130000}"/>
    <cellStyle name="Calculation 2 2 10 69" xfId="6329" xr:uid="{00000000-0005-0000-0000-000083130000}"/>
    <cellStyle name="Calculation 2 2 10 7" xfId="6330" xr:uid="{00000000-0005-0000-0000-000084130000}"/>
    <cellStyle name="Calculation 2 2 10 7 2" xfId="6331" xr:uid="{00000000-0005-0000-0000-000085130000}"/>
    <cellStyle name="Calculation 2 2 10 70" xfId="6332" xr:uid="{00000000-0005-0000-0000-000086130000}"/>
    <cellStyle name="Calculation 2 2 10 71" xfId="6333" xr:uid="{00000000-0005-0000-0000-000087130000}"/>
    <cellStyle name="Calculation 2 2 10 72" xfId="6334" xr:uid="{00000000-0005-0000-0000-000088130000}"/>
    <cellStyle name="Calculation 2 2 10 73" xfId="6335" xr:uid="{00000000-0005-0000-0000-000089130000}"/>
    <cellStyle name="Calculation 2 2 10 74" xfId="6336" xr:uid="{00000000-0005-0000-0000-00008A130000}"/>
    <cellStyle name="Calculation 2 2 10 75" xfId="6337" xr:uid="{00000000-0005-0000-0000-00008B130000}"/>
    <cellStyle name="Calculation 2 2 10 76" xfId="6338" xr:uid="{00000000-0005-0000-0000-00008C130000}"/>
    <cellStyle name="Calculation 2 2 10 77" xfId="52661" xr:uid="{00000000-0005-0000-0000-00008D130000}"/>
    <cellStyle name="Calculation 2 2 10 78" xfId="52916" xr:uid="{00000000-0005-0000-0000-00008E130000}"/>
    <cellStyle name="Calculation 2 2 10 79" xfId="53377" xr:uid="{00000000-0005-0000-0000-00008F130000}"/>
    <cellStyle name="Calculation 2 2 10 8" xfId="6339" xr:uid="{00000000-0005-0000-0000-000090130000}"/>
    <cellStyle name="Calculation 2 2 10 8 2" xfId="6340" xr:uid="{00000000-0005-0000-0000-000091130000}"/>
    <cellStyle name="Calculation 2 2 10 9" xfId="6341" xr:uid="{00000000-0005-0000-0000-000092130000}"/>
    <cellStyle name="Calculation 2 2 10 9 2" xfId="6342" xr:uid="{00000000-0005-0000-0000-000093130000}"/>
    <cellStyle name="Calculation 2 2 11" xfId="213" xr:uid="{00000000-0005-0000-0000-000094130000}"/>
    <cellStyle name="Calculation 2 2 11 10" xfId="6343" xr:uid="{00000000-0005-0000-0000-000095130000}"/>
    <cellStyle name="Calculation 2 2 11 10 2" xfId="6344" xr:uid="{00000000-0005-0000-0000-000096130000}"/>
    <cellStyle name="Calculation 2 2 11 11" xfId="6345" xr:uid="{00000000-0005-0000-0000-000097130000}"/>
    <cellStyle name="Calculation 2 2 11 11 2" xfId="6346" xr:uid="{00000000-0005-0000-0000-000098130000}"/>
    <cellStyle name="Calculation 2 2 11 12" xfId="6347" xr:uid="{00000000-0005-0000-0000-000099130000}"/>
    <cellStyle name="Calculation 2 2 11 12 2" xfId="6348" xr:uid="{00000000-0005-0000-0000-00009A130000}"/>
    <cellStyle name="Calculation 2 2 11 13" xfId="6349" xr:uid="{00000000-0005-0000-0000-00009B130000}"/>
    <cellStyle name="Calculation 2 2 11 13 2" xfId="6350" xr:uid="{00000000-0005-0000-0000-00009C130000}"/>
    <cellStyle name="Calculation 2 2 11 14" xfId="6351" xr:uid="{00000000-0005-0000-0000-00009D130000}"/>
    <cellStyle name="Calculation 2 2 11 14 2" xfId="6352" xr:uid="{00000000-0005-0000-0000-00009E130000}"/>
    <cellStyle name="Calculation 2 2 11 15" xfId="6353" xr:uid="{00000000-0005-0000-0000-00009F130000}"/>
    <cellStyle name="Calculation 2 2 11 15 2" xfId="6354" xr:uid="{00000000-0005-0000-0000-0000A0130000}"/>
    <cellStyle name="Calculation 2 2 11 16" xfId="6355" xr:uid="{00000000-0005-0000-0000-0000A1130000}"/>
    <cellStyle name="Calculation 2 2 11 16 2" xfId="6356" xr:uid="{00000000-0005-0000-0000-0000A2130000}"/>
    <cellStyle name="Calculation 2 2 11 17" xfId="6357" xr:uid="{00000000-0005-0000-0000-0000A3130000}"/>
    <cellStyle name="Calculation 2 2 11 17 2" xfId="6358" xr:uid="{00000000-0005-0000-0000-0000A4130000}"/>
    <cellStyle name="Calculation 2 2 11 18" xfId="6359" xr:uid="{00000000-0005-0000-0000-0000A5130000}"/>
    <cellStyle name="Calculation 2 2 11 18 2" xfId="6360" xr:uid="{00000000-0005-0000-0000-0000A6130000}"/>
    <cellStyle name="Calculation 2 2 11 19" xfId="6361" xr:uid="{00000000-0005-0000-0000-0000A7130000}"/>
    <cellStyle name="Calculation 2 2 11 19 2" xfId="6362" xr:uid="{00000000-0005-0000-0000-0000A8130000}"/>
    <cellStyle name="Calculation 2 2 11 2" xfId="214" xr:uid="{00000000-0005-0000-0000-0000A9130000}"/>
    <cellStyle name="Calculation 2 2 11 2 2" xfId="6363" xr:uid="{00000000-0005-0000-0000-0000AA130000}"/>
    <cellStyle name="Calculation 2 2 11 20" xfId="6364" xr:uid="{00000000-0005-0000-0000-0000AB130000}"/>
    <cellStyle name="Calculation 2 2 11 20 2" xfId="6365" xr:uid="{00000000-0005-0000-0000-0000AC130000}"/>
    <cellStyle name="Calculation 2 2 11 21" xfId="6366" xr:uid="{00000000-0005-0000-0000-0000AD130000}"/>
    <cellStyle name="Calculation 2 2 11 21 2" xfId="6367" xr:uid="{00000000-0005-0000-0000-0000AE130000}"/>
    <cellStyle name="Calculation 2 2 11 22" xfId="6368" xr:uid="{00000000-0005-0000-0000-0000AF130000}"/>
    <cellStyle name="Calculation 2 2 11 22 2" xfId="6369" xr:uid="{00000000-0005-0000-0000-0000B0130000}"/>
    <cellStyle name="Calculation 2 2 11 23" xfId="6370" xr:uid="{00000000-0005-0000-0000-0000B1130000}"/>
    <cellStyle name="Calculation 2 2 11 23 2" xfId="6371" xr:uid="{00000000-0005-0000-0000-0000B2130000}"/>
    <cellStyle name="Calculation 2 2 11 24" xfId="6372" xr:uid="{00000000-0005-0000-0000-0000B3130000}"/>
    <cellStyle name="Calculation 2 2 11 24 2" xfId="6373" xr:uid="{00000000-0005-0000-0000-0000B4130000}"/>
    <cellStyle name="Calculation 2 2 11 25" xfId="6374" xr:uid="{00000000-0005-0000-0000-0000B5130000}"/>
    <cellStyle name="Calculation 2 2 11 25 2" xfId="6375" xr:uid="{00000000-0005-0000-0000-0000B6130000}"/>
    <cellStyle name="Calculation 2 2 11 26" xfId="6376" xr:uid="{00000000-0005-0000-0000-0000B7130000}"/>
    <cellStyle name="Calculation 2 2 11 26 2" xfId="6377" xr:uid="{00000000-0005-0000-0000-0000B8130000}"/>
    <cellStyle name="Calculation 2 2 11 27" xfId="6378" xr:uid="{00000000-0005-0000-0000-0000B9130000}"/>
    <cellStyle name="Calculation 2 2 11 27 2" xfId="6379" xr:uid="{00000000-0005-0000-0000-0000BA130000}"/>
    <cellStyle name="Calculation 2 2 11 28" xfId="6380" xr:uid="{00000000-0005-0000-0000-0000BB130000}"/>
    <cellStyle name="Calculation 2 2 11 28 2" xfId="6381" xr:uid="{00000000-0005-0000-0000-0000BC130000}"/>
    <cellStyle name="Calculation 2 2 11 29" xfId="6382" xr:uid="{00000000-0005-0000-0000-0000BD130000}"/>
    <cellStyle name="Calculation 2 2 11 29 2" xfId="6383" xr:uid="{00000000-0005-0000-0000-0000BE130000}"/>
    <cellStyle name="Calculation 2 2 11 3" xfId="6384" xr:uid="{00000000-0005-0000-0000-0000BF130000}"/>
    <cellStyle name="Calculation 2 2 11 3 2" xfId="6385" xr:uid="{00000000-0005-0000-0000-0000C0130000}"/>
    <cellStyle name="Calculation 2 2 11 30" xfId="6386" xr:uid="{00000000-0005-0000-0000-0000C1130000}"/>
    <cellStyle name="Calculation 2 2 11 30 2" xfId="6387" xr:uid="{00000000-0005-0000-0000-0000C2130000}"/>
    <cellStyle name="Calculation 2 2 11 31" xfId="6388" xr:uid="{00000000-0005-0000-0000-0000C3130000}"/>
    <cellStyle name="Calculation 2 2 11 31 2" xfId="6389" xr:uid="{00000000-0005-0000-0000-0000C4130000}"/>
    <cellStyle name="Calculation 2 2 11 32" xfId="6390" xr:uid="{00000000-0005-0000-0000-0000C5130000}"/>
    <cellStyle name="Calculation 2 2 11 32 2" xfId="6391" xr:uid="{00000000-0005-0000-0000-0000C6130000}"/>
    <cellStyle name="Calculation 2 2 11 33" xfId="6392" xr:uid="{00000000-0005-0000-0000-0000C7130000}"/>
    <cellStyle name="Calculation 2 2 11 33 2" xfId="6393" xr:uid="{00000000-0005-0000-0000-0000C8130000}"/>
    <cellStyle name="Calculation 2 2 11 34" xfId="6394" xr:uid="{00000000-0005-0000-0000-0000C9130000}"/>
    <cellStyle name="Calculation 2 2 11 34 2" xfId="6395" xr:uid="{00000000-0005-0000-0000-0000CA130000}"/>
    <cellStyle name="Calculation 2 2 11 35" xfId="6396" xr:uid="{00000000-0005-0000-0000-0000CB130000}"/>
    <cellStyle name="Calculation 2 2 11 35 2" xfId="6397" xr:uid="{00000000-0005-0000-0000-0000CC130000}"/>
    <cellStyle name="Calculation 2 2 11 36" xfId="6398" xr:uid="{00000000-0005-0000-0000-0000CD130000}"/>
    <cellStyle name="Calculation 2 2 11 36 2" xfId="6399" xr:uid="{00000000-0005-0000-0000-0000CE130000}"/>
    <cellStyle name="Calculation 2 2 11 37" xfId="6400" xr:uid="{00000000-0005-0000-0000-0000CF130000}"/>
    <cellStyle name="Calculation 2 2 11 37 2" xfId="6401" xr:uid="{00000000-0005-0000-0000-0000D0130000}"/>
    <cellStyle name="Calculation 2 2 11 38" xfId="6402" xr:uid="{00000000-0005-0000-0000-0000D1130000}"/>
    <cellStyle name="Calculation 2 2 11 38 2" xfId="6403" xr:uid="{00000000-0005-0000-0000-0000D2130000}"/>
    <cellStyle name="Calculation 2 2 11 39" xfId="6404" xr:uid="{00000000-0005-0000-0000-0000D3130000}"/>
    <cellStyle name="Calculation 2 2 11 39 2" xfId="6405" xr:uid="{00000000-0005-0000-0000-0000D4130000}"/>
    <cellStyle name="Calculation 2 2 11 4" xfId="6406" xr:uid="{00000000-0005-0000-0000-0000D5130000}"/>
    <cellStyle name="Calculation 2 2 11 4 2" xfId="6407" xr:uid="{00000000-0005-0000-0000-0000D6130000}"/>
    <cellStyle name="Calculation 2 2 11 40" xfId="6408" xr:uid="{00000000-0005-0000-0000-0000D7130000}"/>
    <cellStyle name="Calculation 2 2 11 41" xfId="6409" xr:uid="{00000000-0005-0000-0000-0000D8130000}"/>
    <cellStyle name="Calculation 2 2 11 42" xfId="6410" xr:uid="{00000000-0005-0000-0000-0000D9130000}"/>
    <cellStyle name="Calculation 2 2 11 43" xfId="6411" xr:uid="{00000000-0005-0000-0000-0000DA130000}"/>
    <cellStyle name="Calculation 2 2 11 44" xfId="6412" xr:uid="{00000000-0005-0000-0000-0000DB130000}"/>
    <cellStyle name="Calculation 2 2 11 45" xfId="6413" xr:uid="{00000000-0005-0000-0000-0000DC130000}"/>
    <cellStyle name="Calculation 2 2 11 46" xfId="6414" xr:uid="{00000000-0005-0000-0000-0000DD130000}"/>
    <cellStyle name="Calculation 2 2 11 47" xfId="6415" xr:uid="{00000000-0005-0000-0000-0000DE130000}"/>
    <cellStyle name="Calculation 2 2 11 48" xfId="6416" xr:uid="{00000000-0005-0000-0000-0000DF130000}"/>
    <cellStyle name="Calculation 2 2 11 49" xfId="6417" xr:uid="{00000000-0005-0000-0000-0000E0130000}"/>
    <cellStyle name="Calculation 2 2 11 5" xfId="6418" xr:uid="{00000000-0005-0000-0000-0000E1130000}"/>
    <cellStyle name="Calculation 2 2 11 5 2" xfId="6419" xr:uid="{00000000-0005-0000-0000-0000E2130000}"/>
    <cellStyle name="Calculation 2 2 11 50" xfId="6420" xr:uid="{00000000-0005-0000-0000-0000E3130000}"/>
    <cellStyle name="Calculation 2 2 11 51" xfId="6421" xr:uid="{00000000-0005-0000-0000-0000E4130000}"/>
    <cellStyle name="Calculation 2 2 11 52" xfId="6422" xr:uid="{00000000-0005-0000-0000-0000E5130000}"/>
    <cellStyle name="Calculation 2 2 11 53" xfId="6423" xr:uid="{00000000-0005-0000-0000-0000E6130000}"/>
    <cellStyle name="Calculation 2 2 11 54" xfId="6424" xr:uid="{00000000-0005-0000-0000-0000E7130000}"/>
    <cellStyle name="Calculation 2 2 11 55" xfId="6425" xr:uid="{00000000-0005-0000-0000-0000E8130000}"/>
    <cellStyle name="Calculation 2 2 11 56" xfId="6426" xr:uid="{00000000-0005-0000-0000-0000E9130000}"/>
    <cellStyle name="Calculation 2 2 11 57" xfId="6427" xr:uid="{00000000-0005-0000-0000-0000EA130000}"/>
    <cellStyle name="Calculation 2 2 11 58" xfId="6428" xr:uid="{00000000-0005-0000-0000-0000EB130000}"/>
    <cellStyle name="Calculation 2 2 11 59" xfId="6429" xr:uid="{00000000-0005-0000-0000-0000EC130000}"/>
    <cellStyle name="Calculation 2 2 11 6" xfId="6430" xr:uid="{00000000-0005-0000-0000-0000ED130000}"/>
    <cellStyle name="Calculation 2 2 11 6 2" xfId="6431" xr:uid="{00000000-0005-0000-0000-0000EE130000}"/>
    <cellStyle name="Calculation 2 2 11 60" xfId="6432" xr:uid="{00000000-0005-0000-0000-0000EF130000}"/>
    <cellStyle name="Calculation 2 2 11 61" xfId="6433" xr:uid="{00000000-0005-0000-0000-0000F0130000}"/>
    <cellStyle name="Calculation 2 2 11 62" xfId="6434" xr:uid="{00000000-0005-0000-0000-0000F1130000}"/>
    <cellStyle name="Calculation 2 2 11 63" xfId="6435" xr:uid="{00000000-0005-0000-0000-0000F2130000}"/>
    <cellStyle name="Calculation 2 2 11 64" xfId="6436" xr:uid="{00000000-0005-0000-0000-0000F3130000}"/>
    <cellStyle name="Calculation 2 2 11 65" xfId="6437" xr:uid="{00000000-0005-0000-0000-0000F4130000}"/>
    <cellStyle name="Calculation 2 2 11 66" xfId="6438" xr:uid="{00000000-0005-0000-0000-0000F5130000}"/>
    <cellStyle name="Calculation 2 2 11 67" xfId="6439" xr:uid="{00000000-0005-0000-0000-0000F6130000}"/>
    <cellStyle name="Calculation 2 2 11 68" xfId="6440" xr:uid="{00000000-0005-0000-0000-0000F7130000}"/>
    <cellStyle name="Calculation 2 2 11 69" xfId="6441" xr:uid="{00000000-0005-0000-0000-0000F8130000}"/>
    <cellStyle name="Calculation 2 2 11 7" xfId="6442" xr:uid="{00000000-0005-0000-0000-0000F9130000}"/>
    <cellStyle name="Calculation 2 2 11 7 2" xfId="6443" xr:uid="{00000000-0005-0000-0000-0000FA130000}"/>
    <cellStyle name="Calculation 2 2 11 70" xfId="6444" xr:uid="{00000000-0005-0000-0000-0000FB130000}"/>
    <cellStyle name="Calculation 2 2 11 71" xfId="6445" xr:uid="{00000000-0005-0000-0000-0000FC130000}"/>
    <cellStyle name="Calculation 2 2 11 72" xfId="6446" xr:uid="{00000000-0005-0000-0000-0000FD130000}"/>
    <cellStyle name="Calculation 2 2 11 73" xfId="6447" xr:uid="{00000000-0005-0000-0000-0000FE130000}"/>
    <cellStyle name="Calculation 2 2 11 74" xfId="6448" xr:uid="{00000000-0005-0000-0000-0000FF130000}"/>
    <cellStyle name="Calculation 2 2 11 75" xfId="6449" xr:uid="{00000000-0005-0000-0000-000000140000}"/>
    <cellStyle name="Calculation 2 2 11 76" xfId="6450" xr:uid="{00000000-0005-0000-0000-000001140000}"/>
    <cellStyle name="Calculation 2 2 11 77" xfId="52455" xr:uid="{00000000-0005-0000-0000-000002140000}"/>
    <cellStyle name="Calculation 2 2 11 78" xfId="52309" xr:uid="{00000000-0005-0000-0000-000003140000}"/>
    <cellStyle name="Calculation 2 2 11 79" xfId="53146" xr:uid="{00000000-0005-0000-0000-000004140000}"/>
    <cellStyle name="Calculation 2 2 11 8" xfId="6451" xr:uid="{00000000-0005-0000-0000-000005140000}"/>
    <cellStyle name="Calculation 2 2 11 8 2" xfId="6452" xr:uid="{00000000-0005-0000-0000-000006140000}"/>
    <cellStyle name="Calculation 2 2 11 9" xfId="6453" xr:uid="{00000000-0005-0000-0000-000007140000}"/>
    <cellStyle name="Calculation 2 2 11 9 2" xfId="6454" xr:uid="{00000000-0005-0000-0000-000008140000}"/>
    <cellStyle name="Calculation 2 2 12" xfId="215" xr:uid="{00000000-0005-0000-0000-000009140000}"/>
    <cellStyle name="Calculation 2 2 12 10" xfId="6455" xr:uid="{00000000-0005-0000-0000-00000A140000}"/>
    <cellStyle name="Calculation 2 2 12 10 2" xfId="6456" xr:uid="{00000000-0005-0000-0000-00000B140000}"/>
    <cellStyle name="Calculation 2 2 12 11" xfId="6457" xr:uid="{00000000-0005-0000-0000-00000C140000}"/>
    <cellStyle name="Calculation 2 2 12 11 2" xfId="6458" xr:uid="{00000000-0005-0000-0000-00000D140000}"/>
    <cellStyle name="Calculation 2 2 12 12" xfId="6459" xr:uid="{00000000-0005-0000-0000-00000E140000}"/>
    <cellStyle name="Calculation 2 2 12 12 2" xfId="6460" xr:uid="{00000000-0005-0000-0000-00000F140000}"/>
    <cellStyle name="Calculation 2 2 12 13" xfId="6461" xr:uid="{00000000-0005-0000-0000-000010140000}"/>
    <cellStyle name="Calculation 2 2 12 13 2" xfId="6462" xr:uid="{00000000-0005-0000-0000-000011140000}"/>
    <cellStyle name="Calculation 2 2 12 14" xfId="6463" xr:uid="{00000000-0005-0000-0000-000012140000}"/>
    <cellStyle name="Calculation 2 2 12 14 2" xfId="6464" xr:uid="{00000000-0005-0000-0000-000013140000}"/>
    <cellStyle name="Calculation 2 2 12 15" xfId="6465" xr:uid="{00000000-0005-0000-0000-000014140000}"/>
    <cellStyle name="Calculation 2 2 12 15 2" xfId="6466" xr:uid="{00000000-0005-0000-0000-000015140000}"/>
    <cellStyle name="Calculation 2 2 12 16" xfId="6467" xr:uid="{00000000-0005-0000-0000-000016140000}"/>
    <cellStyle name="Calculation 2 2 12 16 2" xfId="6468" xr:uid="{00000000-0005-0000-0000-000017140000}"/>
    <cellStyle name="Calculation 2 2 12 17" xfId="6469" xr:uid="{00000000-0005-0000-0000-000018140000}"/>
    <cellStyle name="Calculation 2 2 12 17 2" xfId="6470" xr:uid="{00000000-0005-0000-0000-000019140000}"/>
    <cellStyle name="Calculation 2 2 12 18" xfId="6471" xr:uid="{00000000-0005-0000-0000-00001A140000}"/>
    <cellStyle name="Calculation 2 2 12 18 2" xfId="6472" xr:uid="{00000000-0005-0000-0000-00001B140000}"/>
    <cellStyle name="Calculation 2 2 12 19" xfId="6473" xr:uid="{00000000-0005-0000-0000-00001C140000}"/>
    <cellStyle name="Calculation 2 2 12 19 2" xfId="6474" xr:uid="{00000000-0005-0000-0000-00001D140000}"/>
    <cellStyle name="Calculation 2 2 12 2" xfId="216" xr:uid="{00000000-0005-0000-0000-00001E140000}"/>
    <cellStyle name="Calculation 2 2 12 2 2" xfId="6475" xr:uid="{00000000-0005-0000-0000-00001F140000}"/>
    <cellStyle name="Calculation 2 2 12 20" xfId="6476" xr:uid="{00000000-0005-0000-0000-000020140000}"/>
    <cellStyle name="Calculation 2 2 12 20 2" xfId="6477" xr:uid="{00000000-0005-0000-0000-000021140000}"/>
    <cellStyle name="Calculation 2 2 12 21" xfId="6478" xr:uid="{00000000-0005-0000-0000-000022140000}"/>
    <cellStyle name="Calculation 2 2 12 21 2" xfId="6479" xr:uid="{00000000-0005-0000-0000-000023140000}"/>
    <cellStyle name="Calculation 2 2 12 22" xfId="6480" xr:uid="{00000000-0005-0000-0000-000024140000}"/>
    <cellStyle name="Calculation 2 2 12 22 2" xfId="6481" xr:uid="{00000000-0005-0000-0000-000025140000}"/>
    <cellStyle name="Calculation 2 2 12 23" xfId="6482" xr:uid="{00000000-0005-0000-0000-000026140000}"/>
    <cellStyle name="Calculation 2 2 12 23 2" xfId="6483" xr:uid="{00000000-0005-0000-0000-000027140000}"/>
    <cellStyle name="Calculation 2 2 12 24" xfId="6484" xr:uid="{00000000-0005-0000-0000-000028140000}"/>
    <cellStyle name="Calculation 2 2 12 24 2" xfId="6485" xr:uid="{00000000-0005-0000-0000-000029140000}"/>
    <cellStyle name="Calculation 2 2 12 25" xfId="6486" xr:uid="{00000000-0005-0000-0000-00002A140000}"/>
    <cellStyle name="Calculation 2 2 12 25 2" xfId="6487" xr:uid="{00000000-0005-0000-0000-00002B140000}"/>
    <cellStyle name="Calculation 2 2 12 26" xfId="6488" xr:uid="{00000000-0005-0000-0000-00002C140000}"/>
    <cellStyle name="Calculation 2 2 12 26 2" xfId="6489" xr:uid="{00000000-0005-0000-0000-00002D140000}"/>
    <cellStyle name="Calculation 2 2 12 27" xfId="6490" xr:uid="{00000000-0005-0000-0000-00002E140000}"/>
    <cellStyle name="Calculation 2 2 12 27 2" xfId="6491" xr:uid="{00000000-0005-0000-0000-00002F140000}"/>
    <cellStyle name="Calculation 2 2 12 28" xfId="6492" xr:uid="{00000000-0005-0000-0000-000030140000}"/>
    <cellStyle name="Calculation 2 2 12 28 2" xfId="6493" xr:uid="{00000000-0005-0000-0000-000031140000}"/>
    <cellStyle name="Calculation 2 2 12 29" xfId="6494" xr:uid="{00000000-0005-0000-0000-000032140000}"/>
    <cellStyle name="Calculation 2 2 12 29 2" xfId="6495" xr:uid="{00000000-0005-0000-0000-000033140000}"/>
    <cellStyle name="Calculation 2 2 12 3" xfId="6496" xr:uid="{00000000-0005-0000-0000-000034140000}"/>
    <cellStyle name="Calculation 2 2 12 3 2" xfId="6497" xr:uid="{00000000-0005-0000-0000-000035140000}"/>
    <cellStyle name="Calculation 2 2 12 30" xfId="6498" xr:uid="{00000000-0005-0000-0000-000036140000}"/>
    <cellStyle name="Calculation 2 2 12 30 2" xfId="6499" xr:uid="{00000000-0005-0000-0000-000037140000}"/>
    <cellStyle name="Calculation 2 2 12 31" xfId="6500" xr:uid="{00000000-0005-0000-0000-000038140000}"/>
    <cellStyle name="Calculation 2 2 12 31 2" xfId="6501" xr:uid="{00000000-0005-0000-0000-000039140000}"/>
    <cellStyle name="Calculation 2 2 12 32" xfId="6502" xr:uid="{00000000-0005-0000-0000-00003A140000}"/>
    <cellStyle name="Calculation 2 2 12 32 2" xfId="6503" xr:uid="{00000000-0005-0000-0000-00003B140000}"/>
    <cellStyle name="Calculation 2 2 12 33" xfId="6504" xr:uid="{00000000-0005-0000-0000-00003C140000}"/>
    <cellStyle name="Calculation 2 2 12 33 2" xfId="6505" xr:uid="{00000000-0005-0000-0000-00003D140000}"/>
    <cellStyle name="Calculation 2 2 12 34" xfId="6506" xr:uid="{00000000-0005-0000-0000-00003E140000}"/>
    <cellStyle name="Calculation 2 2 12 34 2" xfId="6507" xr:uid="{00000000-0005-0000-0000-00003F140000}"/>
    <cellStyle name="Calculation 2 2 12 35" xfId="6508" xr:uid="{00000000-0005-0000-0000-000040140000}"/>
    <cellStyle name="Calculation 2 2 12 35 2" xfId="6509" xr:uid="{00000000-0005-0000-0000-000041140000}"/>
    <cellStyle name="Calculation 2 2 12 36" xfId="6510" xr:uid="{00000000-0005-0000-0000-000042140000}"/>
    <cellStyle name="Calculation 2 2 12 36 2" xfId="6511" xr:uid="{00000000-0005-0000-0000-000043140000}"/>
    <cellStyle name="Calculation 2 2 12 37" xfId="6512" xr:uid="{00000000-0005-0000-0000-000044140000}"/>
    <cellStyle name="Calculation 2 2 12 37 2" xfId="6513" xr:uid="{00000000-0005-0000-0000-000045140000}"/>
    <cellStyle name="Calculation 2 2 12 38" xfId="6514" xr:uid="{00000000-0005-0000-0000-000046140000}"/>
    <cellStyle name="Calculation 2 2 12 38 2" xfId="6515" xr:uid="{00000000-0005-0000-0000-000047140000}"/>
    <cellStyle name="Calculation 2 2 12 39" xfId="6516" xr:uid="{00000000-0005-0000-0000-000048140000}"/>
    <cellStyle name="Calculation 2 2 12 39 2" xfId="6517" xr:uid="{00000000-0005-0000-0000-000049140000}"/>
    <cellStyle name="Calculation 2 2 12 4" xfId="6518" xr:uid="{00000000-0005-0000-0000-00004A140000}"/>
    <cellStyle name="Calculation 2 2 12 4 2" xfId="6519" xr:uid="{00000000-0005-0000-0000-00004B140000}"/>
    <cellStyle name="Calculation 2 2 12 40" xfId="6520" xr:uid="{00000000-0005-0000-0000-00004C140000}"/>
    <cellStyle name="Calculation 2 2 12 41" xfId="6521" xr:uid="{00000000-0005-0000-0000-00004D140000}"/>
    <cellStyle name="Calculation 2 2 12 42" xfId="6522" xr:uid="{00000000-0005-0000-0000-00004E140000}"/>
    <cellStyle name="Calculation 2 2 12 43" xfId="6523" xr:uid="{00000000-0005-0000-0000-00004F140000}"/>
    <cellStyle name="Calculation 2 2 12 44" xfId="6524" xr:uid="{00000000-0005-0000-0000-000050140000}"/>
    <cellStyle name="Calculation 2 2 12 45" xfId="6525" xr:uid="{00000000-0005-0000-0000-000051140000}"/>
    <cellStyle name="Calculation 2 2 12 46" xfId="6526" xr:uid="{00000000-0005-0000-0000-000052140000}"/>
    <cellStyle name="Calculation 2 2 12 47" xfId="6527" xr:uid="{00000000-0005-0000-0000-000053140000}"/>
    <cellStyle name="Calculation 2 2 12 48" xfId="6528" xr:uid="{00000000-0005-0000-0000-000054140000}"/>
    <cellStyle name="Calculation 2 2 12 49" xfId="6529" xr:uid="{00000000-0005-0000-0000-000055140000}"/>
    <cellStyle name="Calculation 2 2 12 5" xfId="6530" xr:uid="{00000000-0005-0000-0000-000056140000}"/>
    <cellStyle name="Calculation 2 2 12 5 2" xfId="6531" xr:uid="{00000000-0005-0000-0000-000057140000}"/>
    <cellStyle name="Calculation 2 2 12 50" xfId="6532" xr:uid="{00000000-0005-0000-0000-000058140000}"/>
    <cellStyle name="Calculation 2 2 12 51" xfId="6533" xr:uid="{00000000-0005-0000-0000-000059140000}"/>
    <cellStyle name="Calculation 2 2 12 52" xfId="6534" xr:uid="{00000000-0005-0000-0000-00005A140000}"/>
    <cellStyle name="Calculation 2 2 12 53" xfId="6535" xr:uid="{00000000-0005-0000-0000-00005B140000}"/>
    <cellStyle name="Calculation 2 2 12 54" xfId="6536" xr:uid="{00000000-0005-0000-0000-00005C140000}"/>
    <cellStyle name="Calculation 2 2 12 55" xfId="6537" xr:uid="{00000000-0005-0000-0000-00005D140000}"/>
    <cellStyle name="Calculation 2 2 12 56" xfId="6538" xr:uid="{00000000-0005-0000-0000-00005E140000}"/>
    <cellStyle name="Calculation 2 2 12 57" xfId="6539" xr:uid="{00000000-0005-0000-0000-00005F140000}"/>
    <cellStyle name="Calculation 2 2 12 58" xfId="6540" xr:uid="{00000000-0005-0000-0000-000060140000}"/>
    <cellStyle name="Calculation 2 2 12 59" xfId="6541" xr:uid="{00000000-0005-0000-0000-000061140000}"/>
    <cellStyle name="Calculation 2 2 12 6" xfId="6542" xr:uid="{00000000-0005-0000-0000-000062140000}"/>
    <cellStyle name="Calculation 2 2 12 6 2" xfId="6543" xr:uid="{00000000-0005-0000-0000-000063140000}"/>
    <cellStyle name="Calculation 2 2 12 60" xfId="6544" xr:uid="{00000000-0005-0000-0000-000064140000}"/>
    <cellStyle name="Calculation 2 2 12 61" xfId="6545" xr:uid="{00000000-0005-0000-0000-000065140000}"/>
    <cellStyle name="Calculation 2 2 12 62" xfId="6546" xr:uid="{00000000-0005-0000-0000-000066140000}"/>
    <cellStyle name="Calculation 2 2 12 63" xfId="6547" xr:uid="{00000000-0005-0000-0000-000067140000}"/>
    <cellStyle name="Calculation 2 2 12 64" xfId="6548" xr:uid="{00000000-0005-0000-0000-000068140000}"/>
    <cellStyle name="Calculation 2 2 12 65" xfId="6549" xr:uid="{00000000-0005-0000-0000-000069140000}"/>
    <cellStyle name="Calculation 2 2 12 66" xfId="6550" xr:uid="{00000000-0005-0000-0000-00006A140000}"/>
    <cellStyle name="Calculation 2 2 12 67" xfId="6551" xr:uid="{00000000-0005-0000-0000-00006B140000}"/>
    <cellStyle name="Calculation 2 2 12 68" xfId="6552" xr:uid="{00000000-0005-0000-0000-00006C140000}"/>
    <cellStyle name="Calculation 2 2 12 69" xfId="6553" xr:uid="{00000000-0005-0000-0000-00006D140000}"/>
    <cellStyle name="Calculation 2 2 12 7" xfId="6554" xr:uid="{00000000-0005-0000-0000-00006E140000}"/>
    <cellStyle name="Calculation 2 2 12 7 2" xfId="6555" xr:uid="{00000000-0005-0000-0000-00006F140000}"/>
    <cellStyle name="Calculation 2 2 12 70" xfId="6556" xr:uid="{00000000-0005-0000-0000-000070140000}"/>
    <cellStyle name="Calculation 2 2 12 71" xfId="6557" xr:uid="{00000000-0005-0000-0000-000071140000}"/>
    <cellStyle name="Calculation 2 2 12 72" xfId="6558" xr:uid="{00000000-0005-0000-0000-000072140000}"/>
    <cellStyle name="Calculation 2 2 12 73" xfId="6559" xr:uid="{00000000-0005-0000-0000-000073140000}"/>
    <cellStyle name="Calculation 2 2 12 74" xfId="6560" xr:uid="{00000000-0005-0000-0000-000074140000}"/>
    <cellStyle name="Calculation 2 2 12 75" xfId="6561" xr:uid="{00000000-0005-0000-0000-000075140000}"/>
    <cellStyle name="Calculation 2 2 12 76" xfId="6562" xr:uid="{00000000-0005-0000-0000-000076140000}"/>
    <cellStyle name="Calculation 2 2 12 77" xfId="52606" xr:uid="{00000000-0005-0000-0000-000077140000}"/>
    <cellStyle name="Calculation 2 2 12 78" xfId="52853" xr:uid="{00000000-0005-0000-0000-000078140000}"/>
    <cellStyle name="Calculation 2 2 12 79" xfId="53314" xr:uid="{00000000-0005-0000-0000-000079140000}"/>
    <cellStyle name="Calculation 2 2 12 8" xfId="6563" xr:uid="{00000000-0005-0000-0000-00007A140000}"/>
    <cellStyle name="Calculation 2 2 12 8 2" xfId="6564" xr:uid="{00000000-0005-0000-0000-00007B140000}"/>
    <cellStyle name="Calculation 2 2 12 9" xfId="6565" xr:uid="{00000000-0005-0000-0000-00007C140000}"/>
    <cellStyle name="Calculation 2 2 12 9 2" xfId="6566" xr:uid="{00000000-0005-0000-0000-00007D140000}"/>
    <cellStyle name="Calculation 2 2 13" xfId="217" xr:uid="{00000000-0005-0000-0000-00007E140000}"/>
    <cellStyle name="Calculation 2 2 13 10" xfId="6567" xr:uid="{00000000-0005-0000-0000-00007F140000}"/>
    <cellStyle name="Calculation 2 2 13 10 2" xfId="6568" xr:uid="{00000000-0005-0000-0000-000080140000}"/>
    <cellStyle name="Calculation 2 2 13 11" xfId="6569" xr:uid="{00000000-0005-0000-0000-000081140000}"/>
    <cellStyle name="Calculation 2 2 13 11 2" xfId="6570" xr:uid="{00000000-0005-0000-0000-000082140000}"/>
    <cellStyle name="Calculation 2 2 13 12" xfId="6571" xr:uid="{00000000-0005-0000-0000-000083140000}"/>
    <cellStyle name="Calculation 2 2 13 12 2" xfId="6572" xr:uid="{00000000-0005-0000-0000-000084140000}"/>
    <cellStyle name="Calculation 2 2 13 13" xfId="6573" xr:uid="{00000000-0005-0000-0000-000085140000}"/>
    <cellStyle name="Calculation 2 2 13 13 2" xfId="6574" xr:uid="{00000000-0005-0000-0000-000086140000}"/>
    <cellStyle name="Calculation 2 2 13 14" xfId="6575" xr:uid="{00000000-0005-0000-0000-000087140000}"/>
    <cellStyle name="Calculation 2 2 13 14 2" xfId="6576" xr:uid="{00000000-0005-0000-0000-000088140000}"/>
    <cellStyle name="Calculation 2 2 13 15" xfId="6577" xr:uid="{00000000-0005-0000-0000-000089140000}"/>
    <cellStyle name="Calculation 2 2 13 15 2" xfId="6578" xr:uid="{00000000-0005-0000-0000-00008A140000}"/>
    <cellStyle name="Calculation 2 2 13 16" xfId="6579" xr:uid="{00000000-0005-0000-0000-00008B140000}"/>
    <cellStyle name="Calculation 2 2 13 16 2" xfId="6580" xr:uid="{00000000-0005-0000-0000-00008C140000}"/>
    <cellStyle name="Calculation 2 2 13 17" xfId="6581" xr:uid="{00000000-0005-0000-0000-00008D140000}"/>
    <cellStyle name="Calculation 2 2 13 17 2" xfId="6582" xr:uid="{00000000-0005-0000-0000-00008E140000}"/>
    <cellStyle name="Calculation 2 2 13 18" xfId="6583" xr:uid="{00000000-0005-0000-0000-00008F140000}"/>
    <cellStyle name="Calculation 2 2 13 18 2" xfId="6584" xr:uid="{00000000-0005-0000-0000-000090140000}"/>
    <cellStyle name="Calculation 2 2 13 19" xfId="6585" xr:uid="{00000000-0005-0000-0000-000091140000}"/>
    <cellStyle name="Calculation 2 2 13 19 2" xfId="6586" xr:uid="{00000000-0005-0000-0000-000092140000}"/>
    <cellStyle name="Calculation 2 2 13 2" xfId="218" xr:uid="{00000000-0005-0000-0000-000093140000}"/>
    <cellStyle name="Calculation 2 2 13 2 2" xfId="6587" xr:uid="{00000000-0005-0000-0000-000094140000}"/>
    <cellStyle name="Calculation 2 2 13 20" xfId="6588" xr:uid="{00000000-0005-0000-0000-000095140000}"/>
    <cellStyle name="Calculation 2 2 13 20 2" xfId="6589" xr:uid="{00000000-0005-0000-0000-000096140000}"/>
    <cellStyle name="Calculation 2 2 13 21" xfId="6590" xr:uid="{00000000-0005-0000-0000-000097140000}"/>
    <cellStyle name="Calculation 2 2 13 21 2" xfId="6591" xr:uid="{00000000-0005-0000-0000-000098140000}"/>
    <cellStyle name="Calculation 2 2 13 22" xfId="6592" xr:uid="{00000000-0005-0000-0000-000099140000}"/>
    <cellStyle name="Calculation 2 2 13 22 2" xfId="6593" xr:uid="{00000000-0005-0000-0000-00009A140000}"/>
    <cellStyle name="Calculation 2 2 13 23" xfId="6594" xr:uid="{00000000-0005-0000-0000-00009B140000}"/>
    <cellStyle name="Calculation 2 2 13 23 2" xfId="6595" xr:uid="{00000000-0005-0000-0000-00009C140000}"/>
    <cellStyle name="Calculation 2 2 13 24" xfId="6596" xr:uid="{00000000-0005-0000-0000-00009D140000}"/>
    <cellStyle name="Calculation 2 2 13 24 2" xfId="6597" xr:uid="{00000000-0005-0000-0000-00009E140000}"/>
    <cellStyle name="Calculation 2 2 13 25" xfId="6598" xr:uid="{00000000-0005-0000-0000-00009F140000}"/>
    <cellStyle name="Calculation 2 2 13 25 2" xfId="6599" xr:uid="{00000000-0005-0000-0000-0000A0140000}"/>
    <cellStyle name="Calculation 2 2 13 26" xfId="6600" xr:uid="{00000000-0005-0000-0000-0000A1140000}"/>
    <cellStyle name="Calculation 2 2 13 26 2" xfId="6601" xr:uid="{00000000-0005-0000-0000-0000A2140000}"/>
    <cellStyle name="Calculation 2 2 13 27" xfId="6602" xr:uid="{00000000-0005-0000-0000-0000A3140000}"/>
    <cellStyle name="Calculation 2 2 13 27 2" xfId="6603" xr:uid="{00000000-0005-0000-0000-0000A4140000}"/>
    <cellStyle name="Calculation 2 2 13 28" xfId="6604" xr:uid="{00000000-0005-0000-0000-0000A5140000}"/>
    <cellStyle name="Calculation 2 2 13 28 2" xfId="6605" xr:uid="{00000000-0005-0000-0000-0000A6140000}"/>
    <cellStyle name="Calculation 2 2 13 29" xfId="6606" xr:uid="{00000000-0005-0000-0000-0000A7140000}"/>
    <cellStyle name="Calculation 2 2 13 29 2" xfId="6607" xr:uid="{00000000-0005-0000-0000-0000A8140000}"/>
    <cellStyle name="Calculation 2 2 13 3" xfId="6608" xr:uid="{00000000-0005-0000-0000-0000A9140000}"/>
    <cellStyle name="Calculation 2 2 13 3 2" xfId="6609" xr:uid="{00000000-0005-0000-0000-0000AA140000}"/>
    <cellStyle name="Calculation 2 2 13 30" xfId="6610" xr:uid="{00000000-0005-0000-0000-0000AB140000}"/>
    <cellStyle name="Calculation 2 2 13 30 2" xfId="6611" xr:uid="{00000000-0005-0000-0000-0000AC140000}"/>
    <cellStyle name="Calculation 2 2 13 31" xfId="6612" xr:uid="{00000000-0005-0000-0000-0000AD140000}"/>
    <cellStyle name="Calculation 2 2 13 31 2" xfId="6613" xr:uid="{00000000-0005-0000-0000-0000AE140000}"/>
    <cellStyle name="Calculation 2 2 13 32" xfId="6614" xr:uid="{00000000-0005-0000-0000-0000AF140000}"/>
    <cellStyle name="Calculation 2 2 13 32 2" xfId="6615" xr:uid="{00000000-0005-0000-0000-0000B0140000}"/>
    <cellStyle name="Calculation 2 2 13 33" xfId="6616" xr:uid="{00000000-0005-0000-0000-0000B1140000}"/>
    <cellStyle name="Calculation 2 2 13 33 2" xfId="6617" xr:uid="{00000000-0005-0000-0000-0000B2140000}"/>
    <cellStyle name="Calculation 2 2 13 34" xfId="6618" xr:uid="{00000000-0005-0000-0000-0000B3140000}"/>
    <cellStyle name="Calculation 2 2 13 34 2" xfId="6619" xr:uid="{00000000-0005-0000-0000-0000B4140000}"/>
    <cellStyle name="Calculation 2 2 13 35" xfId="6620" xr:uid="{00000000-0005-0000-0000-0000B5140000}"/>
    <cellStyle name="Calculation 2 2 13 35 2" xfId="6621" xr:uid="{00000000-0005-0000-0000-0000B6140000}"/>
    <cellStyle name="Calculation 2 2 13 36" xfId="6622" xr:uid="{00000000-0005-0000-0000-0000B7140000}"/>
    <cellStyle name="Calculation 2 2 13 36 2" xfId="6623" xr:uid="{00000000-0005-0000-0000-0000B8140000}"/>
    <cellStyle name="Calculation 2 2 13 37" xfId="6624" xr:uid="{00000000-0005-0000-0000-0000B9140000}"/>
    <cellStyle name="Calculation 2 2 13 37 2" xfId="6625" xr:uid="{00000000-0005-0000-0000-0000BA140000}"/>
    <cellStyle name="Calculation 2 2 13 38" xfId="6626" xr:uid="{00000000-0005-0000-0000-0000BB140000}"/>
    <cellStyle name="Calculation 2 2 13 38 2" xfId="6627" xr:uid="{00000000-0005-0000-0000-0000BC140000}"/>
    <cellStyle name="Calculation 2 2 13 39" xfId="6628" xr:uid="{00000000-0005-0000-0000-0000BD140000}"/>
    <cellStyle name="Calculation 2 2 13 39 2" xfId="6629" xr:uid="{00000000-0005-0000-0000-0000BE140000}"/>
    <cellStyle name="Calculation 2 2 13 4" xfId="6630" xr:uid="{00000000-0005-0000-0000-0000BF140000}"/>
    <cellStyle name="Calculation 2 2 13 4 2" xfId="6631" xr:uid="{00000000-0005-0000-0000-0000C0140000}"/>
    <cellStyle name="Calculation 2 2 13 40" xfId="6632" xr:uid="{00000000-0005-0000-0000-0000C1140000}"/>
    <cellStyle name="Calculation 2 2 13 41" xfId="6633" xr:uid="{00000000-0005-0000-0000-0000C2140000}"/>
    <cellStyle name="Calculation 2 2 13 42" xfId="6634" xr:uid="{00000000-0005-0000-0000-0000C3140000}"/>
    <cellStyle name="Calculation 2 2 13 43" xfId="6635" xr:uid="{00000000-0005-0000-0000-0000C4140000}"/>
    <cellStyle name="Calculation 2 2 13 44" xfId="6636" xr:uid="{00000000-0005-0000-0000-0000C5140000}"/>
    <cellStyle name="Calculation 2 2 13 45" xfId="6637" xr:uid="{00000000-0005-0000-0000-0000C6140000}"/>
    <cellStyle name="Calculation 2 2 13 46" xfId="6638" xr:uid="{00000000-0005-0000-0000-0000C7140000}"/>
    <cellStyle name="Calculation 2 2 13 47" xfId="6639" xr:uid="{00000000-0005-0000-0000-0000C8140000}"/>
    <cellStyle name="Calculation 2 2 13 48" xfId="6640" xr:uid="{00000000-0005-0000-0000-0000C9140000}"/>
    <cellStyle name="Calculation 2 2 13 49" xfId="6641" xr:uid="{00000000-0005-0000-0000-0000CA140000}"/>
    <cellStyle name="Calculation 2 2 13 5" xfId="6642" xr:uid="{00000000-0005-0000-0000-0000CB140000}"/>
    <cellStyle name="Calculation 2 2 13 5 2" xfId="6643" xr:uid="{00000000-0005-0000-0000-0000CC140000}"/>
    <cellStyle name="Calculation 2 2 13 50" xfId="6644" xr:uid="{00000000-0005-0000-0000-0000CD140000}"/>
    <cellStyle name="Calculation 2 2 13 51" xfId="6645" xr:uid="{00000000-0005-0000-0000-0000CE140000}"/>
    <cellStyle name="Calculation 2 2 13 52" xfId="6646" xr:uid="{00000000-0005-0000-0000-0000CF140000}"/>
    <cellStyle name="Calculation 2 2 13 53" xfId="6647" xr:uid="{00000000-0005-0000-0000-0000D0140000}"/>
    <cellStyle name="Calculation 2 2 13 54" xfId="6648" xr:uid="{00000000-0005-0000-0000-0000D1140000}"/>
    <cellStyle name="Calculation 2 2 13 55" xfId="6649" xr:uid="{00000000-0005-0000-0000-0000D2140000}"/>
    <cellStyle name="Calculation 2 2 13 56" xfId="6650" xr:uid="{00000000-0005-0000-0000-0000D3140000}"/>
    <cellStyle name="Calculation 2 2 13 57" xfId="6651" xr:uid="{00000000-0005-0000-0000-0000D4140000}"/>
    <cellStyle name="Calculation 2 2 13 58" xfId="6652" xr:uid="{00000000-0005-0000-0000-0000D5140000}"/>
    <cellStyle name="Calculation 2 2 13 59" xfId="6653" xr:uid="{00000000-0005-0000-0000-0000D6140000}"/>
    <cellStyle name="Calculation 2 2 13 6" xfId="6654" xr:uid="{00000000-0005-0000-0000-0000D7140000}"/>
    <cellStyle name="Calculation 2 2 13 6 2" xfId="6655" xr:uid="{00000000-0005-0000-0000-0000D8140000}"/>
    <cellStyle name="Calculation 2 2 13 60" xfId="6656" xr:uid="{00000000-0005-0000-0000-0000D9140000}"/>
    <cellStyle name="Calculation 2 2 13 61" xfId="6657" xr:uid="{00000000-0005-0000-0000-0000DA140000}"/>
    <cellStyle name="Calculation 2 2 13 62" xfId="6658" xr:uid="{00000000-0005-0000-0000-0000DB140000}"/>
    <cellStyle name="Calculation 2 2 13 63" xfId="6659" xr:uid="{00000000-0005-0000-0000-0000DC140000}"/>
    <cellStyle name="Calculation 2 2 13 64" xfId="6660" xr:uid="{00000000-0005-0000-0000-0000DD140000}"/>
    <cellStyle name="Calculation 2 2 13 65" xfId="6661" xr:uid="{00000000-0005-0000-0000-0000DE140000}"/>
    <cellStyle name="Calculation 2 2 13 66" xfId="6662" xr:uid="{00000000-0005-0000-0000-0000DF140000}"/>
    <cellStyle name="Calculation 2 2 13 67" xfId="6663" xr:uid="{00000000-0005-0000-0000-0000E0140000}"/>
    <cellStyle name="Calculation 2 2 13 68" xfId="6664" xr:uid="{00000000-0005-0000-0000-0000E1140000}"/>
    <cellStyle name="Calculation 2 2 13 69" xfId="6665" xr:uid="{00000000-0005-0000-0000-0000E2140000}"/>
    <cellStyle name="Calculation 2 2 13 7" xfId="6666" xr:uid="{00000000-0005-0000-0000-0000E3140000}"/>
    <cellStyle name="Calculation 2 2 13 7 2" xfId="6667" xr:uid="{00000000-0005-0000-0000-0000E4140000}"/>
    <cellStyle name="Calculation 2 2 13 70" xfId="6668" xr:uid="{00000000-0005-0000-0000-0000E5140000}"/>
    <cellStyle name="Calculation 2 2 13 71" xfId="6669" xr:uid="{00000000-0005-0000-0000-0000E6140000}"/>
    <cellStyle name="Calculation 2 2 13 72" xfId="6670" xr:uid="{00000000-0005-0000-0000-0000E7140000}"/>
    <cellStyle name="Calculation 2 2 13 73" xfId="6671" xr:uid="{00000000-0005-0000-0000-0000E8140000}"/>
    <cellStyle name="Calculation 2 2 13 74" xfId="6672" xr:uid="{00000000-0005-0000-0000-0000E9140000}"/>
    <cellStyle name="Calculation 2 2 13 75" xfId="6673" xr:uid="{00000000-0005-0000-0000-0000EA140000}"/>
    <cellStyle name="Calculation 2 2 13 76" xfId="6674" xr:uid="{00000000-0005-0000-0000-0000EB140000}"/>
    <cellStyle name="Calculation 2 2 13 77" xfId="52723" xr:uid="{00000000-0005-0000-0000-0000EC140000}"/>
    <cellStyle name="Calculation 2 2 13 78" xfId="52995" xr:uid="{00000000-0005-0000-0000-0000ED140000}"/>
    <cellStyle name="Calculation 2 2 13 79" xfId="53456" xr:uid="{00000000-0005-0000-0000-0000EE140000}"/>
    <cellStyle name="Calculation 2 2 13 8" xfId="6675" xr:uid="{00000000-0005-0000-0000-0000EF140000}"/>
    <cellStyle name="Calculation 2 2 13 8 2" xfId="6676" xr:uid="{00000000-0005-0000-0000-0000F0140000}"/>
    <cellStyle name="Calculation 2 2 13 9" xfId="6677" xr:uid="{00000000-0005-0000-0000-0000F1140000}"/>
    <cellStyle name="Calculation 2 2 13 9 2" xfId="6678" xr:uid="{00000000-0005-0000-0000-0000F2140000}"/>
    <cellStyle name="Calculation 2 2 14" xfId="219" xr:uid="{00000000-0005-0000-0000-0000F3140000}"/>
    <cellStyle name="Calculation 2 2 14 10" xfId="6679" xr:uid="{00000000-0005-0000-0000-0000F4140000}"/>
    <cellStyle name="Calculation 2 2 14 10 2" xfId="6680" xr:uid="{00000000-0005-0000-0000-0000F5140000}"/>
    <cellStyle name="Calculation 2 2 14 11" xfId="6681" xr:uid="{00000000-0005-0000-0000-0000F6140000}"/>
    <cellStyle name="Calculation 2 2 14 11 2" xfId="6682" xr:uid="{00000000-0005-0000-0000-0000F7140000}"/>
    <cellStyle name="Calculation 2 2 14 12" xfId="6683" xr:uid="{00000000-0005-0000-0000-0000F8140000}"/>
    <cellStyle name="Calculation 2 2 14 12 2" xfId="6684" xr:uid="{00000000-0005-0000-0000-0000F9140000}"/>
    <cellStyle name="Calculation 2 2 14 13" xfId="6685" xr:uid="{00000000-0005-0000-0000-0000FA140000}"/>
    <cellStyle name="Calculation 2 2 14 13 2" xfId="6686" xr:uid="{00000000-0005-0000-0000-0000FB140000}"/>
    <cellStyle name="Calculation 2 2 14 14" xfId="6687" xr:uid="{00000000-0005-0000-0000-0000FC140000}"/>
    <cellStyle name="Calculation 2 2 14 14 2" xfId="6688" xr:uid="{00000000-0005-0000-0000-0000FD140000}"/>
    <cellStyle name="Calculation 2 2 14 15" xfId="6689" xr:uid="{00000000-0005-0000-0000-0000FE140000}"/>
    <cellStyle name="Calculation 2 2 14 15 2" xfId="6690" xr:uid="{00000000-0005-0000-0000-0000FF140000}"/>
    <cellStyle name="Calculation 2 2 14 16" xfId="6691" xr:uid="{00000000-0005-0000-0000-000000150000}"/>
    <cellStyle name="Calculation 2 2 14 16 2" xfId="6692" xr:uid="{00000000-0005-0000-0000-000001150000}"/>
    <cellStyle name="Calculation 2 2 14 17" xfId="6693" xr:uid="{00000000-0005-0000-0000-000002150000}"/>
    <cellStyle name="Calculation 2 2 14 17 2" xfId="6694" xr:uid="{00000000-0005-0000-0000-000003150000}"/>
    <cellStyle name="Calculation 2 2 14 18" xfId="6695" xr:uid="{00000000-0005-0000-0000-000004150000}"/>
    <cellStyle name="Calculation 2 2 14 18 2" xfId="6696" xr:uid="{00000000-0005-0000-0000-000005150000}"/>
    <cellStyle name="Calculation 2 2 14 19" xfId="6697" xr:uid="{00000000-0005-0000-0000-000006150000}"/>
    <cellStyle name="Calculation 2 2 14 19 2" xfId="6698" xr:uid="{00000000-0005-0000-0000-000007150000}"/>
    <cellStyle name="Calculation 2 2 14 2" xfId="220" xr:uid="{00000000-0005-0000-0000-000008150000}"/>
    <cellStyle name="Calculation 2 2 14 2 2" xfId="6699" xr:uid="{00000000-0005-0000-0000-000009150000}"/>
    <cellStyle name="Calculation 2 2 14 20" xfId="6700" xr:uid="{00000000-0005-0000-0000-00000A150000}"/>
    <cellStyle name="Calculation 2 2 14 20 2" xfId="6701" xr:uid="{00000000-0005-0000-0000-00000B150000}"/>
    <cellStyle name="Calculation 2 2 14 21" xfId="6702" xr:uid="{00000000-0005-0000-0000-00000C150000}"/>
    <cellStyle name="Calculation 2 2 14 21 2" xfId="6703" xr:uid="{00000000-0005-0000-0000-00000D150000}"/>
    <cellStyle name="Calculation 2 2 14 22" xfId="6704" xr:uid="{00000000-0005-0000-0000-00000E150000}"/>
    <cellStyle name="Calculation 2 2 14 22 2" xfId="6705" xr:uid="{00000000-0005-0000-0000-00000F150000}"/>
    <cellStyle name="Calculation 2 2 14 23" xfId="6706" xr:uid="{00000000-0005-0000-0000-000010150000}"/>
    <cellStyle name="Calculation 2 2 14 23 2" xfId="6707" xr:uid="{00000000-0005-0000-0000-000011150000}"/>
    <cellStyle name="Calculation 2 2 14 24" xfId="6708" xr:uid="{00000000-0005-0000-0000-000012150000}"/>
    <cellStyle name="Calculation 2 2 14 24 2" xfId="6709" xr:uid="{00000000-0005-0000-0000-000013150000}"/>
    <cellStyle name="Calculation 2 2 14 25" xfId="6710" xr:uid="{00000000-0005-0000-0000-000014150000}"/>
    <cellStyle name="Calculation 2 2 14 25 2" xfId="6711" xr:uid="{00000000-0005-0000-0000-000015150000}"/>
    <cellStyle name="Calculation 2 2 14 26" xfId="6712" xr:uid="{00000000-0005-0000-0000-000016150000}"/>
    <cellStyle name="Calculation 2 2 14 26 2" xfId="6713" xr:uid="{00000000-0005-0000-0000-000017150000}"/>
    <cellStyle name="Calculation 2 2 14 27" xfId="6714" xr:uid="{00000000-0005-0000-0000-000018150000}"/>
    <cellStyle name="Calculation 2 2 14 27 2" xfId="6715" xr:uid="{00000000-0005-0000-0000-000019150000}"/>
    <cellStyle name="Calculation 2 2 14 28" xfId="6716" xr:uid="{00000000-0005-0000-0000-00001A150000}"/>
    <cellStyle name="Calculation 2 2 14 28 2" xfId="6717" xr:uid="{00000000-0005-0000-0000-00001B150000}"/>
    <cellStyle name="Calculation 2 2 14 29" xfId="6718" xr:uid="{00000000-0005-0000-0000-00001C150000}"/>
    <cellStyle name="Calculation 2 2 14 29 2" xfId="6719" xr:uid="{00000000-0005-0000-0000-00001D150000}"/>
    <cellStyle name="Calculation 2 2 14 3" xfId="6720" xr:uid="{00000000-0005-0000-0000-00001E150000}"/>
    <cellStyle name="Calculation 2 2 14 3 2" xfId="6721" xr:uid="{00000000-0005-0000-0000-00001F150000}"/>
    <cellStyle name="Calculation 2 2 14 30" xfId="6722" xr:uid="{00000000-0005-0000-0000-000020150000}"/>
    <cellStyle name="Calculation 2 2 14 30 2" xfId="6723" xr:uid="{00000000-0005-0000-0000-000021150000}"/>
    <cellStyle name="Calculation 2 2 14 31" xfId="6724" xr:uid="{00000000-0005-0000-0000-000022150000}"/>
    <cellStyle name="Calculation 2 2 14 31 2" xfId="6725" xr:uid="{00000000-0005-0000-0000-000023150000}"/>
    <cellStyle name="Calculation 2 2 14 32" xfId="6726" xr:uid="{00000000-0005-0000-0000-000024150000}"/>
    <cellStyle name="Calculation 2 2 14 32 2" xfId="6727" xr:uid="{00000000-0005-0000-0000-000025150000}"/>
    <cellStyle name="Calculation 2 2 14 33" xfId="6728" xr:uid="{00000000-0005-0000-0000-000026150000}"/>
    <cellStyle name="Calculation 2 2 14 33 2" xfId="6729" xr:uid="{00000000-0005-0000-0000-000027150000}"/>
    <cellStyle name="Calculation 2 2 14 34" xfId="6730" xr:uid="{00000000-0005-0000-0000-000028150000}"/>
    <cellStyle name="Calculation 2 2 14 34 2" xfId="6731" xr:uid="{00000000-0005-0000-0000-000029150000}"/>
    <cellStyle name="Calculation 2 2 14 35" xfId="6732" xr:uid="{00000000-0005-0000-0000-00002A150000}"/>
    <cellStyle name="Calculation 2 2 14 35 2" xfId="6733" xr:uid="{00000000-0005-0000-0000-00002B150000}"/>
    <cellStyle name="Calculation 2 2 14 36" xfId="6734" xr:uid="{00000000-0005-0000-0000-00002C150000}"/>
    <cellStyle name="Calculation 2 2 14 36 2" xfId="6735" xr:uid="{00000000-0005-0000-0000-00002D150000}"/>
    <cellStyle name="Calculation 2 2 14 37" xfId="6736" xr:uid="{00000000-0005-0000-0000-00002E150000}"/>
    <cellStyle name="Calculation 2 2 14 37 2" xfId="6737" xr:uid="{00000000-0005-0000-0000-00002F150000}"/>
    <cellStyle name="Calculation 2 2 14 38" xfId="6738" xr:uid="{00000000-0005-0000-0000-000030150000}"/>
    <cellStyle name="Calculation 2 2 14 38 2" xfId="6739" xr:uid="{00000000-0005-0000-0000-000031150000}"/>
    <cellStyle name="Calculation 2 2 14 39" xfId="6740" xr:uid="{00000000-0005-0000-0000-000032150000}"/>
    <cellStyle name="Calculation 2 2 14 39 2" xfId="6741" xr:uid="{00000000-0005-0000-0000-000033150000}"/>
    <cellStyle name="Calculation 2 2 14 4" xfId="6742" xr:uid="{00000000-0005-0000-0000-000034150000}"/>
    <cellStyle name="Calculation 2 2 14 4 2" xfId="6743" xr:uid="{00000000-0005-0000-0000-000035150000}"/>
    <cellStyle name="Calculation 2 2 14 40" xfId="6744" xr:uid="{00000000-0005-0000-0000-000036150000}"/>
    <cellStyle name="Calculation 2 2 14 41" xfId="6745" xr:uid="{00000000-0005-0000-0000-000037150000}"/>
    <cellStyle name="Calculation 2 2 14 42" xfId="6746" xr:uid="{00000000-0005-0000-0000-000038150000}"/>
    <cellStyle name="Calculation 2 2 14 43" xfId="6747" xr:uid="{00000000-0005-0000-0000-000039150000}"/>
    <cellStyle name="Calculation 2 2 14 44" xfId="6748" xr:uid="{00000000-0005-0000-0000-00003A150000}"/>
    <cellStyle name="Calculation 2 2 14 45" xfId="6749" xr:uid="{00000000-0005-0000-0000-00003B150000}"/>
    <cellStyle name="Calculation 2 2 14 46" xfId="6750" xr:uid="{00000000-0005-0000-0000-00003C150000}"/>
    <cellStyle name="Calculation 2 2 14 47" xfId="6751" xr:uid="{00000000-0005-0000-0000-00003D150000}"/>
    <cellStyle name="Calculation 2 2 14 48" xfId="6752" xr:uid="{00000000-0005-0000-0000-00003E150000}"/>
    <cellStyle name="Calculation 2 2 14 49" xfId="6753" xr:uid="{00000000-0005-0000-0000-00003F150000}"/>
    <cellStyle name="Calculation 2 2 14 5" xfId="6754" xr:uid="{00000000-0005-0000-0000-000040150000}"/>
    <cellStyle name="Calculation 2 2 14 5 2" xfId="6755" xr:uid="{00000000-0005-0000-0000-000041150000}"/>
    <cellStyle name="Calculation 2 2 14 50" xfId="6756" xr:uid="{00000000-0005-0000-0000-000042150000}"/>
    <cellStyle name="Calculation 2 2 14 51" xfId="6757" xr:uid="{00000000-0005-0000-0000-000043150000}"/>
    <cellStyle name="Calculation 2 2 14 52" xfId="6758" xr:uid="{00000000-0005-0000-0000-000044150000}"/>
    <cellStyle name="Calculation 2 2 14 53" xfId="6759" xr:uid="{00000000-0005-0000-0000-000045150000}"/>
    <cellStyle name="Calculation 2 2 14 54" xfId="6760" xr:uid="{00000000-0005-0000-0000-000046150000}"/>
    <cellStyle name="Calculation 2 2 14 55" xfId="6761" xr:uid="{00000000-0005-0000-0000-000047150000}"/>
    <cellStyle name="Calculation 2 2 14 56" xfId="6762" xr:uid="{00000000-0005-0000-0000-000048150000}"/>
    <cellStyle name="Calculation 2 2 14 57" xfId="6763" xr:uid="{00000000-0005-0000-0000-000049150000}"/>
    <cellStyle name="Calculation 2 2 14 58" xfId="6764" xr:uid="{00000000-0005-0000-0000-00004A150000}"/>
    <cellStyle name="Calculation 2 2 14 59" xfId="6765" xr:uid="{00000000-0005-0000-0000-00004B150000}"/>
    <cellStyle name="Calculation 2 2 14 6" xfId="6766" xr:uid="{00000000-0005-0000-0000-00004C150000}"/>
    <cellStyle name="Calculation 2 2 14 6 2" xfId="6767" xr:uid="{00000000-0005-0000-0000-00004D150000}"/>
    <cellStyle name="Calculation 2 2 14 60" xfId="6768" xr:uid="{00000000-0005-0000-0000-00004E150000}"/>
    <cellStyle name="Calculation 2 2 14 61" xfId="6769" xr:uid="{00000000-0005-0000-0000-00004F150000}"/>
    <cellStyle name="Calculation 2 2 14 62" xfId="6770" xr:uid="{00000000-0005-0000-0000-000050150000}"/>
    <cellStyle name="Calculation 2 2 14 63" xfId="6771" xr:uid="{00000000-0005-0000-0000-000051150000}"/>
    <cellStyle name="Calculation 2 2 14 64" xfId="6772" xr:uid="{00000000-0005-0000-0000-000052150000}"/>
    <cellStyle name="Calculation 2 2 14 65" xfId="6773" xr:uid="{00000000-0005-0000-0000-000053150000}"/>
    <cellStyle name="Calculation 2 2 14 66" xfId="6774" xr:uid="{00000000-0005-0000-0000-000054150000}"/>
    <cellStyle name="Calculation 2 2 14 67" xfId="6775" xr:uid="{00000000-0005-0000-0000-000055150000}"/>
    <cellStyle name="Calculation 2 2 14 68" xfId="6776" xr:uid="{00000000-0005-0000-0000-000056150000}"/>
    <cellStyle name="Calculation 2 2 14 69" xfId="6777" xr:uid="{00000000-0005-0000-0000-000057150000}"/>
    <cellStyle name="Calculation 2 2 14 7" xfId="6778" xr:uid="{00000000-0005-0000-0000-000058150000}"/>
    <cellStyle name="Calculation 2 2 14 7 2" xfId="6779" xr:uid="{00000000-0005-0000-0000-000059150000}"/>
    <cellStyle name="Calculation 2 2 14 70" xfId="6780" xr:uid="{00000000-0005-0000-0000-00005A150000}"/>
    <cellStyle name="Calculation 2 2 14 71" xfId="6781" xr:uid="{00000000-0005-0000-0000-00005B150000}"/>
    <cellStyle name="Calculation 2 2 14 72" xfId="6782" xr:uid="{00000000-0005-0000-0000-00005C150000}"/>
    <cellStyle name="Calculation 2 2 14 73" xfId="6783" xr:uid="{00000000-0005-0000-0000-00005D150000}"/>
    <cellStyle name="Calculation 2 2 14 74" xfId="6784" xr:uid="{00000000-0005-0000-0000-00005E150000}"/>
    <cellStyle name="Calculation 2 2 14 75" xfId="6785" xr:uid="{00000000-0005-0000-0000-00005F150000}"/>
    <cellStyle name="Calculation 2 2 14 76" xfId="6786" xr:uid="{00000000-0005-0000-0000-000060150000}"/>
    <cellStyle name="Calculation 2 2 14 77" xfId="52617" xr:uid="{00000000-0005-0000-0000-000061150000}"/>
    <cellStyle name="Calculation 2 2 14 78" xfId="52863" xr:uid="{00000000-0005-0000-0000-000062150000}"/>
    <cellStyle name="Calculation 2 2 14 79" xfId="53324" xr:uid="{00000000-0005-0000-0000-000063150000}"/>
    <cellStyle name="Calculation 2 2 14 8" xfId="6787" xr:uid="{00000000-0005-0000-0000-000064150000}"/>
    <cellStyle name="Calculation 2 2 14 8 2" xfId="6788" xr:uid="{00000000-0005-0000-0000-000065150000}"/>
    <cellStyle name="Calculation 2 2 14 9" xfId="6789" xr:uid="{00000000-0005-0000-0000-000066150000}"/>
    <cellStyle name="Calculation 2 2 14 9 2" xfId="6790" xr:uid="{00000000-0005-0000-0000-000067150000}"/>
    <cellStyle name="Calculation 2 2 15" xfId="221" xr:uid="{00000000-0005-0000-0000-000068150000}"/>
    <cellStyle name="Calculation 2 2 15 10" xfId="6791" xr:uid="{00000000-0005-0000-0000-000069150000}"/>
    <cellStyle name="Calculation 2 2 15 10 2" xfId="6792" xr:uid="{00000000-0005-0000-0000-00006A150000}"/>
    <cellStyle name="Calculation 2 2 15 11" xfId="6793" xr:uid="{00000000-0005-0000-0000-00006B150000}"/>
    <cellStyle name="Calculation 2 2 15 11 2" xfId="6794" xr:uid="{00000000-0005-0000-0000-00006C150000}"/>
    <cellStyle name="Calculation 2 2 15 12" xfId="6795" xr:uid="{00000000-0005-0000-0000-00006D150000}"/>
    <cellStyle name="Calculation 2 2 15 12 2" xfId="6796" xr:uid="{00000000-0005-0000-0000-00006E150000}"/>
    <cellStyle name="Calculation 2 2 15 13" xfId="6797" xr:uid="{00000000-0005-0000-0000-00006F150000}"/>
    <cellStyle name="Calculation 2 2 15 13 2" xfId="6798" xr:uid="{00000000-0005-0000-0000-000070150000}"/>
    <cellStyle name="Calculation 2 2 15 14" xfId="6799" xr:uid="{00000000-0005-0000-0000-000071150000}"/>
    <cellStyle name="Calculation 2 2 15 14 2" xfId="6800" xr:uid="{00000000-0005-0000-0000-000072150000}"/>
    <cellStyle name="Calculation 2 2 15 15" xfId="6801" xr:uid="{00000000-0005-0000-0000-000073150000}"/>
    <cellStyle name="Calculation 2 2 15 15 2" xfId="6802" xr:uid="{00000000-0005-0000-0000-000074150000}"/>
    <cellStyle name="Calculation 2 2 15 16" xfId="6803" xr:uid="{00000000-0005-0000-0000-000075150000}"/>
    <cellStyle name="Calculation 2 2 15 16 2" xfId="6804" xr:uid="{00000000-0005-0000-0000-000076150000}"/>
    <cellStyle name="Calculation 2 2 15 17" xfId="6805" xr:uid="{00000000-0005-0000-0000-000077150000}"/>
    <cellStyle name="Calculation 2 2 15 17 2" xfId="6806" xr:uid="{00000000-0005-0000-0000-000078150000}"/>
    <cellStyle name="Calculation 2 2 15 18" xfId="6807" xr:uid="{00000000-0005-0000-0000-000079150000}"/>
    <cellStyle name="Calculation 2 2 15 18 2" xfId="6808" xr:uid="{00000000-0005-0000-0000-00007A150000}"/>
    <cellStyle name="Calculation 2 2 15 19" xfId="6809" xr:uid="{00000000-0005-0000-0000-00007B150000}"/>
    <cellStyle name="Calculation 2 2 15 19 2" xfId="6810" xr:uid="{00000000-0005-0000-0000-00007C150000}"/>
    <cellStyle name="Calculation 2 2 15 2" xfId="222" xr:uid="{00000000-0005-0000-0000-00007D150000}"/>
    <cellStyle name="Calculation 2 2 15 2 2" xfId="6811" xr:uid="{00000000-0005-0000-0000-00007E150000}"/>
    <cellStyle name="Calculation 2 2 15 20" xfId="6812" xr:uid="{00000000-0005-0000-0000-00007F150000}"/>
    <cellStyle name="Calculation 2 2 15 20 2" xfId="6813" xr:uid="{00000000-0005-0000-0000-000080150000}"/>
    <cellStyle name="Calculation 2 2 15 21" xfId="6814" xr:uid="{00000000-0005-0000-0000-000081150000}"/>
    <cellStyle name="Calculation 2 2 15 21 2" xfId="6815" xr:uid="{00000000-0005-0000-0000-000082150000}"/>
    <cellStyle name="Calculation 2 2 15 22" xfId="6816" xr:uid="{00000000-0005-0000-0000-000083150000}"/>
    <cellStyle name="Calculation 2 2 15 22 2" xfId="6817" xr:uid="{00000000-0005-0000-0000-000084150000}"/>
    <cellStyle name="Calculation 2 2 15 23" xfId="6818" xr:uid="{00000000-0005-0000-0000-000085150000}"/>
    <cellStyle name="Calculation 2 2 15 23 2" xfId="6819" xr:uid="{00000000-0005-0000-0000-000086150000}"/>
    <cellStyle name="Calculation 2 2 15 24" xfId="6820" xr:uid="{00000000-0005-0000-0000-000087150000}"/>
    <cellStyle name="Calculation 2 2 15 24 2" xfId="6821" xr:uid="{00000000-0005-0000-0000-000088150000}"/>
    <cellStyle name="Calculation 2 2 15 25" xfId="6822" xr:uid="{00000000-0005-0000-0000-000089150000}"/>
    <cellStyle name="Calculation 2 2 15 25 2" xfId="6823" xr:uid="{00000000-0005-0000-0000-00008A150000}"/>
    <cellStyle name="Calculation 2 2 15 26" xfId="6824" xr:uid="{00000000-0005-0000-0000-00008B150000}"/>
    <cellStyle name="Calculation 2 2 15 26 2" xfId="6825" xr:uid="{00000000-0005-0000-0000-00008C150000}"/>
    <cellStyle name="Calculation 2 2 15 27" xfId="6826" xr:uid="{00000000-0005-0000-0000-00008D150000}"/>
    <cellStyle name="Calculation 2 2 15 27 2" xfId="6827" xr:uid="{00000000-0005-0000-0000-00008E150000}"/>
    <cellStyle name="Calculation 2 2 15 28" xfId="6828" xr:uid="{00000000-0005-0000-0000-00008F150000}"/>
    <cellStyle name="Calculation 2 2 15 28 2" xfId="6829" xr:uid="{00000000-0005-0000-0000-000090150000}"/>
    <cellStyle name="Calculation 2 2 15 29" xfId="6830" xr:uid="{00000000-0005-0000-0000-000091150000}"/>
    <cellStyle name="Calculation 2 2 15 29 2" xfId="6831" xr:uid="{00000000-0005-0000-0000-000092150000}"/>
    <cellStyle name="Calculation 2 2 15 3" xfId="6832" xr:uid="{00000000-0005-0000-0000-000093150000}"/>
    <cellStyle name="Calculation 2 2 15 3 2" xfId="6833" xr:uid="{00000000-0005-0000-0000-000094150000}"/>
    <cellStyle name="Calculation 2 2 15 30" xfId="6834" xr:uid="{00000000-0005-0000-0000-000095150000}"/>
    <cellStyle name="Calculation 2 2 15 30 2" xfId="6835" xr:uid="{00000000-0005-0000-0000-000096150000}"/>
    <cellStyle name="Calculation 2 2 15 31" xfId="6836" xr:uid="{00000000-0005-0000-0000-000097150000}"/>
    <cellStyle name="Calculation 2 2 15 31 2" xfId="6837" xr:uid="{00000000-0005-0000-0000-000098150000}"/>
    <cellStyle name="Calculation 2 2 15 32" xfId="6838" xr:uid="{00000000-0005-0000-0000-000099150000}"/>
    <cellStyle name="Calculation 2 2 15 32 2" xfId="6839" xr:uid="{00000000-0005-0000-0000-00009A150000}"/>
    <cellStyle name="Calculation 2 2 15 33" xfId="6840" xr:uid="{00000000-0005-0000-0000-00009B150000}"/>
    <cellStyle name="Calculation 2 2 15 33 2" xfId="6841" xr:uid="{00000000-0005-0000-0000-00009C150000}"/>
    <cellStyle name="Calculation 2 2 15 34" xfId="6842" xr:uid="{00000000-0005-0000-0000-00009D150000}"/>
    <cellStyle name="Calculation 2 2 15 34 2" xfId="6843" xr:uid="{00000000-0005-0000-0000-00009E150000}"/>
    <cellStyle name="Calculation 2 2 15 35" xfId="6844" xr:uid="{00000000-0005-0000-0000-00009F150000}"/>
    <cellStyle name="Calculation 2 2 15 35 2" xfId="6845" xr:uid="{00000000-0005-0000-0000-0000A0150000}"/>
    <cellStyle name="Calculation 2 2 15 36" xfId="6846" xr:uid="{00000000-0005-0000-0000-0000A1150000}"/>
    <cellStyle name="Calculation 2 2 15 36 2" xfId="6847" xr:uid="{00000000-0005-0000-0000-0000A2150000}"/>
    <cellStyle name="Calculation 2 2 15 37" xfId="6848" xr:uid="{00000000-0005-0000-0000-0000A3150000}"/>
    <cellStyle name="Calculation 2 2 15 37 2" xfId="6849" xr:uid="{00000000-0005-0000-0000-0000A4150000}"/>
    <cellStyle name="Calculation 2 2 15 38" xfId="6850" xr:uid="{00000000-0005-0000-0000-0000A5150000}"/>
    <cellStyle name="Calculation 2 2 15 38 2" xfId="6851" xr:uid="{00000000-0005-0000-0000-0000A6150000}"/>
    <cellStyle name="Calculation 2 2 15 39" xfId="6852" xr:uid="{00000000-0005-0000-0000-0000A7150000}"/>
    <cellStyle name="Calculation 2 2 15 39 2" xfId="6853" xr:uid="{00000000-0005-0000-0000-0000A8150000}"/>
    <cellStyle name="Calculation 2 2 15 4" xfId="6854" xr:uid="{00000000-0005-0000-0000-0000A9150000}"/>
    <cellStyle name="Calculation 2 2 15 4 2" xfId="6855" xr:uid="{00000000-0005-0000-0000-0000AA150000}"/>
    <cellStyle name="Calculation 2 2 15 40" xfId="6856" xr:uid="{00000000-0005-0000-0000-0000AB150000}"/>
    <cellStyle name="Calculation 2 2 15 41" xfId="6857" xr:uid="{00000000-0005-0000-0000-0000AC150000}"/>
    <cellStyle name="Calculation 2 2 15 42" xfId="6858" xr:uid="{00000000-0005-0000-0000-0000AD150000}"/>
    <cellStyle name="Calculation 2 2 15 43" xfId="6859" xr:uid="{00000000-0005-0000-0000-0000AE150000}"/>
    <cellStyle name="Calculation 2 2 15 44" xfId="6860" xr:uid="{00000000-0005-0000-0000-0000AF150000}"/>
    <cellStyle name="Calculation 2 2 15 45" xfId="6861" xr:uid="{00000000-0005-0000-0000-0000B0150000}"/>
    <cellStyle name="Calculation 2 2 15 46" xfId="6862" xr:uid="{00000000-0005-0000-0000-0000B1150000}"/>
    <cellStyle name="Calculation 2 2 15 47" xfId="6863" xr:uid="{00000000-0005-0000-0000-0000B2150000}"/>
    <cellStyle name="Calculation 2 2 15 48" xfId="6864" xr:uid="{00000000-0005-0000-0000-0000B3150000}"/>
    <cellStyle name="Calculation 2 2 15 49" xfId="6865" xr:uid="{00000000-0005-0000-0000-0000B4150000}"/>
    <cellStyle name="Calculation 2 2 15 5" xfId="6866" xr:uid="{00000000-0005-0000-0000-0000B5150000}"/>
    <cellStyle name="Calculation 2 2 15 5 2" xfId="6867" xr:uid="{00000000-0005-0000-0000-0000B6150000}"/>
    <cellStyle name="Calculation 2 2 15 50" xfId="6868" xr:uid="{00000000-0005-0000-0000-0000B7150000}"/>
    <cellStyle name="Calculation 2 2 15 51" xfId="6869" xr:uid="{00000000-0005-0000-0000-0000B8150000}"/>
    <cellStyle name="Calculation 2 2 15 52" xfId="6870" xr:uid="{00000000-0005-0000-0000-0000B9150000}"/>
    <cellStyle name="Calculation 2 2 15 53" xfId="6871" xr:uid="{00000000-0005-0000-0000-0000BA150000}"/>
    <cellStyle name="Calculation 2 2 15 54" xfId="6872" xr:uid="{00000000-0005-0000-0000-0000BB150000}"/>
    <cellStyle name="Calculation 2 2 15 55" xfId="6873" xr:uid="{00000000-0005-0000-0000-0000BC150000}"/>
    <cellStyle name="Calculation 2 2 15 56" xfId="6874" xr:uid="{00000000-0005-0000-0000-0000BD150000}"/>
    <cellStyle name="Calculation 2 2 15 57" xfId="6875" xr:uid="{00000000-0005-0000-0000-0000BE150000}"/>
    <cellStyle name="Calculation 2 2 15 58" xfId="6876" xr:uid="{00000000-0005-0000-0000-0000BF150000}"/>
    <cellStyle name="Calculation 2 2 15 59" xfId="6877" xr:uid="{00000000-0005-0000-0000-0000C0150000}"/>
    <cellStyle name="Calculation 2 2 15 6" xfId="6878" xr:uid="{00000000-0005-0000-0000-0000C1150000}"/>
    <cellStyle name="Calculation 2 2 15 6 2" xfId="6879" xr:uid="{00000000-0005-0000-0000-0000C2150000}"/>
    <cellStyle name="Calculation 2 2 15 60" xfId="6880" xr:uid="{00000000-0005-0000-0000-0000C3150000}"/>
    <cellStyle name="Calculation 2 2 15 61" xfId="6881" xr:uid="{00000000-0005-0000-0000-0000C4150000}"/>
    <cellStyle name="Calculation 2 2 15 62" xfId="6882" xr:uid="{00000000-0005-0000-0000-0000C5150000}"/>
    <cellStyle name="Calculation 2 2 15 63" xfId="6883" xr:uid="{00000000-0005-0000-0000-0000C6150000}"/>
    <cellStyle name="Calculation 2 2 15 64" xfId="6884" xr:uid="{00000000-0005-0000-0000-0000C7150000}"/>
    <cellStyle name="Calculation 2 2 15 65" xfId="6885" xr:uid="{00000000-0005-0000-0000-0000C8150000}"/>
    <cellStyle name="Calculation 2 2 15 66" xfId="6886" xr:uid="{00000000-0005-0000-0000-0000C9150000}"/>
    <cellStyle name="Calculation 2 2 15 67" xfId="6887" xr:uid="{00000000-0005-0000-0000-0000CA150000}"/>
    <cellStyle name="Calculation 2 2 15 68" xfId="6888" xr:uid="{00000000-0005-0000-0000-0000CB150000}"/>
    <cellStyle name="Calculation 2 2 15 69" xfId="6889" xr:uid="{00000000-0005-0000-0000-0000CC150000}"/>
    <cellStyle name="Calculation 2 2 15 7" xfId="6890" xr:uid="{00000000-0005-0000-0000-0000CD150000}"/>
    <cellStyle name="Calculation 2 2 15 7 2" xfId="6891" xr:uid="{00000000-0005-0000-0000-0000CE150000}"/>
    <cellStyle name="Calculation 2 2 15 70" xfId="6892" xr:uid="{00000000-0005-0000-0000-0000CF150000}"/>
    <cellStyle name="Calculation 2 2 15 71" xfId="6893" xr:uid="{00000000-0005-0000-0000-0000D0150000}"/>
    <cellStyle name="Calculation 2 2 15 72" xfId="6894" xr:uid="{00000000-0005-0000-0000-0000D1150000}"/>
    <cellStyle name="Calculation 2 2 15 73" xfId="6895" xr:uid="{00000000-0005-0000-0000-0000D2150000}"/>
    <cellStyle name="Calculation 2 2 15 74" xfId="6896" xr:uid="{00000000-0005-0000-0000-0000D3150000}"/>
    <cellStyle name="Calculation 2 2 15 75" xfId="6897" xr:uid="{00000000-0005-0000-0000-0000D4150000}"/>
    <cellStyle name="Calculation 2 2 15 76" xfId="6898" xr:uid="{00000000-0005-0000-0000-0000D5150000}"/>
    <cellStyle name="Calculation 2 2 15 77" xfId="52432" xr:uid="{00000000-0005-0000-0000-0000D6150000}"/>
    <cellStyle name="Calculation 2 2 15 78" xfId="52334" xr:uid="{00000000-0005-0000-0000-0000D7150000}"/>
    <cellStyle name="Calculation 2 2 15 79" xfId="53123" xr:uid="{00000000-0005-0000-0000-0000D8150000}"/>
    <cellStyle name="Calculation 2 2 15 8" xfId="6899" xr:uid="{00000000-0005-0000-0000-0000D9150000}"/>
    <cellStyle name="Calculation 2 2 15 8 2" xfId="6900" xr:uid="{00000000-0005-0000-0000-0000DA150000}"/>
    <cellStyle name="Calculation 2 2 15 9" xfId="6901" xr:uid="{00000000-0005-0000-0000-0000DB150000}"/>
    <cellStyle name="Calculation 2 2 15 9 2" xfId="6902" xr:uid="{00000000-0005-0000-0000-0000DC150000}"/>
    <cellStyle name="Calculation 2 2 16" xfId="223" xr:uid="{00000000-0005-0000-0000-0000DD150000}"/>
    <cellStyle name="Calculation 2 2 16 10" xfId="6903" xr:uid="{00000000-0005-0000-0000-0000DE150000}"/>
    <cellStyle name="Calculation 2 2 16 10 2" xfId="6904" xr:uid="{00000000-0005-0000-0000-0000DF150000}"/>
    <cellStyle name="Calculation 2 2 16 11" xfId="6905" xr:uid="{00000000-0005-0000-0000-0000E0150000}"/>
    <cellStyle name="Calculation 2 2 16 11 2" xfId="6906" xr:uid="{00000000-0005-0000-0000-0000E1150000}"/>
    <cellStyle name="Calculation 2 2 16 12" xfId="6907" xr:uid="{00000000-0005-0000-0000-0000E2150000}"/>
    <cellStyle name="Calculation 2 2 16 12 2" xfId="6908" xr:uid="{00000000-0005-0000-0000-0000E3150000}"/>
    <cellStyle name="Calculation 2 2 16 13" xfId="6909" xr:uid="{00000000-0005-0000-0000-0000E4150000}"/>
    <cellStyle name="Calculation 2 2 16 13 2" xfId="6910" xr:uid="{00000000-0005-0000-0000-0000E5150000}"/>
    <cellStyle name="Calculation 2 2 16 14" xfId="6911" xr:uid="{00000000-0005-0000-0000-0000E6150000}"/>
    <cellStyle name="Calculation 2 2 16 14 2" xfId="6912" xr:uid="{00000000-0005-0000-0000-0000E7150000}"/>
    <cellStyle name="Calculation 2 2 16 15" xfId="6913" xr:uid="{00000000-0005-0000-0000-0000E8150000}"/>
    <cellStyle name="Calculation 2 2 16 15 2" xfId="6914" xr:uid="{00000000-0005-0000-0000-0000E9150000}"/>
    <cellStyle name="Calculation 2 2 16 16" xfId="6915" xr:uid="{00000000-0005-0000-0000-0000EA150000}"/>
    <cellStyle name="Calculation 2 2 16 16 2" xfId="6916" xr:uid="{00000000-0005-0000-0000-0000EB150000}"/>
    <cellStyle name="Calculation 2 2 16 17" xfId="6917" xr:uid="{00000000-0005-0000-0000-0000EC150000}"/>
    <cellStyle name="Calculation 2 2 16 17 2" xfId="6918" xr:uid="{00000000-0005-0000-0000-0000ED150000}"/>
    <cellStyle name="Calculation 2 2 16 18" xfId="6919" xr:uid="{00000000-0005-0000-0000-0000EE150000}"/>
    <cellStyle name="Calculation 2 2 16 18 2" xfId="6920" xr:uid="{00000000-0005-0000-0000-0000EF150000}"/>
    <cellStyle name="Calculation 2 2 16 19" xfId="6921" xr:uid="{00000000-0005-0000-0000-0000F0150000}"/>
    <cellStyle name="Calculation 2 2 16 19 2" xfId="6922" xr:uid="{00000000-0005-0000-0000-0000F1150000}"/>
    <cellStyle name="Calculation 2 2 16 2" xfId="224" xr:uid="{00000000-0005-0000-0000-0000F2150000}"/>
    <cellStyle name="Calculation 2 2 16 2 2" xfId="6923" xr:uid="{00000000-0005-0000-0000-0000F3150000}"/>
    <cellStyle name="Calculation 2 2 16 20" xfId="6924" xr:uid="{00000000-0005-0000-0000-0000F4150000}"/>
    <cellStyle name="Calculation 2 2 16 20 2" xfId="6925" xr:uid="{00000000-0005-0000-0000-0000F5150000}"/>
    <cellStyle name="Calculation 2 2 16 21" xfId="6926" xr:uid="{00000000-0005-0000-0000-0000F6150000}"/>
    <cellStyle name="Calculation 2 2 16 21 2" xfId="6927" xr:uid="{00000000-0005-0000-0000-0000F7150000}"/>
    <cellStyle name="Calculation 2 2 16 22" xfId="6928" xr:uid="{00000000-0005-0000-0000-0000F8150000}"/>
    <cellStyle name="Calculation 2 2 16 22 2" xfId="6929" xr:uid="{00000000-0005-0000-0000-0000F9150000}"/>
    <cellStyle name="Calculation 2 2 16 23" xfId="6930" xr:uid="{00000000-0005-0000-0000-0000FA150000}"/>
    <cellStyle name="Calculation 2 2 16 23 2" xfId="6931" xr:uid="{00000000-0005-0000-0000-0000FB150000}"/>
    <cellStyle name="Calculation 2 2 16 24" xfId="6932" xr:uid="{00000000-0005-0000-0000-0000FC150000}"/>
    <cellStyle name="Calculation 2 2 16 24 2" xfId="6933" xr:uid="{00000000-0005-0000-0000-0000FD150000}"/>
    <cellStyle name="Calculation 2 2 16 25" xfId="6934" xr:uid="{00000000-0005-0000-0000-0000FE150000}"/>
    <cellStyle name="Calculation 2 2 16 25 2" xfId="6935" xr:uid="{00000000-0005-0000-0000-0000FF150000}"/>
    <cellStyle name="Calculation 2 2 16 26" xfId="6936" xr:uid="{00000000-0005-0000-0000-000000160000}"/>
    <cellStyle name="Calculation 2 2 16 26 2" xfId="6937" xr:uid="{00000000-0005-0000-0000-000001160000}"/>
    <cellStyle name="Calculation 2 2 16 27" xfId="6938" xr:uid="{00000000-0005-0000-0000-000002160000}"/>
    <cellStyle name="Calculation 2 2 16 27 2" xfId="6939" xr:uid="{00000000-0005-0000-0000-000003160000}"/>
    <cellStyle name="Calculation 2 2 16 28" xfId="6940" xr:uid="{00000000-0005-0000-0000-000004160000}"/>
    <cellStyle name="Calculation 2 2 16 28 2" xfId="6941" xr:uid="{00000000-0005-0000-0000-000005160000}"/>
    <cellStyle name="Calculation 2 2 16 29" xfId="6942" xr:uid="{00000000-0005-0000-0000-000006160000}"/>
    <cellStyle name="Calculation 2 2 16 29 2" xfId="6943" xr:uid="{00000000-0005-0000-0000-000007160000}"/>
    <cellStyle name="Calculation 2 2 16 3" xfId="6944" xr:uid="{00000000-0005-0000-0000-000008160000}"/>
    <cellStyle name="Calculation 2 2 16 3 2" xfId="6945" xr:uid="{00000000-0005-0000-0000-000009160000}"/>
    <cellStyle name="Calculation 2 2 16 30" xfId="6946" xr:uid="{00000000-0005-0000-0000-00000A160000}"/>
    <cellStyle name="Calculation 2 2 16 30 2" xfId="6947" xr:uid="{00000000-0005-0000-0000-00000B160000}"/>
    <cellStyle name="Calculation 2 2 16 31" xfId="6948" xr:uid="{00000000-0005-0000-0000-00000C160000}"/>
    <cellStyle name="Calculation 2 2 16 31 2" xfId="6949" xr:uid="{00000000-0005-0000-0000-00000D160000}"/>
    <cellStyle name="Calculation 2 2 16 32" xfId="6950" xr:uid="{00000000-0005-0000-0000-00000E160000}"/>
    <cellStyle name="Calculation 2 2 16 32 2" xfId="6951" xr:uid="{00000000-0005-0000-0000-00000F160000}"/>
    <cellStyle name="Calculation 2 2 16 33" xfId="6952" xr:uid="{00000000-0005-0000-0000-000010160000}"/>
    <cellStyle name="Calculation 2 2 16 33 2" xfId="6953" xr:uid="{00000000-0005-0000-0000-000011160000}"/>
    <cellStyle name="Calculation 2 2 16 34" xfId="6954" xr:uid="{00000000-0005-0000-0000-000012160000}"/>
    <cellStyle name="Calculation 2 2 16 34 2" xfId="6955" xr:uid="{00000000-0005-0000-0000-000013160000}"/>
    <cellStyle name="Calculation 2 2 16 35" xfId="6956" xr:uid="{00000000-0005-0000-0000-000014160000}"/>
    <cellStyle name="Calculation 2 2 16 35 2" xfId="6957" xr:uid="{00000000-0005-0000-0000-000015160000}"/>
    <cellStyle name="Calculation 2 2 16 36" xfId="6958" xr:uid="{00000000-0005-0000-0000-000016160000}"/>
    <cellStyle name="Calculation 2 2 16 36 2" xfId="6959" xr:uid="{00000000-0005-0000-0000-000017160000}"/>
    <cellStyle name="Calculation 2 2 16 37" xfId="6960" xr:uid="{00000000-0005-0000-0000-000018160000}"/>
    <cellStyle name="Calculation 2 2 16 37 2" xfId="6961" xr:uid="{00000000-0005-0000-0000-000019160000}"/>
    <cellStyle name="Calculation 2 2 16 38" xfId="6962" xr:uid="{00000000-0005-0000-0000-00001A160000}"/>
    <cellStyle name="Calculation 2 2 16 38 2" xfId="6963" xr:uid="{00000000-0005-0000-0000-00001B160000}"/>
    <cellStyle name="Calculation 2 2 16 39" xfId="6964" xr:uid="{00000000-0005-0000-0000-00001C160000}"/>
    <cellStyle name="Calculation 2 2 16 39 2" xfId="6965" xr:uid="{00000000-0005-0000-0000-00001D160000}"/>
    <cellStyle name="Calculation 2 2 16 4" xfId="6966" xr:uid="{00000000-0005-0000-0000-00001E160000}"/>
    <cellStyle name="Calculation 2 2 16 4 2" xfId="6967" xr:uid="{00000000-0005-0000-0000-00001F160000}"/>
    <cellStyle name="Calculation 2 2 16 40" xfId="6968" xr:uid="{00000000-0005-0000-0000-000020160000}"/>
    <cellStyle name="Calculation 2 2 16 41" xfId="6969" xr:uid="{00000000-0005-0000-0000-000021160000}"/>
    <cellStyle name="Calculation 2 2 16 42" xfId="6970" xr:uid="{00000000-0005-0000-0000-000022160000}"/>
    <cellStyle name="Calculation 2 2 16 43" xfId="6971" xr:uid="{00000000-0005-0000-0000-000023160000}"/>
    <cellStyle name="Calculation 2 2 16 44" xfId="6972" xr:uid="{00000000-0005-0000-0000-000024160000}"/>
    <cellStyle name="Calculation 2 2 16 45" xfId="6973" xr:uid="{00000000-0005-0000-0000-000025160000}"/>
    <cellStyle name="Calculation 2 2 16 46" xfId="6974" xr:uid="{00000000-0005-0000-0000-000026160000}"/>
    <cellStyle name="Calculation 2 2 16 47" xfId="6975" xr:uid="{00000000-0005-0000-0000-000027160000}"/>
    <cellStyle name="Calculation 2 2 16 48" xfId="6976" xr:uid="{00000000-0005-0000-0000-000028160000}"/>
    <cellStyle name="Calculation 2 2 16 49" xfId="6977" xr:uid="{00000000-0005-0000-0000-000029160000}"/>
    <cellStyle name="Calculation 2 2 16 5" xfId="6978" xr:uid="{00000000-0005-0000-0000-00002A160000}"/>
    <cellStyle name="Calculation 2 2 16 5 2" xfId="6979" xr:uid="{00000000-0005-0000-0000-00002B160000}"/>
    <cellStyle name="Calculation 2 2 16 50" xfId="6980" xr:uid="{00000000-0005-0000-0000-00002C160000}"/>
    <cellStyle name="Calculation 2 2 16 51" xfId="6981" xr:uid="{00000000-0005-0000-0000-00002D160000}"/>
    <cellStyle name="Calculation 2 2 16 52" xfId="6982" xr:uid="{00000000-0005-0000-0000-00002E160000}"/>
    <cellStyle name="Calculation 2 2 16 53" xfId="6983" xr:uid="{00000000-0005-0000-0000-00002F160000}"/>
    <cellStyle name="Calculation 2 2 16 54" xfId="6984" xr:uid="{00000000-0005-0000-0000-000030160000}"/>
    <cellStyle name="Calculation 2 2 16 55" xfId="6985" xr:uid="{00000000-0005-0000-0000-000031160000}"/>
    <cellStyle name="Calculation 2 2 16 56" xfId="6986" xr:uid="{00000000-0005-0000-0000-000032160000}"/>
    <cellStyle name="Calculation 2 2 16 57" xfId="6987" xr:uid="{00000000-0005-0000-0000-000033160000}"/>
    <cellStyle name="Calculation 2 2 16 58" xfId="6988" xr:uid="{00000000-0005-0000-0000-000034160000}"/>
    <cellStyle name="Calculation 2 2 16 59" xfId="6989" xr:uid="{00000000-0005-0000-0000-000035160000}"/>
    <cellStyle name="Calculation 2 2 16 6" xfId="6990" xr:uid="{00000000-0005-0000-0000-000036160000}"/>
    <cellStyle name="Calculation 2 2 16 6 2" xfId="6991" xr:uid="{00000000-0005-0000-0000-000037160000}"/>
    <cellStyle name="Calculation 2 2 16 60" xfId="6992" xr:uid="{00000000-0005-0000-0000-000038160000}"/>
    <cellStyle name="Calculation 2 2 16 61" xfId="6993" xr:uid="{00000000-0005-0000-0000-000039160000}"/>
    <cellStyle name="Calculation 2 2 16 62" xfId="6994" xr:uid="{00000000-0005-0000-0000-00003A160000}"/>
    <cellStyle name="Calculation 2 2 16 63" xfId="6995" xr:uid="{00000000-0005-0000-0000-00003B160000}"/>
    <cellStyle name="Calculation 2 2 16 64" xfId="6996" xr:uid="{00000000-0005-0000-0000-00003C160000}"/>
    <cellStyle name="Calculation 2 2 16 65" xfId="6997" xr:uid="{00000000-0005-0000-0000-00003D160000}"/>
    <cellStyle name="Calculation 2 2 16 66" xfId="6998" xr:uid="{00000000-0005-0000-0000-00003E160000}"/>
    <cellStyle name="Calculation 2 2 16 67" xfId="6999" xr:uid="{00000000-0005-0000-0000-00003F160000}"/>
    <cellStyle name="Calculation 2 2 16 68" xfId="7000" xr:uid="{00000000-0005-0000-0000-000040160000}"/>
    <cellStyle name="Calculation 2 2 16 69" xfId="7001" xr:uid="{00000000-0005-0000-0000-000041160000}"/>
    <cellStyle name="Calculation 2 2 16 7" xfId="7002" xr:uid="{00000000-0005-0000-0000-000042160000}"/>
    <cellStyle name="Calculation 2 2 16 7 2" xfId="7003" xr:uid="{00000000-0005-0000-0000-000043160000}"/>
    <cellStyle name="Calculation 2 2 16 70" xfId="7004" xr:uid="{00000000-0005-0000-0000-000044160000}"/>
    <cellStyle name="Calculation 2 2 16 71" xfId="7005" xr:uid="{00000000-0005-0000-0000-000045160000}"/>
    <cellStyle name="Calculation 2 2 16 72" xfId="7006" xr:uid="{00000000-0005-0000-0000-000046160000}"/>
    <cellStyle name="Calculation 2 2 16 73" xfId="7007" xr:uid="{00000000-0005-0000-0000-000047160000}"/>
    <cellStyle name="Calculation 2 2 16 74" xfId="7008" xr:uid="{00000000-0005-0000-0000-000048160000}"/>
    <cellStyle name="Calculation 2 2 16 75" xfId="7009" xr:uid="{00000000-0005-0000-0000-000049160000}"/>
    <cellStyle name="Calculation 2 2 16 76" xfId="7010" xr:uid="{00000000-0005-0000-0000-00004A160000}"/>
    <cellStyle name="Calculation 2 2 16 77" xfId="52741" xr:uid="{00000000-0005-0000-0000-00004B160000}"/>
    <cellStyle name="Calculation 2 2 16 78" xfId="53016" xr:uid="{00000000-0005-0000-0000-00004C160000}"/>
    <cellStyle name="Calculation 2 2 16 79" xfId="53477" xr:uid="{00000000-0005-0000-0000-00004D160000}"/>
    <cellStyle name="Calculation 2 2 16 8" xfId="7011" xr:uid="{00000000-0005-0000-0000-00004E160000}"/>
    <cellStyle name="Calculation 2 2 16 8 2" xfId="7012" xr:uid="{00000000-0005-0000-0000-00004F160000}"/>
    <cellStyle name="Calculation 2 2 16 9" xfId="7013" xr:uid="{00000000-0005-0000-0000-000050160000}"/>
    <cellStyle name="Calculation 2 2 16 9 2" xfId="7014" xr:uid="{00000000-0005-0000-0000-000051160000}"/>
    <cellStyle name="Calculation 2 2 17" xfId="225" xr:uid="{00000000-0005-0000-0000-000052160000}"/>
    <cellStyle name="Calculation 2 2 17 10" xfId="7015" xr:uid="{00000000-0005-0000-0000-000053160000}"/>
    <cellStyle name="Calculation 2 2 17 10 2" xfId="7016" xr:uid="{00000000-0005-0000-0000-000054160000}"/>
    <cellStyle name="Calculation 2 2 17 11" xfId="7017" xr:uid="{00000000-0005-0000-0000-000055160000}"/>
    <cellStyle name="Calculation 2 2 17 11 2" xfId="7018" xr:uid="{00000000-0005-0000-0000-000056160000}"/>
    <cellStyle name="Calculation 2 2 17 12" xfId="7019" xr:uid="{00000000-0005-0000-0000-000057160000}"/>
    <cellStyle name="Calculation 2 2 17 12 2" xfId="7020" xr:uid="{00000000-0005-0000-0000-000058160000}"/>
    <cellStyle name="Calculation 2 2 17 13" xfId="7021" xr:uid="{00000000-0005-0000-0000-000059160000}"/>
    <cellStyle name="Calculation 2 2 17 13 2" xfId="7022" xr:uid="{00000000-0005-0000-0000-00005A160000}"/>
    <cellStyle name="Calculation 2 2 17 14" xfId="7023" xr:uid="{00000000-0005-0000-0000-00005B160000}"/>
    <cellStyle name="Calculation 2 2 17 14 2" xfId="7024" xr:uid="{00000000-0005-0000-0000-00005C160000}"/>
    <cellStyle name="Calculation 2 2 17 15" xfId="7025" xr:uid="{00000000-0005-0000-0000-00005D160000}"/>
    <cellStyle name="Calculation 2 2 17 15 2" xfId="7026" xr:uid="{00000000-0005-0000-0000-00005E160000}"/>
    <cellStyle name="Calculation 2 2 17 16" xfId="7027" xr:uid="{00000000-0005-0000-0000-00005F160000}"/>
    <cellStyle name="Calculation 2 2 17 16 2" xfId="7028" xr:uid="{00000000-0005-0000-0000-000060160000}"/>
    <cellStyle name="Calculation 2 2 17 17" xfId="7029" xr:uid="{00000000-0005-0000-0000-000061160000}"/>
    <cellStyle name="Calculation 2 2 17 17 2" xfId="7030" xr:uid="{00000000-0005-0000-0000-000062160000}"/>
    <cellStyle name="Calculation 2 2 17 18" xfId="7031" xr:uid="{00000000-0005-0000-0000-000063160000}"/>
    <cellStyle name="Calculation 2 2 17 18 2" xfId="7032" xr:uid="{00000000-0005-0000-0000-000064160000}"/>
    <cellStyle name="Calculation 2 2 17 19" xfId="7033" xr:uid="{00000000-0005-0000-0000-000065160000}"/>
    <cellStyle name="Calculation 2 2 17 19 2" xfId="7034" xr:uid="{00000000-0005-0000-0000-000066160000}"/>
    <cellStyle name="Calculation 2 2 17 2" xfId="226" xr:uid="{00000000-0005-0000-0000-000067160000}"/>
    <cellStyle name="Calculation 2 2 17 2 2" xfId="7035" xr:uid="{00000000-0005-0000-0000-000068160000}"/>
    <cellStyle name="Calculation 2 2 17 20" xfId="7036" xr:uid="{00000000-0005-0000-0000-000069160000}"/>
    <cellStyle name="Calculation 2 2 17 20 2" xfId="7037" xr:uid="{00000000-0005-0000-0000-00006A160000}"/>
    <cellStyle name="Calculation 2 2 17 21" xfId="7038" xr:uid="{00000000-0005-0000-0000-00006B160000}"/>
    <cellStyle name="Calculation 2 2 17 21 2" xfId="7039" xr:uid="{00000000-0005-0000-0000-00006C160000}"/>
    <cellStyle name="Calculation 2 2 17 22" xfId="7040" xr:uid="{00000000-0005-0000-0000-00006D160000}"/>
    <cellStyle name="Calculation 2 2 17 22 2" xfId="7041" xr:uid="{00000000-0005-0000-0000-00006E160000}"/>
    <cellStyle name="Calculation 2 2 17 23" xfId="7042" xr:uid="{00000000-0005-0000-0000-00006F160000}"/>
    <cellStyle name="Calculation 2 2 17 23 2" xfId="7043" xr:uid="{00000000-0005-0000-0000-000070160000}"/>
    <cellStyle name="Calculation 2 2 17 24" xfId="7044" xr:uid="{00000000-0005-0000-0000-000071160000}"/>
    <cellStyle name="Calculation 2 2 17 24 2" xfId="7045" xr:uid="{00000000-0005-0000-0000-000072160000}"/>
    <cellStyle name="Calculation 2 2 17 25" xfId="7046" xr:uid="{00000000-0005-0000-0000-000073160000}"/>
    <cellStyle name="Calculation 2 2 17 25 2" xfId="7047" xr:uid="{00000000-0005-0000-0000-000074160000}"/>
    <cellStyle name="Calculation 2 2 17 26" xfId="7048" xr:uid="{00000000-0005-0000-0000-000075160000}"/>
    <cellStyle name="Calculation 2 2 17 26 2" xfId="7049" xr:uid="{00000000-0005-0000-0000-000076160000}"/>
    <cellStyle name="Calculation 2 2 17 27" xfId="7050" xr:uid="{00000000-0005-0000-0000-000077160000}"/>
    <cellStyle name="Calculation 2 2 17 27 2" xfId="7051" xr:uid="{00000000-0005-0000-0000-000078160000}"/>
    <cellStyle name="Calculation 2 2 17 28" xfId="7052" xr:uid="{00000000-0005-0000-0000-000079160000}"/>
    <cellStyle name="Calculation 2 2 17 28 2" xfId="7053" xr:uid="{00000000-0005-0000-0000-00007A160000}"/>
    <cellStyle name="Calculation 2 2 17 29" xfId="7054" xr:uid="{00000000-0005-0000-0000-00007B160000}"/>
    <cellStyle name="Calculation 2 2 17 29 2" xfId="7055" xr:uid="{00000000-0005-0000-0000-00007C160000}"/>
    <cellStyle name="Calculation 2 2 17 3" xfId="7056" xr:uid="{00000000-0005-0000-0000-00007D160000}"/>
    <cellStyle name="Calculation 2 2 17 3 2" xfId="7057" xr:uid="{00000000-0005-0000-0000-00007E160000}"/>
    <cellStyle name="Calculation 2 2 17 30" xfId="7058" xr:uid="{00000000-0005-0000-0000-00007F160000}"/>
    <cellStyle name="Calculation 2 2 17 30 2" xfId="7059" xr:uid="{00000000-0005-0000-0000-000080160000}"/>
    <cellStyle name="Calculation 2 2 17 31" xfId="7060" xr:uid="{00000000-0005-0000-0000-000081160000}"/>
    <cellStyle name="Calculation 2 2 17 31 2" xfId="7061" xr:uid="{00000000-0005-0000-0000-000082160000}"/>
    <cellStyle name="Calculation 2 2 17 32" xfId="7062" xr:uid="{00000000-0005-0000-0000-000083160000}"/>
    <cellStyle name="Calculation 2 2 17 32 2" xfId="7063" xr:uid="{00000000-0005-0000-0000-000084160000}"/>
    <cellStyle name="Calculation 2 2 17 33" xfId="7064" xr:uid="{00000000-0005-0000-0000-000085160000}"/>
    <cellStyle name="Calculation 2 2 17 33 2" xfId="7065" xr:uid="{00000000-0005-0000-0000-000086160000}"/>
    <cellStyle name="Calculation 2 2 17 34" xfId="7066" xr:uid="{00000000-0005-0000-0000-000087160000}"/>
    <cellStyle name="Calculation 2 2 17 34 2" xfId="7067" xr:uid="{00000000-0005-0000-0000-000088160000}"/>
    <cellStyle name="Calculation 2 2 17 35" xfId="7068" xr:uid="{00000000-0005-0000-0000-000089160000}"/>
    <cellStyle name="Calculation 2 2 17 35 2" xfId="7069" xr:uid="{00000000-0005-0000-0000-00008A160000}"/>
    <cellStyle name="Calculation 2 2 17 36" xfId="7070" xr:uid="{00000000-0005-0000-0000-00008B160000}"/>
    <cellStyle name="Calculation 2 2 17 36 2" xfId="7071" xr:uid="{00000000-0005-0000-0000-00008C160000}"/>
    <cellStyle name="Calculation 2 2 17 37" xfId="7072" xr:uid="{00000000-0005-0000-0000-00008D160000}"/>
    <cellStyle name="Calculation 2 2 17 37 2" xfId="7073" xr:uid="{00000000-0005-0000-0000-00008E160000}"/>
    <cellStyle name="Calculation 2 2 17 38" xfId="7074" xr:uid="{00000000-0005-0000-0000-00008F160000}"/>
    <cellStyle name="Calculation 2 2 17 38 2" xfId="7075" xr:uid="{00000000-0005-0000-0000-000090160000}"/>
    <cellStyle name="Calculation 2 2 17 39" xfId="7076" xr:uid="{00000000-0005-0000-0000-000091160000}"/>
    <cellStyle name="Calculation 2 2 17 39 2" xfId="7077" xr:uid="{00000000-0005-0000-0000-000092160000}"/>
    <cellStyle name="Calculation 2 2 17 4" xfId="7078" xr:uid="{00000000-0005-0000-0000-000093160000}"/>
    <cellStyle name="Calculation 2 2 17 4 2" xfId="7079" xr:uid="{00000000-0005-0000-0000-000094160000}"/>
    <cellStyle name="Calculation 2 2 17 40" xfId="7080" xr:uid="{00000000-0005-0000-0000-000095160000}"/>
    <cellStyle name="Calculation 2 2 17 41" xfId="7081" xr:uid="{00000000-0005-0000-0000-000096160000}"/>
    <cellStyle name="Calculation 2 2 17 42" xfId="7082" xr:uid="{00000000-0005-0000-0000-000097160000}"/>
    <cellStyle name="Calculation 2 2 17 43" xfId="7083" xr:uid="{00000000-0005-0000-0000-000098160000}"/>
    <cellStyle name="Calculation 2 2 17 44" xfId="7084" xr:uid="{00000000-0005-0000-0000-000099160000}"/>
    <cellStyle name="Calculation 2 2 17 45" xfId="7085" xr:uid="{00000000-0005-0000-0000-00009A160000}"/>
    <cellStyle name="Calculation 2 2 17 46" xfId="7086" xr:uid="{00000000-0005-0000-0000-00009B160000}"/>
    <cellStyle name="Calculation 2 2 17 47" xfId="7087" xr:uid="{00000000-0005-0000-0000-00009C160000}"/>
    <cellStyle name="Calculation 2 2 17 48" xfId="7088" xr:uid="{00000000-0005-0000-0000-00009D160000}"/>
    <cellStyle name="Calculation 2 2 17 49" xfId="7089" xr:uid="{00000000-0005-0000-0000-00009E160000}"/>
    <cellStyle name="Calculation 2 2 17 5" xfId="7090" xr:uid="{00000000-0005-0000-0000-00009F160000}"/>
    <cellStyle name="Calculation 2 2 17 5 2" xfId="7091" xr:uid="{00000000-0005-0000-0000-0000A0160000}"/>
    <cellStyle name="Calculation 2 2 17 50" xfId="7092" xr:uid="{00000000-0005-0000-0000-0000A1160000}"/>
    <cellStyle name="Calculation 2 2 17 51" xfId="7093" xr:uid="{00000000-0005-0000-0000-0000A2160000}"/>
    <cellStyle name="Calculation 2 2 17 52" xfId="7094" xr:uid="{00000000-0005-0000-0000-0000A3160000}"/>
    <cellStyle name="Calculation 2 2 17 53" xfId="7095" xr:uid="{00000000-0005-0000-0000-0000A4160000}"/>
    <cellStyle name="Calculation 2 2 17 54" xfId="7096" xr:uid="{00000000-0005-0000-0000-0000A5160000}"/>
    <cellStyle name="Calculation 2 2 17 55" xfId="7097" xr:uid="{00000000-0005-0000-0000-0000A6160000}"/>
    <cellStyle name="Calculation 2 2 17 56" xfId="7098" xr:uid="{00000000-0005-0000-0000-0000A7160000}"/>
    <cellStyle name="Calculation 2 2 17 57" xfId="7099" xr:uid="{00000000-0005-0000-0000-0000A8160000}"/>
    <cellStyle name="Calculation 2 2 17 58" xfId="7100" xr:uid="{00000000-0005-0000-0000-0000A9160000}"/>
    <cellStyle name="Calculation 2 2 17 59" xfId="7101" xr:uid="{00000000-0005-0000-0000-0000AA160000}"/>
    <cellStyle name="Calculation 2 2 17 6" xfId="7102" xr:uid="{00000000-0005-0000-0000-0000AB160000}"/>
    <cellStyle name="Calculation 2 2 17 6 2" xfId="7103" xr:uid="{00000000-0005-0000-0000-0000AC160000}"/>
    <cellStyle name="Calculation 2 2 17 60" xfId="7104" xr:uid="{00000000-0005-0000-0000-0000AD160000}"/>
    <cellStyle name="Calculation 2 2 17 61" xfId="7105" xr:uid="{00000000-0005-0000-0000-0000AE160000}"/>
    <cellStyle name="Calculation 2 2 17 62" xfId="7106" xr:uid="{00000000-0005-0000-0000-0000AF160000}"/>
    <cellStyle name="Calculation 2 2 17 63" xfId="7107" xr:uid="{00000000-0005-0000-0000-0000B0160000}"/>
    <cellStyle name="Calculation 2 2 17 64" xfId="7108" xr:uid="{00000000-0005-0000-0000-0000B1160000}"/>
    <cellStyle name="Calculation 2 2 17 65" xfId="7109" xr:uid="{00000000-0005-0000-0000-0000B2160000}"/>
    <cellStyle name="Calculation 2 2 17 66" xfId="7110" xr:uid="{00000000-0005-0000-0000-0000B3160000}"/>
    <cellStyle name="Calculation 2 2 17 67" xfId="7111" xr:uid="{00000000-0005-0000-0000-0000B4160000}"/>
    <cellStyle name="Calculation 2 2 17 68" xfId="7112" xr:uid="{00000000-0005-0000-0000-0000B5160000}"/>
    <cellStyle name="Calculation 2 2 17 69" xfId="7113" xr:uid="{00000000-0005-0000-0000-0000B6160000}"/>
    <cellStyle name="Calculation 2 2 17 7" xfId="7114" xr:uid="{00000000-0005-0000-0000-0000B7160000}"/>
    <cellStyle name="Calculation 2 2 17 7 2" xfId="7115" xr:uid="{00000000-0005-0000-0000-0000B8160000}"/>
    <cellStyle name="Calculation 2 2 17 70" xfId="7116" xr:uid="{00000000-0005-0000-0000-0000B9160000}"/>
    <cellStyle name="Calculation 2 2 17 71" xfId="7117" xr:uid="{00000000-0005-0000-0000-0000BA160000}"/>
    <cellStyle name="Calculation 2 2 17 72" xfId="7118" xr:uid="{00000000-0005-0000-0000-0000BB160000}"/>
    <cellStyle name="Calculation 2 2 17 73" xfId="7119" xr:uid="{00000000-0005-0000-0000-0000BC160000}"/>
    <cellStyle name="Calculation 2 2 17 74" xfId="7120" xr:uid="{00000000-0005-0000-0000-0000BD160000}"/>
    <cellStyle name="Calculation 2 2 17 75" xfId="7121" xr:uid="{00000000-0005-0000-0000-0000BE160000}"/>
    <cellStyle name="Calculation 2 2 17 76" xfId="7122" xr:uid="{00000000-0005-0000-0000-0000BF160000}"/>
    <cellStyle name="Calculation 2 2 17 77" xfId="52747" xr:uid="{00000000-0005-0000-0000-0000C0160000}"/>
    <cellStyle name="Calculation 2 2 17 78" xfId="53025" xr:uid="{00000000-0005-0000-0000-0000C1160000}"/>
    <cellStyle name="Calculation 2 2 17 79" xfId="53486" xr:uid="{00000000-0005-0000-0000-0000C2160000}"/>
    <cellStyle name="Calculation 2 2 17 8" xfId="7123" xr:uid="{00000000-0005-0000-0000-0000C3160000}"/>
    <cellStyle name="Calculation 2 2 17 8 2" xfId="7124" xr:uid="{00000000-0005-0000-0000-0000C4160000}"/>
    <cellStyle name="Calculation 2 2 17 9" xfId="7125" xr:uid="{00000000-0005-0000-0000-0000C5160000}"/>
    <cellStyle name="Calculation 2 2 17 9 2" xfId="7126" xr:uid="{00000000-0005-0000-0000-0000C6160000}"/>
    <cellStyle name="Calculation 2 2 18" xfId="227" xr:uid="{00000000-0005-0000-0000-0000C7160000}"/>
    <cellStyle name="Calculation 2 2 18 10" xfId="7127" xr:uid="{00000000-0005-0000-0000-0000C8160000}"/>
    <cellStyle name="Calculation 2 2 18 10 2" xfId="7128" xr:uid="{00000000-0005-0000-0000-0000C9160000}"/>
    <cellStyle name="Calculation 2 2 18 11" xfId="7129" xr:uid="{00000000-0005-0000-0000-0000CA160000}"/>
    <cellStyle name="Calculation 2 2 18 11 2" xfId="7130" xr:uid="{00000000-0005-0000-0000-0000CB160000}"/>
    <cellStyle name="Calculation 2 2 18 12" xfId="7131" xr:uid="{00000000-0005-0000-0000-0000CC160000}"/>
    <cellStyle name="Calculation 2 2 18 12 2" xfId="7132" xr:uid="{00000000-0005-0000-0000-0000CD160000}"/>
    <cellStyle name="Calculation 2 2 18 13" xfId="7133" xr:uid="{00000000-0005-0000-0000-0000CE160000}"/>
    <cellStyle name="Calculation 2 2 18 13 2" xfId="7134" xr:uid="{00000000-0005-0000-0000-0000CF160000}"/>
    <cellStyle name="Calculation 2 2 18 14" xfId="7135" xr:uid="{00000000-0005-0000-0000-0000D0160000}"/>
    <cellStyle name="Calculation 2 2 18 14 2" xfId="7136" xr:uid="{00000000-0005-0000-0000-0000D1160000}"/>
    <cellStyle name="Calculation 2 2 18 15" xfId="7137" xr:uid="{00000000-0005-0000-0000-0000D2160000}"/>
    <cellStyle name="Calculation 2 2 18 15 2" xfId="7138" xr:uid="{00000000-0005-0000-0000-0000D3160000}"/>
    <cellStyle name="Calculation 2 2 18 16" xfId="7139" xr:uid="{00000000-0005-0000-0000-0000D4160000}"/>
    <cellStyle name="Calculation 2 2 18 16 2" xfId="7140" xr:uid="{00000000-0005-0000-0000-0000D5160000}"/>
    <cellStyle name="Calculation 2 2 18 17" xfId="7141" xr:uid="{00000000-0005-0000-0000-0000D6160000}"/>
    <cellStyle name="Calculation 2 2 18 17 2" xfId="7142" xr:uid="{00000000-0005-0000-0000-0000D7160000}"/>
    <cellStyle name="Calculation 2 2 18 18" xfId="7143" xr:uid="{00000000-0005-0000-0000-0000D8160000}"/>
    <cellStyle name="Calculation 2 2 18 18 2" xfId="7144" xr:uid="{00000000-0005-0000-0000-0000D9160000}"/>
    <cellStyle name="Calculation 2 2 18 19" xfId="7145" xr:uid="{00000000-0005-0000-0000-0000DA160000}"/>
    <cellStyle name="Calculation 2 2 18 19 2" xfId="7146" xr:uid="{00000000-0005-0000-0000-0000DB160000}"/>
    <cellStyle name="Calculation 2 2 18 2" xfId="228" xr:uid="{00000000-0005-0000-0000-0000DC160000}"/>
    <cellStyle name="Calculation 2 2 18 2 2" xfId="7147" xr:uid="{00000000-0005-0000-0000-0000DD160000}"/>
    <cellStyle name="Calculation 2 2 18 20" xfId="7148" xr:uid="{00000000-0005-0000-0000-0000DE160000}"/>
    <cellStyle name="Calculation 2 2 18 20 2" xfId="7149" xr:uid="{00000000-0005-0000-0000-0000DF160000}"/>
    <cellStyle name="Calculation 2 2 18 21" xfId="7150" xr:uid="{00000000-0005-0000-0000-0000E0160000}"/>
    <cellStyle name="Calculation 2 2 18 21 2" xfId="7151" xr:uid="{00000000-0005-0000-0000-0000E1160000}"/>
    <cellStyle name="Calculation 2 2 18 22" xfId="7152" xr:uid="{00000000-0005-0000-0000-0000E2160000}"/>
    <cellStyle name="Calculation 2 2 18 22 2" xfId="7153" xr:uid="{00000000-0005-0000-0000-0000E3160000}"/>
    <cellStyle name="Calculation 2 2 18 23" xfId="7154" xr:uid="{00000000-0005-0000-0000-0000E4160000}"/>
    <cellStyle name="Calculation 2 2 18 23 2" xfId="7155" xr:uid="{00000000-0005-0000-0000-0000E5160000}"/>
    <cellStyle name="Calculation 2 2 18 24" xfId="7156" xr:uid="{00000000-0005-0000-0000-0000E6160000}"/>
    <cellStyle name="Calculation 2 2 18 24 2" xfId="7157" xr:uid="{00000000-0005-0000-0000-0000E7160000}"/>
    <cellStyle name="Calculation 2 2 18 25" xfId="7158" xr:uid="{00000000-0005-0000-0000-0000E8160000}"/>
    <cellStyle name="Calculation 2 2 18 25 2" xfId="7159" xr:uid="{00000000-0005-0000-0000-0000E9160000}"/>
    <cellStyle name="Calculation 2 2 18 26" xfId="7160" xr:uid="{00000000-0005-0000-0000-0000EA160000}"/>
    <cellStyle name="Calculation 2 2 18 26 2" xfId="7161" xr:uid="{00000000-0005-0000-0000-0000EB160000}"/>
    <cellStyle name="Calculation 2 2 18 27" xfId="7162" xr:uid="{00000000-0005-0000-0000-0000EC160000}"/>
    <cellStyle name="Calculation 2 2 18 27 2" xfId="7163" xr:uid="{00000000-0005-0000-0000-0000ED160000}"/>
    <cellStyle name="Calculation 2 2 18 28" xfId="7164" xr:uid="{00000000-0005-0000-0000-0000EE160000}"/>
    <cellStyle name="Calculation 2 2 18 28 2" xfId="7165" xr:uid="{00000000-0005-0000-0000-0000EF160000}"/>
    <cellStyle name="Calculation 2 2 18 29" xfId="7166" xr:uid="{00000000-0005-0000-0000-0000F0160000}"/>
    <cellStyle name="Calculation 2 2 18 29 2" xfId="7167" xr:uid="{00000000-0005-0000-0000-0000F1160000}"/>
    <cellStyle name="Calculation 2 2 18 3" xfId="7168" xr:uid="{00000000-0005-0000-0000-0000F2160000}"/>
    <cellStyle name="Calculation 2 2 18 3 2" xfId="7169" xr:uid="{00000000-0005-0000-0000-0000F3160000}"/>
    <cellStyle name="Calculation 2 2 18 30" xfId="7170" xr:uid="{00000000-0005-0000-0000-0000F4160000}"/>
    <cellStyle name="Calculation 2 2 18 30 2" xfId="7171" xr:uid="{00000000-0005-0000-0000-0000F5160000}"/>
    <cellStyle name="Calculation 2 2 18 31" xfId="7172" xr:uid="{00000000-0005-0000-0000-0000F6160000}"/>
    <cellStyle name="Calculation 2 2 18 31 2" xfId="7173" xr:uid="{00000000-0005-0000-0000-0000F7160000}"/>
    <cellStyle name="Calculation 2 2 18 32" xfId="7174" xr:uid="{00000000-0005-0000-0000-0000F8160000}"/>
    <cellStyle name="Calculation 2 2 18 32 2" xfId="7175" xr:uid="{00000000-0005-0000-0000-0000F9160000}"/>
    <cellStyle name="Calculation 2 2 18 33" xfId="7176" xr:uid="{00000000-0005-0000-0000-0000FA160000}"/>
    <cellStyle name="Calculation 2 2 18 33 2" xfId="7177" xr:uid="{00000000-0005-0000-0000-0000FB160000}"/>
    <cellStyle name="Calculation 2 2 18 34" xfId="7178" xr:uid="{00000000-0005-0000-0000-0000FC160000}"/>
    <cellStyle name="Calculation 2 2 18 34 2" xfId="7179" xr:uid="{00000000-0005-0000-0000-0000FD160000}"/>
    <cellStyle name="Calculation 2 2 18 35" xfId="7180" xr:uid="{00000000-0005-0000-0000-0000FE160000}"/>
    <cellStyle name="Calculation 2 2 18 35 2" xfId="7181" xr:uid="{00000000-0005-0000-0000-0000FF160000}"/>
    <cellStyle name="Calculation 2 2 18 36" xfId="7182" xr:uid="{00000000-0005-0000-0000-000000170000}"/>
    <cellStyle name="Calculation 2 2 18 36 2" xfId="7183" xr:uid="{00000000-0005-0000-0000-000001170000}"/>
    <cellStyle name="Calculation 2 2 18 37" xfId="7184" xr:uid="{00000000-0005-0000-0000-000002170000}"/>
    <cellStyle name="Calculation 2 2 18 37 2" xfId="7185" xr:uid="{00000000-0005-0000-0000-000003170000}"/>
    <cellStyle name="Calculation 2 2 18 38" xfId="7186" xr:uid="{00000000-0005-0000-0000-000004170000}"/>
    <cellStyle name="Calculation 2 2 18 38 2" xfId="7187" xr:uid="{00000000-0005-0000-0000-000005170000}"/>
    <cellStyle name="Calculation 2 2 18 39" xfId="7188" xr:uid="{00000000-0005-0000-0000-000006170000}"/>
    <cellStyle name="Calculation 2 2 18 39 2" xfId="7189" xr:uid="{00000000-0005-0000-0000-000007170000}"/>
    <cellStyle name="Calculation 2 2 18 4" xfId="7190" xr:uid="{00000000-0005-0000-0000-000008170000}"/>
    <cellStyle name="Calculation 2 2 18 4 2" xfId="7191" xr:uid="{00000000-0005-0000-0000-000009170000}"/>
    <cellStyle name="Calculation 2 2 18 40" xfId="7192" xr:uid="{00000000-0005-0000-0000-00000A170000}"/>
    <cellStyle name="Calculation 2 2 18 41" xfId="7193" xr:uid="{00000000-0005-0000-0000-00000B170000}"/>
    <cellStyle name="Calculation 2 2 18 42" xfId="7194" xr:uid="{00000000-0005-0000-0000-00000C170000}"/>
    <cellStyle name="Calculation 2 2 18 43" xfId="7195" xr:uid="{00000000-0005-0000-0000-00000D170000}"/>
    <cellStyle name="Calculation 2 2 18 44" xfId="7196" xr:uid="{00000000-0005-0000-0000-00000E170000}"/>
    <cellStyle name="Calculation 2 2 18 45" xfId="7197" xr:uid="{00000000-0005-0000-0000-00000F170000}"/>
    <cellStyle name="Calculation 2 2 18 46" xfId="7198" xr:uid="{00000000-0005-0000-0000-000010170000}"/>
    <cellStyle name="Calculation 2 2 18 47" xfId="7199" xr:uid="{00000000-0005-0000-0000-000011170000}"/>
    <cellStyle name="Calculation 2 2 18 48" xfId="7200" xr:uid="{00000000-0005-0000-0000-000012170000}"/>
    <cellStyle name="Calculation 2 2 18 49" xfId="7201" xr:uid="{00000000-0005-0000-0000-000013170000}"/>
    <cellStyle name="Calculation 2 2 18 5" xfId="7202" xr:uid="{00000000-0005-0000-0000-000014170000}"/>
    <cellStyle name="Calculation 2 2 18 5 2" xfId="7203" xr:uid="{00000000-0005-0000-0000-000015170000}"/>
    <cellStyle name="Calculation 2 2 18 50" xfId="7204" xr:uid="{00000000-0005-0000-0000-000016170000}"/>
    <cellStyle name="Calculation 2 2 18 51" xfId="7205" xr:uid="{00000000-0005-0000-0000-000017170000}"/>
    <cellStyle name="Calculation 2 2 18 52" xfId="7206" xr:uid="{00000000-0005-0000-0000-000018170000}"/>
    <cellStyle name="Calculation 2 2 18 53" xfId="7207" xr:uid="{00000000-0005-0000-0000-000019170000}"/>
    <cellStyle name="Calculation 2 2 18 54" xfId="7208" xr:uid="{00000000-0005-0000-0000-00001A170000}"/>
    <cellStyle name="Calculation 2 2 18 55" xfId="7209" xr:uid="{00000000-0005-0000-0000-00001B170000}"/>
    <cellStyle name="Calculation 2 2 18 56" xfId="7210" xr:uid="{00000000-0005-0000-0000-00001C170000}"/>
    <cellStyle name="Calculation 2 2 18 57" xfId="7211" xr:uid="{00000000-0005-0000-0000-00001D170000}"/>
    <cellStyle name="Calculation 2 2 18 58" xfId="7212" xr:uid="{00000000-0005-0000-0000-00001E170000}"/>
    <cellStyle name="Calculation 2 2 18 59" xfId="7213" xr:uid="{00000000-0005-0000-0000-00001F170000}"/>
    <cellStyle name="Calculation 2 2 18 6" xfId="7214" xr:uid="{00000000-0005-0000-0000-000020170000}"/>
    <cellStyle name="Calculation 2 2 18 6 2" xfId="7215" xr:uid="{00000000-0005-0000-0000-000021170000}"/>
    <cellStyle name="Calculation 2 2 18 60" xfId="7216" xr:uid="{00000000-0005-0000-0000-000022170000}"/>
    <cellStyle name="Calculation 2 2 18 61" xfId="7217" xr:uid="{00000000-0005-0000-0000-000023170000}"/>
    <cellStyle name="Calculation 2 2 18 62" xfId="7218" xr:uid="{00000000-0005-0000-0000-000024170000}"/>
    <cellStyle name="Calculation 2 2 18 63" xfId="7219" xr:uid="{00000000-0005-0000-0000-000025170000}"/>
    <cellStyle name="Calculation 2 2 18 64" xfId="7220" xr:uid="{00000000-0005-0000-0000-000026170000}"/>
    <cellStyle name="Calculation 2 2 18 65" xfId="7221" xr:uid="{00000000-0005-0000-0000-000027170000}"/>
    <cellStyle name="Calculation 2 2 18 66" xfId="7222" xr:uid="{00000000-0005-0000-0000-000028170000}"/>
    <cellStyle name="Calculation 2 2 18 67" xfId="7223" xr:uid="{00000000-0005-0000-0000-000029170000}"/>
    <cellStyle name="Calculation 2 2 18 68" xfId="7224" xr:uid="{00000000-0005-0000-0000-00002A170000}"/>
    <cellStyle name="Calculation 2 2 18 69" xfId="7225" xr:uid="{00000000-0005-0000-0000-00002B170000}"/>
    <cellStyle name="Calculation 2 2 18 7" xfId="7226" xr:uid="{00000000-0005-0000-0000-00002C170000}"/>
    <cellStyle name="Calculation 2 2 18 7 2" xfId="7227" xr:uid="{00000000-0005-0000-0000-00002D170000}"/>
    <cellStyle name="Calculation 2 2 18 70" xfId="7228" xr:uid="{00000000-0005-0000-0000-00002E170000}"/>
    <cellStyle name="Calculation 2 2 18 71" xfId="7229" xr:uid="{00000000-0005-0000-0000-00002F170000}"/>
    <cellStyle name="Calculation 2 2 18 72" xfId="7230" xr:uid="{00000000-0005-0000-0000-000030170000}"/>
    <cellStyle name="Calculation 2 2 18 73" xfId="7231" xr:uid="{00000000-0005-0000-0000-000031170000}"/>
    <cellStyle name="Calculation 2 2 18 74" xfId="7232" xr:uid="{00000000-0005-0000-0000-000032170000}"/>
    <cellStyle name="Calculation 2 2 18 75" xfId="7233" xr:uid="{00000000-0005-0000-0000-000033170000}"/>
    <cellStyle name="Calculation 2 2 18 76" xfId="7234" xr:uid="{00000000-0005-0000-0000-000034170000}"/>
    <cellStyle name="Calculation 2 2 18 77" xfId="52731" xr:uid="{00000000-0005-0000-0000-000035170000}"/>
    <cellStyle name="Calculation 2 2 18 78" xfId="53005" xr:uid="{00000000-0005-0000-0000-000036170000}"/>
    <cellStyle name="Calculation 2 2 18 79" xfId="53466" xr:uid="{00000000-0005-0000-0000-000037170000}"/>
    <cellStyle name="Calculation 2 2 18 8" xfId="7235" xr:uid="{00000000-0005-0000-0000-000038170000}"/>
    <cellStyle name="Calculation 2 2 18 8 2" xfId="7236" xr:uid="{00000000-0005-0000-0000-000039170000}"/>
    <cellStyle name="Calculation 2 2 18 9" xfId="7237" xr:uid="{00000000-0005-0000-0000-00003A170000}"/>
    <cellStyle name="Calculation 2 2 18 9 2" xfId="7238" xr:uid="{00000000-0005-0000-0000-00003B170000}"/>
    <cellStyle name="Calculation 2 2 19" xfId="229" xr:uid="{00000000-0005-0000-0000-00003C170000}"/>
    <cellStyle name="Calculation 2 2 19 10" xfId="7239" xr:uid="{00000000-0005-0000-0000-00003D170000}"/>
    <cellStyle name="Calculation 2 2 19 10 2" xfId="7240" xr:uid="{00000000-0005-0000-0000-00003E170000}"/>
    <cellStyle name="Calculation 2 2 19 11" xfId="7241" xr:uid="{00000000-0005-0000-0000-00003F170000}"/>
    <cellStyle name="Calculation 2 2 19 11 2" xfId="7242" xr:uid="{00000000-0005-0000-0000-000040170000}"/>
    <cellStyle name="Calculation 2 2 19 12" xfId="7243" xr:uid="{00000000-0005-0000-0000-000041170000}"/>
    <cellStyle name="Calculation 2 2 19 12 2" xfId="7244" xr:uid="{00000000-0005-0000-0000-000042170000}"/>
    <cellStyle name="Calculation 2 2 19 13" xfId="7245" xr:uid="{00000000-0005-0000-0000-000043170000}"/>
    <cellStyle name="Calculation 2 2 19 13 2" xfId="7246" xr:uid="{00000000-0005-0000-0000-000044170000}"/>
    <cellStyle name="Calculation 2 2 19 14" xfId="7247" xr:uid="{00000000-0005-0000-0000-000045170000}"/>
    <cellStyle name="Calculation 2 2 19 14 2" xfId="7248" xr:uid="{00000000-0005-0000-0000-000046170000}"/>
    <cellStyle name="Calculation 2 2 19 15" xfId="7249" xr:uid="{00000000-0005-0000-0000-000047170000}"/>
    <cellStyle name="Calculation 2 2 19 15 2" xfId="7250" xr:uid="{00000000-0005-0000-0000-000048170000}"/>
    <cellStyle name="Calculation 2 2 19 16" xfId="7251" xr:uid="{00000000-0005-0000-0000-000049170000}"/>
    <cellStyle name="Calculation 2 2 19 16 2" xfId="7252" xr:uid="{00000000-0005-0000-0000-00004A170000}"/>
    <cellStyle name="Calculation 2 2 19 17" xfId="7253" xr:uid="{00000000-0005-0000-0000-00004B170000}"/>
    <cellStyle name="Calculation 2 2 19 17 2" xfId="7254" xr:uid="{00000000-0005-0000-0000-00004C170000}"/>
    <cellStyle name="Calculation 2 2 19 18" xfId="7255" xr:uid="{00000000-0005-0000-0000-00004D170000}"/>
    <cellStyle name="Calculation 2 2 19 18 2" xfId="7256" xr:uid="{00000000-0005-0000-0000-00004E170000}"/>
    <cellStyle name="Calculation 2 2 19 19" xfId="7257" xr:uid="{00000000-0005-0000-0000-00004F170000}"/>
    <cellStyle name="Calculation 2 2 19 19 2" xfId="7258" xr:uid="{00000000-0005-0000-0000-000050170000}"/>
    <cellStyle name="Calculation 2 2 19 2" xfId="230" xr:uid="{00000000-0005-0000-0000-000051170000}"/>
    <cellStyle name="Calculation 2 2 19 2 2" xfId="7259" xr:uid="{00000000-0005-0000-0000-000052170000}"/>
    <cellStyle name="Calculation 2 2 19 20" xfId="7260" xr:uid="{00000000-0005-0000-0000-000053170000}"/>
    <cellStyle name="Calculation 2 2 19 20 2" xfId="7261" xr:uid="{00000000-0005-0000-0000-000054170000}"/>
    <cellStyle name="Calculation 2 2 19 21" xfId="7262" xr:uid="{00000000-0005-0000-0000-000055170000}"/>
    <cellStyle name="Calculation 2 2 19 21 2" xfId="7263" xr:uid="{00000000-0005-0000-0000-000056170000}"/>
    <cellStyle name="Calculation 2 2 19 22" xfId="7264" xr:uid="{00000000-0005-0000-0000-000057170000}"/>
    <cellStyle name="Calculation 2 2 19 22 2" xfId="7265" xr:uid="{00000000-0005-0000-0000-000058170000}"/>
    <cellStyle name="Calculation 2 2 19 23" xfId="7266" xr:uid="{00000000-0005-0000-0000-000059170000}"/>
    <cellStyle name="Calculation 2 2 19 23 2" xfId="7267" xr:uid="{00000000-0005-0000-0000-00005A170000}"/>
    <cellStyle name="Calculation 2 2 19 24" xfId="7268" xr:uid="{00000000-0005-0000-0000-00005B170000}"/>
    <cellStyle name="Calculation 2 2 19 24 2" xfId="7269" xr:uid="{00000000-0005-0000-0000-00005C170000}"/>
    <cellStyle name="Calculation 2 2 19 25" xfId="7270" xr:uid="{00000000-0005-0000-0000-00005D170000}"/>
    <cellStyle name="Calculation 2 2 19 25 2" xfId="7271" xr:uid="{00000000-0005-0000-0000-00005E170000}"/>
    <cellStyle name="Calculation 2 2 19 26" xfId="7272" xr:uid="{00000000-0005-0000-0000-00005F170000}"/>
    <cellStyle name="Calculation 2 2 19 26 2" xfId="7273" xr:uid="{00000000-0005-0000-0000-000060170000}"/>
    <cellStyle name="Calculation 2 2 19 27" xfId="7274" xr:uid="{00000000-0005-0000-0000-000061170000}"/>
    <cellStyle name="Calculation 2 2 19 27 2" xfId="7275" xr:uid="{00000000-0005-0000-0000-000062170000}"/>
    <cellStyle name="Calculation 2 2 19 28" xfId="7276" xr:uid="{00000000-0005-0000-0000-000063170000}"/>
    <cellStyle name="Calculation 2 2 19 28 2" xfId="7277" xr:uid="{00000000-0005-0000-0000-000064170000}"/>
    <cellStyle name="Calculation 2 2 19 29" xfId="7278" xr:uid="{00000000-0005-0000-0000-000065170000}"/>
    <cellStyle name="Calculation 2 2 19 29 2" xfId="7279" xr:uid="{00000000-0005-0000-0000-000066170000}"/>
    <cellStyle name="Calculation 2 2 19 3" xfId="7280" xr:uid="{00000000-0005-0000-0000-000067170000}"/>
    <cellStyle name="Calculation 2 2 19 3 2" xfId="7281" xr:uid="{00000000-0005-0000-0000-000068170000}"/>
    <cellStyle name="Calculation 2 2 19 30" xfId="7282" xr:uid="{00000000-0005-0000-0000-000069170000}"/>
    <cellStyle name="Calculation 2 2 19 30 2" xfId="7283" xr:uid="{00000000-0005-0000-0000-00006A170000}"/>
    <cellStyle name="Calculation 2 2 19 31" xfId="7284" xr:uid="{00000000-0005-0000-0000-00006B170000}"/>
    <cellStyle name="Calculation 2 2 19 31 2" xfId="7285" xr:uid="{00000000-0005-0000-0000-00006C170000}"/>
    <cellStyle name="Calculation 2 2 19 32" xfId="7286" xr:uid="{00000000-0005-0000-0000-00006D170000}"/>
    <cellStyle name="Calculation 2 2 19 32 2" xfId="7287" xr:uid="{00000000-0005-0000-0000-00006E170000}"/>
    <cellStyle name="Calculation 2 2 19 33" xfId="7288" xr:uid="{00000000-0005-0000-0000-00006F170000}"/>
    <cellStyle name="Calculation 2 2 19 33 2" xfId="7289" xr:uid="{00000000-0005-0000-0000-000070170000}"/>
    <cellStyle name="Calculation 2 2 19 34" xfId="7290" xr:uid="{00000000-0005-0000-0000-000071170000}"/>
    <cellStyle name="Calculation 2 2 19 34 2" xfId="7291" xr:uid="{00000000-0005-0000-0000-000072170000}"/>
    <cellStyle name="Calculation 2 2 19 35" xfId="7292" xr:uid="{00000000-0005-0000-0000-000073170000}"/>
    <cellStyle name="Calculation 2 2 19 35 2" xfId="7293" xr:uid="{00000000-0005-0000-0000-000074170000}"/>
    <cellStyle name="Calculation 2 2 19 36" xfId="7294" xr:uid="{00000000-0005-0000-0000-000075170000}"/>
    <cellStyle name="Calculation 2 2 19 36 2" xfId="7295" xr:uid="{00000000-0005-0000-0000-000076170000}"/>
    <cellStyle name="Calculation 2 2 19 37" xfId="7296" xr:uid="{00000000-0005-0000-0000-000077170000}"/>
    <cellStyle name="Calculation 2 2 19 37 2" xfId="7297" xr:uid="{00000000-0005-0000-0000-000078170000}"/>
    <cellStyle name="Calculation 2 2 19 38" xfId="7298" xr:uid="{00000000-0005-0000-0000-000079170000}"/>
    <cellStyle name="Calculation 2 2 19 38 2" xfId="7299" xr:uid="{00000000-0005-0000-0000-00007A170000}"/>
    <cellStyle name="Calculation 2 2 19 39" xfId="7300" xr:uid="{00000000-0005-0000-0000-00007B170000}"/>
    <cellStyle name="Calculation 2 2 19 39 2" xfId="7301" xr:uid="{00000000-0005-0000-0000-00007C170000}"/>
    <cellStyle name="Calculation 2 2 19 4" xfId="7302" xr:uid="{00000000-0005-0000-0000-00007D170000}"/>
    <cellStyle name="Calculation 2 2 19 4 2" xfId="7303" xr:uid="{00000000-0005-0000-0000-00007E170000}"/>
    <cellStyle name="Calculation 2 2 19 40" xfId="7304" xr:uid="{00000000-0005-0000-0000-00007F170000}"/>
    <cellStyle name="Calculation 2 2 19 41" xfId="7305" xr:uid="{00000000-0005-0000-0000-000080170000}"/>
    <cellStyle name="Calculation 2 2 19 42" xfId="7306" xr:uid="{00000000-0005-0000-0000-000081170000}"/>
    <cellStyle name="Calculation 2 2 19 43" xfId="7307" xr:uid="{00000000-0005-0000-0000-000082170000}"/>
    <cellStyle name="Calculation 2 2 19 44" xfId="7308" xr:uid="{00000000-0005-0000-0000-000083170000}"/>
    <cellStyle name="Calculation 2 2 19 45" xfId="7309" xr:uid="{00000000-0005-0000-0000-000084170000}"/>
    <cellStyle name="Calculation 2 2 19 46" xfId="7310" xr:uid="{00000000-0005-0000-0000-000085170000}"/>
    <cellStyle name="Calculation 2 2 19 47" xfId="7311" xr:uid="{00000000-0005-0000-0000-000086170000}"/>
    <cellStyle name="Calculation 2 2 19 48" xfId="7312" xr:uid="{00000000-0005-0000-0000-000087170000}"/>
    <cellStyle name="Calculation 2 2 19 49" xfId="7313" xr:uid="{00000000-0005-0000-0000-000088170000}"/>
    <cellStyle name="Calculation 2 2 19 5" xfId="7314" xr:uid="{00000000-0005-0000-0000-000089170000}"/>
    <cellStyle name="Calculation 2 2 19 5 2" xfId="7315" xr:uid="{00000000-0005-0000-0000-00008A170000}"/>
    <cellStyle name="Calculation 2 2 19 50" xfId="7316" xr:uid="{00000000-0005-0000-0000-00008B170000}"/>
    <cellStyle name="Calculation 2 2 19 51" xfId="7317" xr:uid="{00000000-0005-0000-0000-00008C170000}"/>
    <cellStyle name="Calculation 2 2 19 52" xfId="7318" xr:uid="{00000000-0005-0000-0000-00008D170000}"/>
    <cellStyle name="Calculation 2 2 19 53" xfId="7319" xr:uid="{00000000-0005-0000-0000-00008E170000}"/>
    <cellStyle name="Calculation 2 2 19 54" xfId="7320" xr:uid="{00000000-0005-0000-0000-00008F170000}"/>
    <cellStyle name="Calculation 2 2 19 55" xfId="7321" xr:uid="{00000000-0005-0000-0000-000090170000}"/>
    <cellStyle name="Calculation 2 2 19 56" xfId="7322" xr:uid="{00000000-0005-0000-0000-000091170000}"/>
    <cellStyle name="Calculation 2 2 19 57" xfId="7323" xr:uid="{00000000-0005-0000-0000-000092170000}"/>
    <cellStyle name="Calculation 2 2 19 58" xfId="7324" xr:uid="{00000000-0005-0000-0000-000093170000}"/>
    <cellStyle name="Calculation 2 2 19 59" xfId="7325" xr:uid="{00000000-0005-0000-0000-000094170000}"/>
    <cellStyle name="Calculation 2 2 19 6" xfId="7326" xr:uid="{00000000-0005-0000-0000-000095170000}"/>
    <cellStyle name="Calculation 2 2 19 6 2" xfId="7327" xr:uid="{00000000-0005-0000-0000-000096170000}"/>
    <cellStyle name="Calculation 2 2 19 60" xfId="7328" xr:uid="{00000000-0005-0000-0000-000097170000}"/>
    <cellStyle name="Calculation 2 2 19 61" xfId="7329" xr:uid="{00000000-0005-0000-0000-000098170000}"/>
    <cellStyle name="Calculation 2 2 19 62" xfId="7330" xr:uid="{00000000-0005-0000-0000-000099170000}"/>
    <cellStyle name="Calculation 2 2 19 63" xfId="7331" xr:uid="{00000000-0005-0000-0000-00009A170000}"/>
    <cellStyle name="Calculation 2 2 19 64" xfId="7332" xr:uid="{00000000-0005-0000-0000-00009B170000}"/>
    <cellStyle name="Calculation 2 2 19 65" xfId="7333" xr:uid="{00000000-0005-0000-0000-00009C170000}"/>
    <cellStyle name="Calculation 2 2 19 66" xfId="7334" xr:uid="{00000000-0005-0000-0000-00009D170000}"/>
    <cellStyle name="Calculation 2 2 19 67" xfId="7335" xr:uid="{00000000-0005-0000-0000-00009E170000}"/>
    <cellStyle name="Calculation 2 2 19 68" xfId="7336" xr:uid="{00000000-0005-0000-0000-00009F170000}"/>
    <cellStyle name="Calculation 2 2 19 69" xfId="7337" xr:uid="{00000000-0005-0000-0000-0000A0170000}"/>
    <cellStyle name="Calculation 2 2 19 7" xfId="7338" xr:uid="{00000000-0005-0000-0000-0000A1170000}"/>
    <cellStyle name="Calculation 2 2 19 7 2" xfId="7339" xr:uid="{00000000-0005-0000-0000-0000A2170000}"/>
    <cellStyle name="Calculation 2 2 19 70" xfId="7340" xr:uid="{00000000-0005-0000-0000-0000A3170000}"/>
    <cellStyle name="Calculation 2 2 19 71" xfId="7341" xr:uid="{00000000-0005-0000-0000-0000A4170000}"/>
    <cellStyle name="Calculation 2 2 19 72" xfId="7342" xr:uid="{00000000-0005-0000-0000-0000A5170000}"/>
    <cellStyle name="Calculation 2 2 19 73" xfId="7343" xr:uid="{00000000-0005-0000-0000-0000A6170000}"/>
    <cellStyle name="Calculation 2 2 19 74" xfId="7344" xr:uid="{00000000-0005-0000-0000-0000A7170000}"/>
    <cellStyle name="Calculation 2 2 19 75" xfId="7345" xr:uid="{00000000-0005-0000-0000-0000A8170000}"/>
    <cellStyle name="Calculation 2 2 19 76" xfId="7346" xr:uid="{00000000-0005-0000-0000-0000A9170000}"/>
    <cellStyle name="Calculation 2 2 19 77" xfId="52626" xr:uid="{00000000-0005-0000-0000-0000AA170000}"/>
    <cellStyle name="Calculation 2 2 19 78" xfId="52874" xr:uid="{00000000-0005-0000-0000-0000AB170000}"/>
    <cellStyle name="Calculation 2 2 19 79" xfId="53335" xr:uid="{00000000-0005-0000-0000-0000AC170000}"/>
    <cellStyle name="Calculation 2 2 19 8" xfId="7347" xr:uid="{00000000-0005-0000-0000-0000AD170000}"/>
    <cellStyle name="Calculation 2 2 19 8 2" xfId="7348" xr:uid="{00000000-0005-0000-0000-0000AE170000}"/>
    <cellStyle name="Calculation 2 2 19 9" xfId="7349" xr:uid="{00000000-0005-0000-0000-0000AF170000}"/>
    <cellStyle name="Calculation 2 2 19 9 2" xfId="7350" xr:uid="{00000000-0005-0000-0000-0000B0170000}"/>
    <cellStyle name="Calculation 2 2 2" xfId="231" xr:uid="{00000000-0005-0000-0000-0000B1170000}"/>
    <cellStyle name="Calculation 2 2 2 10" xfId="7351" xr:uid="{00000000-0005-0000-0000-0000B2170000}"/>
    <cellStyle name="Calculation 2 2 2 10 2" xfId="7352" xr:uid="{00000000-0005-0000-0000-0000B3170000}"/>
    <cellStyle name="Calculation 2 2 2 11" xfId="7353" xr:uid="{00000000-0005-0000-0000-0000B4170000}"/>
    <cellStyle name="Calculation 2 2 2 11 2" xfId="7354" xr:uid="{00000000-0005-0000-0000-0000B5170000}"/>
    <cellStyle name="Calculation 2 2 2 12" xfId="7355" xr:uid="{00000000-0005-0000-0000-0000B6170000}"/>
    <cellStyle name="Calculation 2 2 2 12 2" xfId="7356" xr:uid="{00000000-0005-0000-0000-0000B7170000}"/>
    <cellStyle name="Calculation 2 2 2 13" xfId="7357" xr:uid="{00000000-0005-0000-0000-0000B8170000}"/>
    <cellStyle name="Calculation 2 2 2 13 2" xfId="7358" xr:uid="{00000000-0005-0000-0000-0000B9170000}"/>
    <cellStyle name="Calculation 2 2 2 14" xfId="7359" xr:uid="{00000000-0005-0000-0000-0000BA170000}"/>
    <cellStyle name="Calculation 2 2 2 14 2" xfId="7360" xr:uid="{00000000-0005-0000-0000-0000BB170000}"/>
    <cellStyle name="Calculation 2 2 2 15" xfId="7361" xr:uid="{00000000-0005-0000-0000-0000BC170000}"/>
    <cellStyle name="Calculation 2 2 2 15 2" xfId="7362" xr:uid="{00000000-0005-0000-0000-0000BD170000}"/>
    <cellStyle name="Calculation 2 2 2 16" xfId="7363" xr:uid="{00000000-0005-0000-0000-0000BE170000}"/>
    <cellStyle name="Calculation 2 2 2 16 2" xfId="7364" xr:uid="{00000000-0005-0000-0000-0000BF170000}"/>
    <cellStyle name="Calculation 2 2 2 17" xfId="7365" xr:uid="{00000000-0005-0000-0000-0000C0170000}"/>
    <cellStyle name="Calculation 2 2 2 17 2" xfId="7366" xr:uid="{00000000-0005-0000-0000-0000C1170000}"/>
    <cellStyle name="Calculation 2 2 2 18" xfId="7367" xr:uid="{00000000-0005-0000-0000-0000C2170000}"/>
    <cellStyle name="Calculation 2 2 2 18 2" xfId="7368" xr:uid="{00000000-0005-0000-0000-0000C3170000}"/>
    <cellStyle name="Calculation 2 2 2 19" xfId="7369" xr:uid="{00000000-0005-0000-0000-0000C4170000}"/>
    <cellStyle name="Calculation 2 2 2 19 2" xfId="7370" xr:uid="{00000000-0005-0000-0000-0000C5170000}"/>
    <cellStyle name="Calculation 2 2 2 2" xfId="232" xr:uid="{00000000-0005-0000-0000-0000C6170000}"/>
    <cellStyle name="Calculation 2 2 2 2 2" xfId="7371" xr:uid="{00000000-0005-0000-0000-0000C7170000}"/>
    <cellStyle name="Calculation 2 2 2 20" xfId="7372" xr:uid="{00000000-0005-0000-0000-0000C8170000}"/>
    <cellStyle name="Calculation 2 2 2 20 2" xfId="7373" xr:uid="{00000000-0005-0000-0000-0000C9170000}"/>
    <cellStyle name="Calculation 2 2 2 21" xfId="7374" xr:uid="{00000000-0005-0000-0000-0000CA170000}"/>
    <cellStyle name="Calculation 2 2 2 21 2" xfId="7375" xr:uid="{00000000-0005-0000-0000-0000CB170000}"/>
    <cellStyle name="Calculation 2 2 2 22" xfId="7376" xr:uid="{00000000-0005-0000-0000-0000CC170000}"/>
    <cellStyle name="Calculation 2 2 2 22 2" xfId="7377" xr:uid="{00000000-0005-0000-0000-0000CD170000}"/>
    <cellStyle name="Calculation 2 2 2 23" xfId="7378" xr:uid="{00000000-0005-0000-0000-0000CE170000}"/>
    <cellStyle name="Calculation 2 2 2 23 2" xfId="7379" xr:uid="{00000000-0005-0000-0000-0000CF170000}"/>
    <cellStyle name="Calculation 2 2 2 24" xfId="7380" xr:uid="{00000000-0005-0000-0000-0000D0170000}"/>
    <cellStyle name="Calculation 2 2 2 24 2" xfId="7381" xr:uid="{00000000-0005-0000-0000-0000D1170000}"/>
    <cellStyle name="Calculation 2 2 2 25" xfId="7382" xr:uid="{00000000-0005-0000-0000-0000D2170000}"/>
    <cellStyle name="Calculation 2 2 2 25 2" xfId="7383" xr:uid="{00000000-0005-0000-0000-0000D3170000}"/>
    <cellStyle name="Calculation 2 2 2 26" xfId="7384" xr:uid="{00000000-0005-0000-0000-0000D4170000}"/>
    <cellStyle name="Calculation 2 2 2 26 2" xfId="7385" xr:uid="{00000000-0005-0000-0000-0000D5170000}"/>
    <cellStyle name="Calculation 2 2 2 27" xfId="7386" xr:uid="{00000000-0005-0000-0000-0000D6170000}"/>
    <cellStyle name="Calculation 2 2 2 27 2" xfId="7387" xr:uid="{00000000-0005-0000-0000-0000D7170000}"/>
    <cellStyle name="Calculation 2 2 2 28" xfId="7388" xr:uid="{00000000-0005-0000-0000-0000D8170000}"/>
    <cellStyle name="Calculation 2 2 2 28 2" xfId="7389" xr:uid="{00000000-0005-0000-0000-0000D9170000}"/>
    <cellStyle name="Calculation 2 2 2 29" xfId="7390" xr:uid="{00000000-0005-0000-0000-0000DA170000}"/>
    <cellStyle name="Calculation 2 2 2 29 2" xfId="7391" xr:uid="{00000000-0005-0000-0000-0000DB170000}"/>
    <cellStyle name="Calculation 2 2 2 3" xfId="7392" xr:uid="{00000000-0005-0000-0000-0000DC170000}"/>
    <cellStyle name="Calculation 2 2 2 3 2" xfId="7393" xr:uid="{00000000-0005-0000-0000-0000DD170000}"/>
    <cellStyle name="Calculation 2 2 2 30" xfId="7394" xr:uid="{00000000-0005-0000-0000-0000DE170000}"/>
    <cellStyle name="Calculation 2 2 2 30 2" xfId="7395" xr:uid="{00000000-0005-0000-0000-0000DF170000}"/>
    <cellStyle name="Calculation 2 2 2 31" xfId="7396" xr:uid="{00000000-0005-0000-0000-0000E0170000}"/>
    <cellStyle name="Calculation 2 2 2 31 2" xfId="7397" xr:uid="{00000000-0005-0000-0000-0000E1170000}"/>
    <cellStyle name="Calculation 2 2 2 32" xfId="7398" xr:uid="{00000000-0005-0000-0000-0000E2170000}"/>
    <cellStyle name="Calculation 2 2 2 32 2" xfId="7399" xr:uid="{00000000-0005-0000-0000-0000E3170000}"/>
    <cellStyle name="Calculation 2 2 2 33" xfId="7400" xr:uid="{00000000-0005-0000-0000-0000E4170000}"/>
    <cellStyle name="Calculation 2 2 2 33 2" xfId="7401" xr:uid="{00000000-0005-0000-0000-0000E5170000}"/>
    <cellStyle name="Calculation 2 2 2 34" xfId="7402" xr:uid="{00000000-0005-0000-0000-0000E6170000}"/>
    <cellStyle name="Calculation 2 2 2 34 2" xfId="7403" xr:uid="{00000000-0005-0000-0000-0000E7170000}"/>
    <cellStyle name="Calculation 2 2 2 35" xfId="7404" xr:uid="{00000000-0005-0000-0000-0000E8170000}"/>
    <cellStyle name="Calculation 2 2 2 35 2" xfId="7405" xr:uid="{00000000-0005-0000-0000-0000E9170000}"/>
    <cellStyle name="Calculation 2 2 2 36" xfId="7406" xr:uid="{00000000-0005-0000-0000-0000EA170000}"/>
    <cellStyle name="Calculation 2 2 2 36 2" xfId="7407" xr:uid="{00000000-0005-0000-0000-0000EB170000}"/>
    <cellStyle name="Calculation 2 2 2 37" xfId="7408" xr:uid="{00000000-0005-0000-0000-0000EC170000}"/>
    <cellStyle name="Calculation 2 2 2 37 2" xfId="7409" xr:uid="{00000000-0005-0000-0000-0000ED170000}"/>
    <cellStyle name="Calculation 2 2 2 38" xfId="7410" xr:uid="{00000000-0005-0000-0000-0000EE170000}"/>
    <cellStyle name="Calculation 2 2 2 38 2" xfId="7411" xr:uid="{00000000-0005-0000-0000-0000EF170000}"/>
    <cellStyle name="Calculation 2 2 2 39" xfId="7412" xr:uid="{00000000-0005-0000-0000-0000F0170000}"/>
    <cellStyle name="Calculation 2 2 2 39 2" xfId="7413" xr:uid="{00000000-0005-0000-0000-0000F1170000}"/>
    <cellStyle name="Calculation 2 2 2 4" xfId="7414" xr:uid="{00000000-0005-0000-0000-0000F2170000}"/>
    <cellStyle name="Calculation 2 2 2 4 2" xfId="7415" xr:uid="{00000000-0005-0000-0000-0000F3170000}"/>
    <cellStyle name="Calculation 2 2 2 40" xfId="7416" xr:uid="{00000000-0005-0000-0000-0000F4170000}"/>
    <cellStyle name="Calculation 2 2 2 41" xfId="7417" xr:uid="{00000000-0005-0000-0000-0000F5170000}"/>
    <cellStyle name="Calculation 2 2 2 42" xfId="7418" xr:uid="{00000000-0005-0000-0000-0000F6170000}"/>
    <cellStyle name="Calculation 2 2 2 43" xfId="7419" xr:uid="{00000000-0005-0000-0000-0000F7170000}"/>
    <cellStyle name="Calculation 2 2 2 44" xfId="7420" xr:uid="{00000000-0005-0000-0000-0000F8170000}"/>
    <cellStyle name="Calculation 2 2 2 45" xfId="7421" xr:uid="{00000000-0005-0000-0000-0000F9170000}"/>
    <cellStyle name="Calculation 2 2 2 46" xfId="7422" xr:uid="{00000000-0005-0000-0000-0000FA170000}"/>
    <cellStyle name="Calculation 2 2 2 47" xfId="7423" xr:uid="{00000000-0005-0000-0000-0000FB170000}"/>
    <cellStyle name="Calculation 2 2 2 48" xfId="7424" xr:uid="{00000000-0005-0000-0000-0000FC170000}"/>
    <cellStyle name="Calculation 2 2 2 49" xfId="7425" xr:uid="{00000000-0005-0000-0000-0000FD170000}"/>
    <cellStyle name="Calculation 2 2 2 5" xfId="7426" xr:uid="{00000000-0005-0000-0000-0000FE170000}"/>
    <cellStyle name="Calculation 2 2 2 5 2" xfId="7427" xr:uid="{00000000-0005-0000-0000-0000FF170000}"/>
    <cellStyle name="Calculation 2 2 2 50" xfId="7428" xr:uid="{00000000-0005-0000-0000-000000180000}"/>
    <cellStyle name="Calculation 2 2 2 51" xfId="7429" xr:uid="{00000000-0005-0000-0000-000001180000}"/>
    <cellStyle name="Calculation 2 2 2 52" xfId="7430" xr:uid="{00000000-0005-0000-0000-000002180000}"/>
    <cellStyle name="Calculation 2 2 2 53" xfId="7431" xr:uid="{00000000-0005-0000-0000-000003180000}"/>
    <cellStyle name="Calculation 2 2 2 54" xfId="7432" xr:uid="{00000000-0005-0000-0000-000004180000}"/>
    <cellStyle name="Calculation 2 2 2 55" xfId="7433" xr:uid="{00000000-0005-0000-0000-000005180000}"/>
    <cellStyle name="Calculation 2 2 2 56" xfId="7434" xr:uid="{00000000-0005-0000-0000-000006180000}"/>
    <cellStyle name="Calculation 2 2 2 57" xfId="7435" xr:uid="{00000000-0005-0000-0000-000007180000}"/>
    <cellStyle name="Calculation 2 2 2 58" xfId="7436" xr:uid="{00000000-0005-0000-0000-000008180000}"/>
    <cellStyle name="Calculation 2 2 2 59" xfId="7437" xr:uid="{00000000-0005-0000-0000-000009180000}"/>
    <cellStyle name="Calculation 2 2 2 6" xfId="7438" xr:uid="{00000000-0005-0000-0000-00000A180000}"/>
    <cellStyle name="Calculation 2 2 2 6 2" xfId="7439" xr:uid="{00000000-0005-0000-0000-00000B180000}"/>
    <cellStyle name="Calculation 2 2 2 60" xfId="7440" xr:uid="{00000000-0005-0000-0000-00000C180000}"/>
    <cellStyle name="Calculation 2 2 2 61" xfId="7441" xr:uid="{00000000-0005-0000-0000-00000D180000}"/>
    <cellStyle name="Calculation 2 2 2 62" xfId="7442" xr:uid="{00000000-0005-0000-0000-00000E180000}"/>
    <cellStyle name="Calculation 2 2 2 63" xfId="7443" xr:uid="{00000000-0005-0000-0000-00000F180000}"/>
    <cellStyle name="Calculation 2 2 2 64" xfId="7444" xr:uid="{00000000-0005-0000-0000-000010180000}"/>
    <cellStyle name="Calculation 2 2 2 65" xfId="7445" xr:uid="{00000000-0005-0000-0000-000011180000}"/>
    <cellStyle name="Calculation 2 2 2 66" xfId="7446" xr:uid="{00000000-0005-0000-0000-000012180000}"/>
    <cellStyle name="Calculation 2 2 2 67" xfId="7447" xr:uid="{00000000-0005-0000-0000-000013180000}"/>
    <cellStyle name="Calculation 2 2 2 68" xfId="7448" xr:uid="{00000000-0005-0000-0000-000014180000}"/>
    <cellStyle name="Calculation 2 2 2 69" xfId="7449" xr:uid="{00000000-0005-0000-0000-000015180000}"/>
    <cellStyle name="Calculation 2 2 2 7" xfId="7450" xr:uid="{00000000-0005-0000-0000-000016180000}"/>
    <cellStyle name="Calculation 2 2 2 7 2" xfId="7451" xr:uid="{00000000-0005-0000-0000-000017180000}"/>
    <cellStyle name="Calculation 2 2 2 70" xfId="7452" xr:uid="{00000000-0005-0000-0000-000018180000}"/>
    <cellStyle name="Calculation 2 2 2 71" xfId="7453" xr:uid="{00000000-0005-0000-0000-000019180000}"/>
    <cellStyle name="Calculation 2 2 2 72" xfId="7454" xr:uid="{00000000-0005-0000-0000-00001A180000}"/>
    <cellStyle name="Calculation 2 2 2 73" xfId="7455" xr:uid="{00000000-0005-0000-0000-00001B180000}"/>
    <cellStyle name="Calculation 2 2 2 74" xfId="7456" xr:uid="{00000000-0005-0000-0000-00001C180000}"/>
    <cellStyle name="Calculation 2 2 2 75" xfId="7457" xr:uid="{00000000-0005-0000-0000-00001D180000}"/>
    <cellStyle name="Calculation 2 2 2 76" xfId="7458" xr:uid="{00000000-0005-0000-0000-00001E180000}"/>
    <cellStyle name="Calculation 2 2 2 77" xfId="52450" xr:uid="{00000000-0005-0000-0000-00001F180000}"/>
    <cellStyle name="Calculation 2 2 2 78" xfId="52220" xr:uid="{00000000-0005-0000-0000-000020180000}"/>
    <cellStyle name="Calculation 2 2 2 79" xfId="53141" xr:uid="{00000000-0005-0000-0000-000021180000}"/>
    <cellStyle name="Calculation 2 2 2 8" xfId="7459" xr:uid="{00000000-0005-0000-0000-000022180000}"/>
    <cellStyle name="Calculation 2 2 2 8 2" xfId="7460" xr:uid="{00000000-0005-0000-0000-000023180000}"/>
    <cellStyle name="Calculation 2 2 2 9" xfId="7461" xr:uid="{00000000-0005-0000-0000-000024180000}"/>
    <cellStyle name="Calculation 2 2 2 9 2" xfId="7462" xr:uid="{00000000-0005-0000-0000-000025180000}"/>
    <cellStyle name="Calculation 2 2 20" xfId="233" xr:uid="{00000000-0005-0000-0000-000026180000}"/>
    <cellStyle name="Calculation 2 2 20 10" xfId="7463" xr:uid="{00000000-0005-0000-0000-000027180000}"/>
    <cellStyle name="Calculation 2 2 20 10 2" xfId="7464" xr:uid="{00000000-0005-0000-0000-000028180000}"/>
    <cellStyle name="Calculation 2 2 20 11" xfId="7465" xr:uid="{00000000-0005-0000-0000-000029180000}"/>
    <cellStyle name="Calculation 2 2 20 11 2" xfId="7466" xr:uid="{00000000-0005-0000-0000-00002A180000}"/>
    <cellStyle name="Calculation 2 2 20 12" xfId="7467" xr:uid="{00000000-0005-0000-0000-00002B180000}"/>
    <cellStyle name="Calculation 2 2 20 12 2" xfId="7468" xr:uid="{00000000-0005-0000-0000-00002C180000}"/>
    <cellStyle name="Calculation 2 2 20 13" xfId="7469" xr:uid="{00000000-0005-0000-0000-00002D180000}"/>
    <cellStyle name="Calculation 2 2 20 13 2" xfId="7470" xr:uid="{00000000-0005-0000-0000-00002E180000}"/>
    <cellStyle name="Calculation 2 2 20 14" xfId="7471" xr:uid="{00000000-0005-0000-0000-00002F180000}"/>
    <cellStyle name="Calculation 2 2 20 14 2" xfId="7472" xr:uid="{00000000-0005-0000-0000-000030180000}"/>
    <cellStyle name="Calculation 2 2 20 15" xfId="7473" xr:uid="{00000000-0005-0000-0000-000031180000}"/>
    <cellStyle name="Calculation 2 2 20 15 2" xfId="7474" xr:uid="{00000000-0005-0000-0000-000032180000}"/>
    <cellStyle name="Calculation 2 2 20 16" xfId="7475" xr:uid="{00000000-0005-0000-0000-000033180000}"/>
    <cellStyle name="Calculation 2 2 20 16 2" xfId="7476" xr:uid="{00000000-0005-0000-0000-000034180000}"/>
    <cellStyle name="Calculation 2 2 20 17" xfId="7477" xr:uid="{00000000-0005-0000-0000-000035180000}"/>
    <cellStyle name="Calculation 2 2 20 17 2" xfId="7478" xr:uid="{00000000-0005-0000-0000-000036180000}"/>
    <cellStyle name="Calculation 2 2 20 18" xfId="7479" xr:uid="{00000000-0005-0000-0000-000037180000}"/>
    <cellStyle name="Calculation 2 2 20 18 2" xfId="7480" xr:uid="{00000000-0005-0000-0000-000038180000}"/>
    <cellStyle name="Calculation 2 2 20 19" xfId="7481" xr:uid="{00000000-0005-0000-0000-000039180000}"/>
    <cellStyle name="Calculation 2 2 20 19 2" xfId="7482" xr:uid="{00000000-0005-0000-0000-00003A180000}"/>
    <cellStyle name="Calculation 2 2 20 2" xfId="234" xr:uid="{00000000-0005-0000-0000-00003B180000}"/>
    <cellStyle name="Calculation 2 2 20 2 2" xfId="7483" xr:uid="{00000000-0005-0000-0000-00003C180000}"/>
    <cellStyle name="Calculation 2 2 20 20" xfId="7484" xr:uid="{00000000-0005-0000-0000-00003D180000}"/>
    <cellStyle name="Calculation 2 2 20 20 2" xfId="7485" xr:uid="{00000000-0005-0000-0000-00003E180000}"/>
    <cellStyle name="Calculation 2 2 20 21" xfId="7486" xr:uid="{00000000-0005-0000-0000-00003F180000}"/>
    <cellStyle name="Calculation 2 2 20 21 2" xfId="7487" xr:uid="{00000000-0005-0000-0000-000040180000}"/>
    <cellStyle name="Calculation 2 2 20 22" xfId="7488" xr:uid="{00000000-0005-0000-0000-000041180000}"/>
    <cellStyle name="Calculation 2 2 20 22 2" xfId="7489" xr:uid="{00000000-0005-0000-0000-000042180000}"/>
    <cellStyle name="Calculation 2 2 20 23" xfId="7490" xr:uid="{00000000-0005-0000-0000-000043180000}"/>
    <cellStyle name="Calculation 2 2 20 23 2" xfId="7491" xr:uid="{00000000-0005-0000-0000-000044180000}"/>
    <cellStyle name="Calculation 2 2 20 24" xfId="7492" xr:uid="{00000000-0005-0000-0000-000045180000}"/>
    <cellStyle name="Calculation 2 2 20 24 2" xfId="7493" xr:uid="{00000000-0005-0000-0000-000046180000}"/>
    <cellStyle name="Calculation 2 2 20 25" xfId="7494" xr:uid="{00000000-0005-0000-0000-000047180000}"/>
    <cellStyle name="Calculation 2 2 20 25 2" xfId="7495" xr:uid="{00000000-0005-0000-0000-000048180000}"/>
    <cellStyle name="Calculation 2 2 20 26" xfId="7496" xr:uid="{00000000-0005-0000-0000-000049180000}"/>
    <cellStyle name="Calculation 2 2 20 26 2" xfId="7497" xr:uid="{00000000-0005-0000-0000-00004A180000}"/>
    <cellStyle name="Calculation 2 2 20 27" xfId="7498" xr:uid="{00000000-0005-0000-0000-00004B180000}"/>
    <cellStyle name="Calculation 2 2 20 27 2" xfId="7499" xr:uid="{00000000-0005-0000-0000-00004C180000}"/>
    <cellStyle name="Calculation 2 2 20 28" xfId="7500" xr:uid="{00000000-0005-0000-0000-00004D180000}"/>
    <cellStyle name="Calculation 2 2 20 28 2" xfId="7501" xr:uid="{00000000-0005-0000-0000-00004E180000}"/>
    <cellStyle name="Calculation 2 2 20 29" xfId="7502" xr:uid="{00000000-0005-0000-0000-00004F180000}"/>
    <cellStyle name="Calculation 2 2 20 29 2" xfId="7503" xr:uid="{00000000-0005-0000-0000-000050180000}"/>
    <cellStyle name="Calculation 2 2 20 3" xfId="7504" xr:uid="{00000000-0005-0000-0000-000051180000}"/>
    <cellStyle name="Calculation 2 2 20 3 2" xfId="7505" xr:uid="{00000000-0005-0000-0000-000052180000}"/>
    <cellStyle name="Calculation 2 2 20 30" xfId="7506" xr:uid="{00000000-0005-0000-0000-000053180000}"/>
    <cellStyle name="Calculation 2 2 20 30 2" xfId="7507" xr:uid="{00000000-0005-0000-0000-000054180000}"/>
    <cellStyle name="Calculation 2 2 20 31" xfId="7508" xr:uid="{00000000-0005-0000-0000-000055180000}"/>
    <cellStyle name="Calculation 2 2 20 31 2" xfId="7509" xr:uid="{00000000-0005-0000-0000-000056180000}"/>
    <cellStyle name="Calculation 2 2 20 32" xfId="7510" xr:uid="{00000000-0005-0000-0000-000057180000}"/>
    <cellStyle name="Calculation 2 2 20 32 2" xfId="7511" xr:uid="{00000000-0005-0000-0000-000058180000}"/>
    <cellStyle name="Calculation 2 2 20 33" xfId="7512" xr:uid="{00000000-0005-0000-0000-000059180000}"/>
    <cellStyle name="Calculation 2 2 20 33 2" xfId="7513" xr:uid="{00000000-0005-0000-0000-00005A180000}"/>
    <cellStyle name="Calculation 2 2 20 34" xfId="7514" xr:uid="{00000000-0005-0000-0000-00005B180000}"/>
    <cellStyle name="Calculation 2 2 20 34 2" xfId="7515" xr:uid="{00000000-0005-0000-0000-00005C180000}"/>
    <cellStyle name="Calculation 2 2 20 35" xfId="7516" xr:uid="{00000000-0005-0000-0000-00005D180000}"/>
    <cellStyle name="Calculation 2 2 20 35 2" xfId="7517" xr:uid="{00000000-0005-0000-0000-00005E180000}"/>
    <cellStyle name="Calculation 2 2 20 36" xfId="7518" xr:uid="{00000000-0005-0000-0000-00005F180000}"/>
    <cellStyle name="Calculation 2 2 20 36 2" xfId="7519" xr:uid="{00000000-0005-0000-0000-000060180000}"/>
    <cellStyle name="Calculation 2 2 20 37" xfId="7520" xr:uid="{00000000-0005-0000-0000-000061180000}"/>
    <cellStyle name="Calculation 2 2 20 37 2" xfId="7521" xr:uid="{00000000-0005-0000-0000-000062180000}"/>
    <cellStyle name="Calculation 2 2 20 38" xfId="7522" xr:uid="{00000000-0005-0000-0000-000063180000}"/>
    <cellStyle name="Calculation 2 2 20 38 2" xfId="7523" xr:uid="{00000000-0005-0000-0000-000064180000}"/>
    <cellStyle name="Calculation 2 2 20 39" xfId="7524" xr:uid="{00000000-0005-0000-0000-000065180000}"/>
    <cellStyle name="Calculation 2 2 20 39 2" xfId="7525" xr:uid="{00000000-0005-0000-0000-000066180000}"/>
    <cellStyle name="Calculation 2 2 20 4" xfId="7526" xr:uid="{00000000-0005-0000-0000-000067180000}"/>
    <cellStyle name="Calculation 2 2 20 4 2" xfId="7527" xr:uid="{00000000-0005-0000-0000-000068180000}"/>
    <cellStyle name="Calculation 2 2 20 40" xfId="7528" xr:uid="{00000000-0005-0000-0000-000069180000}"/>
    <cellStyle name="Calculation 2 2 20 41" xfId="7529" xr:uid="{00000000-0005-0000-0000-00006A180000}"/>
    <cellStyle name="Calculation 2 2 20 42" xfId="7530" xr:uid="{00000000-0005-0000-0000-00006B180000}"/>
    <cellStyle name="Calculation 2 2 20 43" xfId="7531" xr:uid="{00000000-0005-0000-0000-00006C180000}"/>
    <cellStyle name="Calculation 2 2 20 44" xfId="7532" xr:uid="{00000000-0005-0000-0000-00006D180000}"/>
    <cellStyle name="Calculation 2 2 20 45" xfId="7533" xr:uid="{00000000-0005-0000-0000-00006E180000}"/>
    <cellStyle name="Calculation 2 2 20 46" xfId="7534" xr:uid="{00000000-0005-0000-0000-00006F180000}"/>
    <cellStyle name="Calculation 2 2 20 47" xfId="7535" xr:uid="{00000000-0005-0000-0000-000070180000}"/>
    <cellStyle name="Calculation 2 2 20 48" xfId="7536" xr:uid="{00000000-0005-0000-0000-000071180000}"/>
    <cellStyle name="Calculation 2 2 20 49" xfId="7537" xr:uid="{00000000-0005-0000-0000-000072180000}"/>
    <cellStyle name="Calculation 2 2 20 5" xfId="7538" xr:uid="{00000000-0005-0000-0000-000073180000}"/>
    <cellStyle name="Calculation 2 2 20 5 2" xfId="7539" xr:uid="{00000000-0005-0000-0000-000074180000}"/>
    <cellStyle name="Calculation 2 2 20 50" xfId="7540" xr:uid="{00000000-0005-0000-0000-000075180000}"/>
    <cellStyle name="Calculation 2 2 20 51" xfId="7541" xr:uid="{00000000-0005-0000-0000-000076180000}"/>
    <cellStyle name="Calculation 2 2 20 52" xfId="7542" xr:uid="{00000000-0005-0000-0000-000077180000}"/>
    <cellStyle name="Calculation 2 2 20 53" xfId="7543" xr:uid="{00000000-0005-0000-0000-000078180000}"/>
    <cellStyle name="Calculation 2 2 20 54" xfId="7544" xr:uid="{00000000-0005-0000-0000-000079180000}"/>
    <cellStyle name="Calculation 2 2 20 55" xfId="7545" xr:uid="{00000000-0005-0000-0000-00007A180000}"/>
    <cellStyle name="Calculation 2 2 20 56" xfId="7546" xr:uid="{00000000-0005-0000-0000-00007B180000}"/>
    <cellStyle name="Calculation 2 2 20 57" xfId="7547" xr:uid="{00000000-0005-0000-0000-00007C180000}"/>
    <cellStyle name="Calculation 2 2 20 58" xfId="7548" xr:uid="{00000000-0005-0000-0000-00007D180000}"/>
    <cellStyle name="Calculation 2 2 20 59" xfId="7549" xr:uid="{00000000-0005-0000-0000-00007E180000}"/>
    <cellStyle name="Calculation 2 2 20 6" xfId="7550" xr:uid="{00000000-0005-0000-0000-00007F180000}"/>
    <cellStyle name="Calculation 2 2 20 6 2" xfId="7551" xr:uid="{00000000-0005-0000-0000-000080180000}"/>
    <cellStyle name="Calculation 2 2 20 60" xfId="7552" xr:uid="{00000000-0005-0000-0000-000081180000}"/>
    <cellStyle name="Calculation 2 2 20 61" xfId="7553" xr:uid="{00000000-0005-0000-0000-000082180000}"/>
    <cellStyle name="Calculation 2 2 20 62" xfId="7554" xr:uid="{00000000-0005-0000-0000-000083180000}"/>
    <cellStyle name="Calculation 2 2 20 63" xfId="7555" xr:uid="{00000000-0005-0000-0000-000084180000}"/>
    <cellStyle name="Calculation 2 2 20 64" xfId="7556" xr:uid="{00000000-0005-0000-0000-000085180000}"/>
    <cellStyle name="Calculation 2 2 20 65" xfId="7557" xr:uid="{00000000-0005-0000-0000-000086180000}"/>
    <cellStyle name="Calculation 2 2 20 66" xfId="7558" xr:uid="{00000000-0005-0000-0000-000087180000}"/>
    <cellStyle name="Calculation 2 2 20 67" xfId="7559" xr:uid="{00000000-0005-0000-0000-000088180000}"/>
    <cellStyle name="Calculation 2 2 20 68" xfId="7560" xr:uid="{00000000-0005-0000-0000-000089180000}"/>
    <cellStyle name="Calculation 2 2 20 69" xfId="7561" xr:uid="{00000000-0005-0000-0000-00008A180000}"/>
    <cellStyle name="Calculation 2 2 20 7" xfId="7562" xr:uid="{00000000-0005-0000-0000-00008B180000}"/>
    <cellStyle name="Calculation 2 2 20 7 2" xfId="7563" xr:uid="{00000000-0005-0000-0000-00008C180000}"/>
    <cellStyle name="Calculation 2 2 20 70" xfId="7564" xr:uid="{00000000-0005-0000-0000-00008D180000}"/>
    <cellStyle name="Calculation 2 2 20 71" xfId="7565" xr:uid="{00000000-0005-0000-0000-00008E180000}"/>
    <cellStyle name="Calculation 2 2 20 72" xfId="7566" xr:uid="{00000000-0005-0000-0000-00008F180000}"/>
    <cellStyle name="Calculation 2 2 20 73" xfId="7567" xr:uid="{00000000-0005-0000-0000-000090180000}"/>
    <cellStyle name="Calculation 2 2 20 74" xfId="7568" xr:uid="{00000000-0005-0000-0000-000091180000}"/>
    <cellStyle name="Calculation 2 2 20 75" xfId="7569" xr:uid="{00000000-0005-0000-0000-000092180000}"/>
    <cellStyle name="Calculation 2 2 20 76" xfId="7570" xr:uid="{00000000-0005-0000-0000-000093180000}"/>
    <cellStyle name="Calculation 2 2 20 77" xfId="52739" xr:uid="{00000000-0005-0000-0000-000094180000}"/>
    <cellStyle name="Calculation 2 2 20 78" xfId="53014" xr:uid="{00000000-0005-0000-0000-000095180000}"/>
    <cellStyle name="Calculation 2 2 20 79" xfId="53475" xr:uid="{00000000-0005-0000-0000-000096180000}"/>
    <cellStyle name="Calculation 2 2 20 8" xfId="7571" xr:uid="{00000000-0005-0000-0000-000097180000}"/>
    <cellStyle name="Calculation 2 2 20 8 2" xfId="7572" xr:uid="{00000000-0005-0000-0000-000098180000}"/>
    <cellStyle name="Calculation 2 2 20 9" xfId="7573" xr:uid="{00000000-0005-0000-0000-000099180000}"/>
    <cellStyle name="Calculation 2 2 20 9 2" xfId="7574" xr:uid="{00000000-0005-0000-0000-00009A180000}"/>
    <cellStyle name="Calculation 2 2 21" xfId="235" xr:uid="{00000000-0005-0000-0000-00009B180000}"/>
    <cellStyle name="Calculation 2 2 21 10" xfId="7575" xr:uid="{00000000-0005-0000-0000-00009C180000}"/>
    <cellStyle name="Calculation 2 2 21 10 2" xfId="7576" xr:uid="{00000000-0005-0000-0000-00009D180000}"/>
    <cellStyle name="Calculation 2 2 21 11" xfId="7577" xr:uid="{00000000-0005-0000-0000-00009E180000}"/>
    <cellStyle name="Calculation 2 2 21 11 2" xfId="7578" xr:uid="{00000000-0005-0000-0000-00009F180000}"/>
    <cellStyle name="Calculation 2 2 21 12" xfId="7579" xr:uid="{00000000-0005-0000-0000-0000A0180000}"/>
    <cellStyle name="Calculation 2 2 21 12 2" xfId="7580" xr:uid="{00000000-0005-0000-0000-0000A1180000}"/>
    <cellStyle name="Calculation 2 2 21 13" xfId="7581" xr:uid="{00000000-0005-0000-0000-0000A2180000}"/>
    <cellStyle name="Calculation 2 2 21 13 2" xfId="7582" xr:uid="{00000000-0005-0000-0000-0000A3180000}"/>
    <cellStyle name="Calculation 2 2 21 14" xfId="7583" xr:uid="{00000000-0005-0000-0000-0000A4180000}"/>
    <cellStyle name="Calculation 2 2 21 14 2" xfId="7584" xr:uid="{00000000-0005-0000-0000-0000A5180000}"/>
    <cellStyle name="Calculation 2 2 21 15" xfId="7585" xr:uid="{00000000-0005-0000-0000-0000A6180000}"/>
    <cellStyle name="Calculation 2 2 21 15 2" xfId="7586" xr:uid="{00000000-0005-0000-0000-0000A7180000}"/>
    <cellStyle name="Calculation 2 2 21 16" xfId="7587" xr:uid="{00000000-0005-0000-0000-0000A8180000}"/>
    <cellStyle name="Calculation 2 2 21 16 2" xfId="7588" xr:uid="{00000000-0005-0000-0000-0000A9180000}"/>
    <cellStyle name="Calculation 2 2 21 17" xfId="7589" xr:uid="{00000000-0005-0000-0000-0000AA180000}"/>
    <cellStyle name="Calculation 2 2 21 17 2" xfId="7590" xr:uid="{00000000-0005-0000-0000-0000AB180000}"/>
    <cellStyle name="Calculation 2 2 21 18" xfId="7591" xr:uid="{00000000-0005-0000-0000-0000AC180000}"/>
    <cellStyle name="Calculation 2 2 21 18 2" xfId="7592" xr:uid="{00000000-0005-0000-0000-0000AD180000}"/>
    <cellStyle name="Calculation 2 2 21 19" xfId="7593" xr:uid="{00000000-0005-0000-0000-0000AE180000}"/>
    <cellStyle name="Calculation 2 2 21 19 2" xfId="7594" xr:uid="{00000000-0005-0000-0000-0000AF180000}"/>
    <cellStyle name="Calculation 2 2 21 2" xfId="236" xr:uid="{00000000-0005-0000-0000-0000B0180000}"/>
    <cellStyle name="Calculation 2 2 21 2 2" xfId="7595" xr:uid="{00000000-0005-0000-0000-0000B1180000}"/>
    <cellStyle name="Calculation 2 2 21 20" xfId="7596" xr:uid="{00000000-0005-0000-0000-0000B2180000}"/>
    <cellStyle name="Calculation 2 2 21 20 2" xfId="7597" xr:uid="{00000000-0005-0000-0000-0000B3180000}"/>
    <cellStyle name="Calculation 2 2 21 21" xfId="7598" xr:uid="{00000000-0005-0000-0000-0000B4180000}"/>
    <cellStyle name="Calculation 2 2 21 21 2" xfId="7599" xr:uid="{00000000-0005-0000-0000-0000B5180000}"/>
    <cellStyle name="Calculation 2 2 21 22" xfId="7600" xr:uid="{00000000-0005-0000-0000-0000B6180000}"/>
    <cellStyle name="Calculation 2 2 21 22 2" xfId="7601" xr:uid="{00000000-0005-0000-0000-0000B7180000}"/>
    <cellStyle name="Calculation 2 2 21 23" xfId="7602" xr:uid="{00000000-0005-0000-0000-0000B8180000}"/>
    <cellStyle name="Calculation 2 2 21 23 2" xfId="7603" xr:uid="{00000000-0005-0000-0000-0000B9180000}"/>
    <cellStyle name="Calculation 2 2 21 24" xfId="7604" xr:uid="{00000000-0005-0000-0000-0000BA180000}"/>
    <cellStyle name="Calculation 2 2 21 24 2" xfId="7605" xr:uid="{00000000-0005-0000-0000-0000BB180000}"/>
    <cellStyle name="Calculation 2 2 21 25" xfId="7606" xr:uid="{00000000-0005-0000-0000-0000BC180000}"/>
    <cellStyle name="Calculation 2 2 21 25 2" xfId="7607" xr:uid="{00000000-0005-0000-0000-0000BD180000}"/>
    <cellStyle name="Calculation 2 2 21 26" xfId="7608" xr:uid="{00000000-0005-0000-0000-0000BE180000}"/>
    <cellStyle name="Calculation 2 2 21 26 2" xfId="7609" xr:uid="{00000000-0005-0000-0000-0000BF180000}"/>
    <cellStyle name="Calculation 2 2 21 27" xfId="7610" xr:uid="{00000000-0005-0000-0000-0000C0180000}"/>
    <cellStyle name="Calculation 2 2 21 27 2" xfId="7611" xr:uid="{00000000-0005-0000-0000-0000C1180000}"/>
    <cellStyle name="Calculation 2 2 21 28" xfId="7612" xr:uid="{00000000-0005-0000-0000-0000C2180000}"/>
    <cellStyle name="Calculation 2 2 21 28 2" xfId="7613" xr:uid="{00000000-0005-0000-0000-0000C3180000}"/>
    <cellStyle name="Calculation 2 2 21 29" xfId="7614" xr:uid="{00000000-0005-0000-0000-0000C4180000}"/>
    <cellStyle name="Calculation 2 2 21 29 2" xfId="7615" xr:uid="{00000000-0005-0000-0000-0000C5180000}"/>
    <cellStyle name="Calculation 2 2 21 3" xfId="7616" xr:uid="{00000000-0005-0000-0000-0000C6180000}"/>
    <cellStyle name="Calculation 2 2 21 3 2" xfId="7617" xr:uid="{00000000-0005-0000-0000-0000C7180000}"/>
    <cellStyle name="Calculation 2 2 21 30" xfId="7618" xr:uid="{00000000-0005-0000-0000-0000C8180000}"/>
    <cellStyle name="Calculation 2 2 21 30 2" xfId="7619" xr:uid="{00000000-0005-0000-0000-0000C9180000}"/>
    <cellStyle name="Calculation 2 2 21 31" xfId="7620" xr:uid="{00000000-0005-0000-0000-0000CA180000}"/>
    <cellStyle name="Calculation 2 2 21 31 2" xfId="7621" xr:uid="{00000000-0005-0000-0000-0000CB180000}"/>
    <cellStyle name="Calculation 2 2 21 32" xfId="7622" xr:uid="{00000000-0005-0000-0000-0000CC180000}"/>
    <cellStyle name="Calculation 2 2 21 32 2" xfId="7623" xr:uid="{00000000-0005-0000-0000-0000CD180000}"/>
    <cellStyle name="Calculation 2 2 21 33" xfId="7624" xr:uid="{00000000-0005-0000-0000-0000CE180000}"/>
    <cellStyle name="Calculation 2 2 21 33 2" xfId="7625" xr:uid="{00000000-0005-0000-0000-0000CF180000}"/>
    <cellStyle name="Calculation 2 2 21 34" xfId="7626" xr:uid="{00000000-0005-0000-0000-0000D0180000}"/>
    <cellStyle name="Calculation 2 2 21 34 2" xfId="7627" xr:uid="{00000000-0005-0000-0000-0000D1180000}"/>
    <cellStyle name="Calculation 2 2 21 35" xfId="7628" xr:uid="{00000000-0005-0000-0000-0000D2180000}"/>
    <cellStyle name="Calculation 2 2 21 35 2" xfId="7629" xr:uid="{00000000-0005-0000-0000-0000D3180000}"/>
    <cellStyle name="Calculation 2 2 21 36" xfId="7630" xr:uid="{00000000-0005-0000-0000-0000D4180000}"/>
    <cellStyle name="Calculation 2 2 21 36 2" xfId="7631" xr:uid="{00000000-0005-0000-0000-0000D5180000}"/>
    <cellStyle name="Calculation 2 2 21 37" xfId="7632" xr:uid="{00000000-0005-0000-0000-0000D6180000}"/>
    <cellStyle name="Calculation 2 2 21 37 2" xfId="7633" xr:uid="{00000000-0005-0000-0000-0000D7180000}"/>
    <cellStyle name="Calculation 2 2 21 38" xfId="7634" xr:uid="{00000000-0005-0000-0000-0000D8180000}"/>
    <cellStyle name="Calculation 2 2 21 38 2" xfId="7635" xr:uid="{00000000-0005-0000-0000-0000D9180000}"/>
    <cellStyle name="Calculation 2 2 21 39" xfId="7636" xr:uid="{00000000-0005-0000-0000-0000DA180000}"/>
    <cellStyle name="Calculation 2 2 21 4" xfId="7637" xr:uid="{00000000-0005-0000-0000-0000DB180000}"/>
    <cellStyle name="Calculation 2 2 21 4 2" xfId="7638" xr:uid="{00000000-0005-0000-0000-0000DC180000}"/>
    <cellStyle name="Calculation 2 2 21 40" xfId="7639" xr:uid="{00000000-0005-0000-0000-0000DD180000}"/>
    <cellStyle name="Calculation 2 2 21 41" xfId="7640" xr:uid="{00000000-0005-0000-0000-0000DE180000}"/>
    <cellStyle name="Calculation 2 2 21 42" xfId="7641" xr:uid="{00000000-0005-0000-0000-0000DF180000}"/>
    <cellStyle name="Calculation 2 2 21 43" xfId="7642" xr:uid="{00000000-0005-0000-0000-0000E0180000}"/>
    <cellStyle name="Calculation 2 2 21 44" xfId="7643" xr:uid="{00000000-0005-0000-0000-0000E1180000}"/>
    <cellStyle name="Calculation 2 2 21 45" xfId="7644" xr:uid="{00000000-0005-0000-0000-0000E2180000}"/>
    <cellStyle name="Calculation 2 2 21 46" xfId="7645" xr:uid="{00000000-0005-0000-0000-0000E3180000}"/>
    <cellStyle name="Calculation 2 2 21 47" xfId="7646" xr:uid="{00000000-0005-0000-0000-0000E4180000}"/>
    <cellStyle name="Calculation 2 2 21 48" xfId="7647" xr:uid="{00000000-0005-0000-0000-0000E5180000}"/>
    <cellStyle name="Calculation 2 2 21 49" xfId="7648" xr:uid="{00000000-0005-0000-0000-0000E6180000}"/>
    <cellStyle name="Calculation 2 2 21 5" xfId="7649" xr:uid="{00000000-0005-0000-0000-0000E7180000}"/>
    <cellStyle name="Calculation 2 2 21 5 2" xfId="7650" xr:uid="{00000000-0005-0000-0000-0000E8180000}"/>
    <cellStyle name="Calculation 2 2 21 50" xfId="7651" xr:uid="{00000000-0005-0000-0000-0000E9180000}"/>
    <cellStyle name="Calculation 2 2 21 51" xfId="7652" xr:uid="{00000000-0005-0000-0000-0000EA180000}"/>
    <cellStyle name="Calculation 2 2 21 52" xfId="7653" xr:uid="{00000000-0005-0000-0000-0000EB180000}"/>
    <cellStyle name="Calculation 2 2 21 53" xfId="7654" xr:uid="{00000000-0005-0000-0000-0000EC180000}"/>
    <cellStyle name="Calculation 2 2 21 54" xfId="7655" xr:uid="{00000000-0005-0000-0000-0000ED180000}"/>
    <cellStyle name="Calculation 2 2 21 55" xfId="7656" xr:uid="{00000000-0005-0000-0000-0000EE180000}"/>
    <cellStyle name="Calculation 2 2 21 56" xfId="7657" xr:uid="{00000000-0005-0000-0000-0000EF180000}"/>
    <cellStyle name="Calculation 2 2 21 57" xfId="7658" xr:uid="{00000000-0005-0000-0000-0000F0180000}"/>
    <cellStyle name="Calculation 2 2 21 58" xfId="7659" xr:uid="{00000000-0005-0000-0000-0000F1180000}"/>
    <cellStyle name="Calculation 2 2 21 59" xfId="7660" xr:uid="{00000000-0005-0000-0000-0000F2180000}"/>
    <cellStyle name="Calculation 2 2 21 6" xfId="7661" xr:uid="{00000000-0005-0000-0000-0000F3180000}"/>
    <cellStyle name="Calculation 2 2 21 6 2" xfId="7662" xr:uid="{00000000-0005-0000-0000-0000F4180000}"/>
    <cellStyle name="Calculation 2 2 21 60" xfId="7663" xr:uid="{00000000-0005-0000-0000-0000F5180000}"/>
    <cellStyle name="Calculation 2 2 21 61" xfId="7664" xr:uid="{00000000-0005-0000-0000-0000F6180000}"/>
    <cellStyle name="Calculation 2 2 21 62" xfId="7665" xr:uid="{00000000-0005-0000-0000-0000F7180000}"/>
    <cellStyle name="Calculation 2 2 21 63" xfId="7666" xr:uid="{00000000-0005-0000-0000-0000F8180000}"/>
    <cellStyle name="Calculation 2 2 21 64" xfId="7667" xr:uid="{00000000-0005-0000-0000-0000F9180000}"/>
    <cellStyle name="Calculation 2 2 21 65" xfId="7668" xr:uid="{00000000-0005-0000-0000-0000FA180000}"/>
    <cellStyle name="Calculation 2 2 21 66" xfId="7669" xr:uid="{00000000-0005-0000-0000-0000FB180000}"/>
    <cellStyle name="Calculation 2 2 21 67" xfId="7670" xr:uid="{00000000-0005-0000-0000-0000FC180000}"/>
    <cellStyle name="Calculation 2 2 21 68" xfId="7671" xr:uid="{00000000-0005-0000-0000-0000FD180000}"/>
    <cellStyle name="Calculation 2 2 21 69" xfId="7672" xr:uid="{00000000-0005-0000-0000-0000FE180000}"/>
    <cellStyle name="Calculation 2 2 21 7" xfId="7673" xr:uid="{00000000-0005-0000-0000-0000FF180000}"/>
    <cellStyle name="Calculation 2 2 21 7 2" xfId="7674" xr:uid="{00000000-0005-0000-0000-000000190000}"/>
    <cellStyle name="Calculation 2 2 21 70" xfId="7675" xr:uid="{00000000-0005-0000-0000-000001190000}"/>
    <cellStyle name="Calculation 2 2 21 71" xfId="7676" xr:uid="{00000000-0005-0000-0000-000002190000}"/>
    <cellStyle name="Calculation 2 2 21 72" xfId="7677" xr:uid="{00000000-0005-0000-0000-000003190000}"/>
    <cellStyle name="Calculation 2 2 21 73" xfId="7678" xr:uid="{00000000-0005-0000-0000-000004190000}"/>
    <cellStyle name="Calculation 2 2 21 74" xfId="7679" xr:uid="{00000000-0005-0000-0000-000005190000}"/>
    <cellStyle name="Calculation 2 2 21 75" xfId="7680" xr:uid="{00000000-0005-0000-0000-000006190000}"/>
    <cellStyle name="Calculation 2 2 21 76" xfId="52658" xr:uid="{00000000-0005-0000-0000-000007190000}"/>
    <cellStyle name="Calculation 2 2 21 77" xfId="52913" xr:uid="{00000000-0005-0000-0000-000008190000}"/>
    <cellStyle name="Calculation 2 2 21 78" xfId="53374" xr:uid="{00000000-0005-0000-0000-000009190000}"/>
    <cellStyle name="Calculation 2 2 21 8" xfId="7681" xr:uid="{00000000-0005-0000-0000-00000A190000}"/>
    <cellStyle name="Calculation 2 2 21 8 2" xfId="7682" xr:uid="{00000000-0005-0000-0000-00000B190000}"/>
    <cellStyle name="Calculation 2 2 21 9" xfId="7683" xr:uid="{00000000-0005-0000-0000-00000C190000}"/>
    <cellStyle name="Calculation 2 2 21 9 2" xfId="7684" xr:uid="{00000000-0005-0000-0000-00000D190000}"/>
    <cellStyle name="Calculation 2 2 22" xfId="237" xr:uid="{00000000-0005-0000-0000-00000E190000}"/>
    <cellStyle name="Calculation 2 2 22 2" xfId="7685" xr:uid="{00000000-0005-0000-0000-00000F190000}"/>
    <cellStyle name="Calculation 2 2 23" xfId="7686" xr:uid="{00000000-0005-0000-0000-000010190000}"/>
    <cellStyle name="Calculation 2 2 23 2" xfId="7687" xr:uid="{00000000-0005-0000-0000-000011190000}"/>
    <cellStyle name="Calculation 2 2 24" xfId="7688" xr:uid="{00000000-0005-0000-0000-000012190000}"/>
    <cellStyle name="Calculation 2 2 24 2" xfId="7689" xr:uid="{00000000-0005-0000-0000-000013190000}"/>
    <cellStyle name="Calculation 2 2 25" xfId="7690" xr:uid="{00000000-0005-0000-0000-000014190000}"/>
    <cellStyle name="Calculation 2 2 25 2" xfId="7691" xr:uid="{00000000-0005-0000-0000-000015190000}"/>
    <cellStyle name="Calculation 2 2 26" xfId="7692" xr:uid="{00000000-0005-0000-0000-000016190000}"/>
    <cellStyle name="Calculation 2 2 26 2" xfId="7693" xr:uid="{00000000-0005-0000-0000-000017190000}"/>
    <cellStyle name="Calculation 2 2 27" xfId="7694" xr:uid="{00000000-0005-0000-0000-000018190000}"/>
    <cellStyle name="Calculation 2 2 27 2" xfId="7695" xr:uid="{00000000-0005-0000-0000-000019190000}"/>
    <cellStyle name="Calculation 2 2 28" xfId="7696" xr:uid="{00000000-0005-0000-0000-00001A190000}"/>
    <cellStyle name="Calculation 2 2 28 2" xfId="7697" xr:uid="{00000000-0005-0000-0000-00001B190000}"/>
    <cellStyle name="Calculation 2 2 29" xfId="7698" xr:uid="{00000000-0005-0000-0000-00001C190000}"/>
    <cellStyle name="Calculation 2 2 29 2" xfId="7699" xr:uid="{00000000-0005-0000-0000-00001D190000}"/>
    <cellStyle name="Calculation 2 2 3" xfId="238" xr:uid="{00000000-0005-0000-0000-00001E190000}"/>
    <cellStyle name="Calculation 2 2 3 10" xfId="7700" xr:uid="{00000000-0005-0000-0000-00001F190000}"/>
    <cellStyle name="Calculation 2 2 3 10 2" xfId="7701" xr:uid="{00000000-0005-0000-0000-000020190000}"/>
    <cellStyle name="Calculation 2 2 3 11" xfId="7702" xr:uid="{00000000-0005-0000-0000-000021190000}"/>
    <cellStyle name="Calculation 2 2 3 11 2" xfId="7703" xr:uid="{00000000-0005-0000-0000-000022190000}"/>
    <cellStyle name="Calculation 2 2 3 12" xfId="7704" xr:uid="{00000000-0005-0000-0000-000023190000}"/>
    <cellStyle name="Calculation 2 2 3 12 2" xfId="7705" xr:uid="{00000000-0005-0000-0000-000024190000}"/>
    <cellStyle name="Calculation 2 2 3 13" xfId="7706" xr:uid="{00000000-0005-0000-0000-000025190000}"/>
    <cellStyle name="Calculation 2 2 3 13 2" xfId="7707" xr:uid="{00000000-0005-0000-0000-000026190000}"/>
    <cellStyle name="Calculation 2 2 3 14" xfId="7708" xr:uid="{00000000-0005-0000-0000-000027190000}"/>
    <cellStyle name="Calculation 2 2 3 14 2" xfId="7709" xr:uid="{00000000-0005-0000-0000-000028190000}"/>
    <cellStyle name="Calculation 2 2 3 15" xfId="7710" xr:uid="{00000000-0005-0000-0000-000029190000}"/>
    <cellStyle name="Calculation 2 2 3 15 2" xfId="7711" xr:uid="{00000000-0005-0000-0000-00002A190000}"/>
    <cellStyle name="Calculation 2 2 3 16" xfId="7712" xr:uid="{00000000-0005-0000-0000-00002B190000}"/>
    <cellStyle name="Calculation 2 2 3 16 2" xfId="7713" xr:uid="{00000000-0005-0000-0000-00002C190000}"/>
    <cellStyle name="Calculation 2 2 3 17" xfId="7714" xr:uid="{00000000-0005-0000-0000-00002D190000}"/>
    <cellStyle name="Calculation 2 2 3 17 2" xfId="7715" xr:uid="{00000000-0005-0000-0000-00002E190000}"/>
    <cellStyle name="Calculation 2 2 3 18" xfId="7716" xr:uid="{00000000-0005-0000-0000-00002F190000}"/>
    <cellStyle name="Calculation 2 2 3 18 2" xfId="7717" xr:uid="{00000000-0005-0000-0000-000030190000}"/>
    <cellStyle name="Calculation 2 2 3 19" xfId="7718" xr:uid="{00000000-0005-0000-0000-000031190000}"/>
    <cellStyle name="Calculation 2 2 3 19 2" xfId="7719" xr:uid="{00000000-0005-0000-0000-000032190000}"/>
    <cellStyle name="Calculation 2 2 3 2" xfId="239" xr:uid="{00000000-0005-0000-0000-000033190000}"/>
    <cellStyle name="Calculation 2 2 3 2 2" xfId="7720" xr:uid="{00000000-0005-0000-0000-000034190000}"/>
    <cellStyle name="Calculation 2 2 3 20" xfId="7721" xr:uid="{00000000-0005-0000-0000-000035190000}"/>
    <cellStyle name="Calculation 2 2 3 20 2" xfId="7722" xr:uid="{00000000-0005-0000-0000-000036190000}"/>
    <cellStyle name="Calculation 2 2 3 21" xfId="7723" xr:uid="{00000000-0005-0000-0000-000037190000}"/>
    <cellStyle name="Calculation 2 2 3 21 2" xfId="7724" xr:uid="{00000000-0005-0000-0000-000038190000}"/>
    <cellStyle name="Calculation 2 2 3 22" xfId="7725" xr:uid="{00000000-0005-0000-0000-000039190000}"/>
    <cellStyle name="Calculation 2 2 3 22 2" xfId="7726" xr:uid="{00000000-0005-0000-0000-00003A190000}"/>
    <cellStyle name="Calculation 2 2 3 23" xfId="7727" xr:uid="{00000000-0005-0000-0000-00003B190000}"/>
    <cellStyle name="Calculation 2 2 3 23 2" xfId="7728" xr:uid="{00000000-0005-0000-0000-00003C190000}"/>
    <cellStyle name="Calculation 2 2 3 24" xfId="7729" xr:uid="{00000000-0005-0000-0000-00003D190000}"/>
    <cellStyle name="Calculation 2 2 3 24 2" xfId="7730" xr:uid="{00000000-0005-0000-0000-00003E190000}"/>
    <cellStyle name="Calculation 2 2 3 25" xfId="7731" xr:uid="{00000000-0005-0000-0000-00003F190000}"/>
    <cellStyle name="Calculation 2 2 3 25 2" xfId="7732" xr:uid="{00000000-0005-0000-0000-000040190000}"/>
    <cellStyle name="Calculation 2 2 3 26" xfId="7733" xr:uid="{00000000-0005-0000-0000-000041190000}"/>
    <cellStyle name="Calculation 2 2 3 26 2" xfId="7734" xr:uid="{00000000-0005-0000-0000-000042190000}"/>
    <cellStyle name="Calculation 2 2 3 27" xfId="7735" xr:uid="{00000000-0005-0000-0000-000043190000}"/>
    <cellStyle name="Calculation 2 2 3 27 2" xfId="7736" xr:uid="{00000000-0005-0000-0000-000044190000}"/>
    <cellStyle name="Calculation 2 2 3 28" xfId="7737" xr:uid="{00000000-0005-0000-0000-000045190000}"/>
    <cellStyle name="Calculation 2 2 3 28 2" xfId="7738" xr:uid="{00000000-0005-0000-0000-000046190000}"/>
    <cellStyle name="Calculation 2 2 3 29" xfId="7739" xr:uid="{00000000-0005-0000-0000-000047190000}"/>
    <cellStyle name="Calculation 2 2 3 29 2" xfId="7740" xr:uid="{00000000-0005-0000-0000-000048190000}"/>
    <cellStyle name="Calculation 2 2 3 3" xfId="7741" xr:uid="{00000000-0005-0000-0000-000049190000}"/>
    <cellStyle name="Calculation 2 2 3 3 2" xfId="7742" xr:uid="{00000000-0005-0000-0000-00004A190000}"/>
    <cellStyle name="Calculation 2 2 3 30" xfId="7743" xr:uid="{00000000-0005-0000-0000-00004B190000}"/>
    <cellStyle name="Calculation 2 2 3 30 2" xfId="7744" xr:uid="{00000000-0005-0000-0000-00004C190000}"/>
    <cellStyle name="Calculation 2 2 3 31" xfId="7745" xr:uid="{00000000-0005-0000-0000-00004D190000}"/>
    <cellStyle name="Calculation 2 2 3 31 2" xfId="7746" xr:uid="{00000000-0005-0000-0000-00004E190000}"/>
    <cellStyle name="Calculation 2 2 3 32" xfId="7747" xr:uid="{00000000-0005-0000-0000-00004F190000}"/>
    <cellStyle name="Calculation 2 2 3 32 2" xfId="7748" xr:uid="{00000000-0005-0000-0000-000050190000}"/>
    <cellStyle name="Calculation 2 2 3 33" xfId="7749" xr:uid="{00000000-0005-0000-0000-000051190000}"/>
    <cellStyle name="Calculation 2 2 3 33 2" xfId="7750" xr:uid="{00000000-0005-0000-0000-000052190000}"/>
    <cellStyle name="Calculation 2 2 3 34" xfId="7751" xr:uid="{00000000-0005-0000-0000-000053190000}"/>
    <cellStyle name="Calculation 2 2 3 34 2" xfId="7752" xr:uid="{00000000-0005-0000-0000-000054190000}"/>
    <cellStyle name="Calculation 2 2 3 35" xfId="7753" xr:uid="{00000000-0005-0000-0000-000055190000}"/>
    <cellStyle name="Calculation 2 2 3 35 2" xfId="7754" xr:uid="{00000000-0005-0000-0000-000056190000}"/>
    <cellStyle name="Calculation 2 2 3 36" xfId="7755" xr:uid="{00000000-0005-0000-0000-000057190000}"/>
    <cellStyle name="Calculation 2 2 3 36 2" xfId="7756" xr:uid="{00000000-0005-0000-0000-000058190000}"/>
    <cellStyle name="Calculation 2 2 3 37" xfId="7757" xr:uid="{00000000-0005-0000-0000-000059190000}"/>
    <cellStyle name="Calculation 2 2 3 37 2" xfId="7758" xr:uid="{00000000-0005-0000-0000-00005A190000}"/>
    <cellStyle name="Calculation 2 2 3 38" xfId="7759" xr:uid="{00000000-0005-0000-0000-00005B190000}"/>
    <cellStyle name="Calculation 2 2 3 38 2" xfId="7760" xr:uid="{00000000-0005-0000-0000-00005C190000}"/>
    <cellStyle name="Calculation 2 2 3 39" xfId="7761" xr:uid="{00000000-0005-0000-0000-00005D190000}"/>
    <cellStyle name="Calculation 2 2 3 39 2" xfId="7762" xr:uid="{00000000-0005-0000-0000-00005E190000}"/>
    <cellStyle name="Calculation 2 2 3 4" xfId="7763" xr:uid="{00000000-0005-0000-0000-00005F190000}"/>
    <cellStyle name="Calculation 2 2 3 4 2" xfId="7764" xr:uid="{00000000-0005-0000-0000-000060190000}"/>
    <cellStyle name="Calculation 2 2 3 40" xfId="7765" xr:uid="{00000000-0005-0000-0000-000061190000}"/>
    <cellStyle name="Calculation 2 2 3 41" xfId="7766" xr:uid="{00000000-0005-0000-0000-000062190000}"/>
    <cellStyle name="Calculation 2 2 3 42" xfId="7767" xr:uid="{00000000-0005-0000-0000-000063190000}"/>
    <cellStyle name="Calculation 2 2 3 43" xfId="7768" xr:uid="{00000000-0005-0000-0000-000064190000}"/>
    <cellStyle name="Calculation 2 2 3 44" xfId="7769" xr:uid="{00000000-0005-0000-0000-000065190000}"/>
    <cellStyle name="Calculation 2 2 3 45" xfId="7770" xr:uid="{00000000-0005-0000-0000-000066190000}"/>
    <cellStyle name="Calculation 2 2 3 46" xfId="7771" xr:uid="{00000000-0005-0000-0000-000067190000}"/>
    <cellStyle name="Calculation 2 2 3 47" xfId="7772" xr:uid="{00000000-0005-0000-0000-000068190000}"/>
    <cellStyle name="Calculation 2 2 3 48" xfId="7773" xr:uid="{00000000-0005-0000-0000-000069190000}"/>
    <cellStyle name="Calculation 2 2 3 49" xfId="7774" xr:uid="{00000000-0005-0000-0000-00006A190000}"/>
    <cellStyle name="Calculation 2 2 3 5" xfId="7775" xr:uid="{00000000-0005-0000-0000-00006B190000}"/>
    <cellStyle name="Calculation 2 2 3 5 2" xfId="7776" xr:uid="{00000000-0005-0000-0000-00006C190000}"/>
    <cellStyle name="Calculation 2 2 3 50" xfId="7777" xr:uid="{00000000-0005-0000-0000-00006D190000}"/>
    <cellStyle name="Calculation 2 2 3 51" xfId="7778" xr:uid="{00000000-0005-0000-0000-00006E190000}"/>
    <cellStyle name="Calculation 2 2 3 52" xfId="7779" xr:uid="{00000000-0005-0000-0000-00006F190000}"/>
    <cellStyle name="Calculation 2 2 3 53" xfId="7780" xr:uid="{00000000-0005-0000-0000-000070190000}"/>
    <cellStyle name="Calculation 2 2 3 54" xfId="7781" xr:uid="{00000000-0005-0000-0000-000071190000}"/>
    <cellStyle name="Calculation 2 2 3 55" xfId="7782" xr:uid="{00000000-0005-0000-0000-000072190000}"/>
    <cellStyle name="Calculation 2 2 3 56" xfId="7783" xr:uid="{00000000-0005-0000-0000-000073190000}"/>
    <cellStyle name="Calculation 2 2 3 57" xfId="7784" xr:uid="{00000000-0005-0000-0000-000074190000}"/>
    <cellStyle name="Calculation 2 2 3 58" xfId="7785" xr:uid="{00000000-0005-0000-0000-000075190000}"/>
    <cellStyle name="Calculation 2 2 3 59" xfId="7786" xr:uid="{00000000-0005-0000-0000-000076190000}"/>
    <cellStyle name="Calculation 2 2 3 6" xfId="7787" xr:uid="{00000000-0005-0000-0000-000077190000}"/>
    <cellStyle name="Calculation 2 2 3 6 2" xfId="7788" xr:uid="{00000000-0005-0000-0000-000078190000}"/>
    <cellStyle name="Calculation 2 2 3 60" xfId="7789" xr:uid="{00000000-0005-0000-0000-000079190000}"/>
    <cellStyle name="Calculation 2 2 3 61" xfId="7790" xr:uid="{00000000-0005-0000-0000-00007A190000}"/>
    <cellStyle name="Calculation 2 2 3 62" xfId="7791" xr:uid="{00000000-0005-0000-0000-00007B190000}"/>
    <cellStyle name="Calculation 2 2 3 63" xfId="7792" xr:uid="{00000000-0005-0000-0000-00007C190000}"/>
    <cellStyle name="Calculation 2 2 3 64" xfId="7793" xr:uid="{00000000-0005-0000-0000-00007D190000}"/>
    <cellStyle name="Calculation 2 2 3 65" xfId="7794" xr:uid="{00000000-0005-0000-0000-00007E190000}"/>
    <cellStyle name="Calculation 2 2 3 66" xfId="7795" xr:uid="{00000000-0005-0000-0000-00007F190000}"/>
    <cellStyle name="Calculation 2 2 3 67" xfId="7796" xr:uid="{00000000-0005-0000-0000-000080190000}"/>
    <cellStyle name="Calculation 2 2 3 68" xfId="7797" xr:uid="{00000000-0005-0000-0000-000081190000}"/>
    <cellStyle name="Calculation 2 2 3 69" xfId="7798" xr:uid="{00000000-0005-0000-0000-000082190000}"/>
    <cellStyle name="Calculation 2 2 3 7" xfId="7799" xr:uid="{00000000-0005-0000-0000-000083190000}"/>
    <cellStyle name="Calculation 2 2 3 7 2" xfId="7800" xr:uid="{00000000-0005-0000-0000-000084190000}"/>
    <cellStyle name="Calculation 2 2 3 70" xfId="7801" xr:uid="{00000000-0005-0000-0000-000085190000}"/>
    <cellStyle name="Calculation 2 2 3 71" xfId="7802" xr:uid="{00000000-0005-0000-0000-000086190000}"/>
    <cellStyle name="Calculation 2 2 3 72" xfId="7803" xr:uid="{00000000-0005-0000-0000-000087190000}"/>
    <cellStyle name="Calculation 2 2 3 73" xfId="7804" xr:uid="{00000000-0005-0000-0000-000088190000}"/>
    <cellStyle name="Calculation 2 2 3 74" xfId="7805" xr:uid="{00000000-0005-0000-0000-000089190000}"/>
    <cellStyle name="Calculation 2 2 3 75" xfId="7806" xr:uid="{00000000-0005-0000-0000-00008A190000}"/>
    <cellStyle name="Calculation 2 2 3 76" xfId="7807" xr:uid="{00000000-0005-0000-0000-00008B190000}"/>
    <cellStyle name="Calculation 2 2 3 77" xfId="52403" xr:uid="{00000000-0005-0000-0000-00008C190000}"/>
    <cellStyle name="Calculation 2 2 3 78" xfId="52605" xr:uid="{00000000-0005-0000-0000-00008D190000}"/>
    <cellStyle name="Calculation 2 2 3 79" xfId="53090" xr:uid="{00000000-0005-0000-0000-00008E190000}"/>
    <cellStyle name="Calculation 2 2 3 8" xfId="7808" xr:uid="{00000000-0005-0000-0000-00008F190000}"/>
    <cellStyle name="Calculation 2 2 3 8 2" xfId="7809" xr:uid="{00000000-0005-0000-0000-000090190000}"/>
    <cellStyle name="Calculation 2 2 3 9" xfId="7810" xr:uid="{00000000-0005-0000-0000-000091190000}"/>
    <cellStyle name="Calculation 2 2 3 9 2" xfId="7811" xr:uid="{00000000-0005-0000-0000-000092190000}"/>
    <cellStyle name="Calculation 2 2 30" xfId="7812" xr:uid="{00000000-0005-0000-0000-000093190000}"/>
    <cellStyle name="Calculation 2 2 30 2" xfId="7813" xr:uid="{00000000-0005-0000-0000-000094190000}"/>
    <cellStyle name="Calculation 2 2 31" xfId="7814" xr:uid="{00000000-0005-0000-0000-000095190000}"/>
    <cellStyle name="Calculation 2 2 31 2" xfId="7815" xr:uid="{00000000-0005-0000-0000-000096190000}"/>
    <cellStyle name="Calculation 2 2 32" xfId="7816" xr:uid="{00000000-0005-0000-0000-000097190000}"/>
    <cellStyle name="Calculation 2 2 32 2" xfId="7817" xr:uid="{00000000-0005-0000-0000-000098190000}"/>
    <cellStyle name="Calculation 2 2 33" xfId="7818" xr:uid="{00000000-0005-0000-0000-000099190000}"/>
    <cellStyle name="Calculation 2 2 33 2" xfId="7819" xr:uid="{00000000-0005-0000-0000-00009A190000}"/>
    <cellStyle name="Calculation 2 2 34" xfId="7820" xr:uid="{00000000-0005-0000-0000-00009B190000}"/>
    <cellStyle name="Calculation 2 2 34 2" xfId="7821" xr:uid="{00000000-0005-0000-0000-00009C190000}"/>
    <cellStyle name="Calculation 2 2 35" xfId="7822" xr:uid="{00000000-0005-0000-0000-00009D190000}"/>
    <cellStyle name="Calculation 2 2 35 2" xfId="7823" xr:uid="{00000000-0005-0000-0000-00009E190000}"/>
    <cellStyle name="Calculation 2 2 36" xfId="7824" xr:uid="{00000000-0005-0000-0000-00009F190000}"/>
    <cellStyle name="Calculation 2 2 36 2" xfId="7825" xr:uid="{00000000-0005-0000-0000-0000A0190000}"/>
    <cellStyle name="Calculation 2 2 37" xfId="7826" xr:uid="{00000000-0005-0000-0000-0000A1190000}"/>
    <cellStyle name="Calculation 2 2 37 2" xfId="7827" xr:uid="{00000000-0005-0000-0000-0000A2190000}"/>
    <cellStyle name="Calculation 2 2 38" xfId="7828" xr:uid="{00000000-0005-0000-0000-0000A3190000}"/>
    <cellStyle name="Calculation 2 2 38 2" xfId="7829" xr:uid="{00000000-0005-0000-0000-0000A4190000}"/>
    <cellStyle name="Calculation 2 2 39" xfId="7830" xr:uid="{00000000-0005-0000-0000-0000A5190000}"/>
    <cellStyle name="Calculation 2 2 39 2" xfId="7831" xr:uid="{00000000-0005-0000-0000-0000A6190000}"/>
    <cellStyle name="Calculation 2 2 4" xfId="240" xr:uid="{00000000-0005-0000-0000-0000A7190000}"/>
    <cellStyle name="Calculation 2 2 4 10" xfId="7832" xr:uid="{00000000-0005-0000-0000-0000A8190000}"/>
    <cellStyle name="Calculation 2 2 4 10 2" xfId="7833" xr:uid="{00000000-0005-0000-0000-0000A9190000}"/>
    <cellStyle name="Calculation 2 2 4 11" xfId="7834" xr:uid="{00000000-0005-0000-0000-0000AA190000}"/>
    <cellStyle name="Calculation 2 2 4 11 2" xfId="7835" xr:uid="{00000000-0005-0000-0000-0000AB190000}"/>
    <cellStyle name="Calculation 2 2 4 12" xfId="7836" xr:uid="{00000000-0005-0000-0000-0000AC190000}"/>
    <cellStyle name="Calculation 2 2 4 12 2" xfId="7837" xr:uid="{00000000-0005-0000-0000-0000AD190000}"/>
    <cellStyle name="Calculation 2 2 4 13" xfId="7838" xr:uid="{00000000-0005-0000-0000-0000AE190000}"/>
    <cellStyle name="Calculation 2 2 4 13 2" xfId="7839" xr:uid="{00000000-0005-0000-0000-0000AF190000}"/>
    <cellStyle name="Calculation 2 2 4 14" xfId="7840" xr:uid="{00000000-0005-0000-0000-0000B0190000}"/>
    <cellStyle name="Calculation 2 2 4 14 2" xfId="7841" xr:uid="{00000000-0005-0000-0000-0000B1190000}"/>
    <cellStyle name="Calculation 2 2 4 15" xfId="7842" xr:uid="{00000000-0005-0000-0000-0000B2190000}"/>
    <cellStyle name="Calculation 2 2 4 15 2" xfId="7843" xr:uid="{00000000-0005-0000-0000-0000B3190000}"/>
    <cellStyle name="Calculation 2 2 4 16" xfId="7844" xr:uid="{00000000-0005-0000-0000-0000B4190000}"/>
    <cellStyle name="Calculation 2 2 4 16 2" xfId="7845" xr:uid="{00000000-0005-0000-0000-0000B5190000}"/>
    <cellStyle name="Calculation 2 2 4 17" xfId="7846" xr:uid="{00000000-0005-0000-0000-0000B6190000}"/>
    <cellStyle name="Calculation 2 2 4 17 2" xfId="7847" xr:uid="{00000000-0005-0000-0000-0000B7190000}"/>
    <cellStyle name="Calculation 2 2 4 18" xfId="7848" xr:uid="{00000000-0005-0000-0000-0000B8190000}"/>
    <cellStyle name="Calculation 2 2 4 18 2" xfId="7849" xr:uid="{00000000-0005-0000-0000-0000B9190000}"/>
    <cellStyle name="Calculation 2 2 4 19" xfId="7850" xr:uid="{00000000-0005-0000-0000-0000BA190000}"/>
    <cellStyle name="Calculation 2 2 4 19 2" xfId="7851" xr:uid="{00000000-0005-0000-0000-0000BB190000}"/>
    <cellStyle name="Calculation 2 2 4 2" xfId="241" xr:uid="{00000000-0005-0000-0000-0000BC190000}"/>
    <cellStyle name="Calculation 2 2 4 2 2" xfId="7852" xr:uid="{00000000-0005-0000-0000-0000BD190000}"/>
    <cellStyle name="Calculation 2 2 4 20" xfId="7853" xr:uid="{00000000-0005-0000-0000-0000BE190000}"/>
    <cellStyle name="Calculation 2 2 4 20 2" xfId="7854" xr:uid="{00000000-0005-0000-0000-0000BF190000}"/>
    <cellStyle name="Calculation 2 2 4 21" xfId="7855" xr:uid="{00000000-0005-0000-0000-0000C0190000}"/>
    <cellStyle name="Calculation 2 2 4 21 2" xfId="7856" xr:uid="{00000000-0005-0000-0000-0000C1190000}"/>
    <cellStyle name="Calculation 2 2 4 22" xfId="7857" xr:uid="{00000000-0005-0000-0000-0000C2190000}"/>
    <cellStyle name="Calculation 2 2 4 22 2" xfId="7858" xr:uid="{00000000-0005-0000-0000-0000C3190000}"/>
    <cellStyle name="Calculation 2 2 4 23" xfId="7859" xr:uid="{00000000-0005-0000-0000-0000C4190000}"/>
    <cellStyle name="Calculation 2 2 4 23 2" xfId="7860" xr:uid="{00000000-0005-0000-0000-0000C5190000}"/>
    <cellStyle name="Calculation 2 2 4 24" xfId="7861" xr:uid="{00000000-0005-0000-0000-0000C6190000}"/>
    <cellStyle name="Calculation 2 2 4 24 2" xfId="7862" xr:uid="{00000000-0005-0000-0000-0000C7190000}"/>
    <cellStyle name="Calculation 2 2 4 25" xfId="7863" xr:uid="{00000000-0005-0000-0000-0000C8190000}"/>
    <cellStyle name="Calculation 2 2 4 25 2" xfId="7864" xr:uid="{00000000-0005-0000-0000-0000C9190000}"/>
    <cellStyle name="Calculation 2 2 4 26" xfId="7865" xr:uid="{00000000-0005-0000-0000-0000CA190000}"/>
    <cellStyle name="Calculation 2 2 4 26 2" xfId="7866" xr:uid="{00000000-0005-0000-0000-0000CB190000}"/>
    <cellStyle name="Calculation 2 2 4 27" xfId="7867" xr:uid="{00000000-0005-0000-0000-0000CC190000}"/>
    <cellStyle name="Calculation 2 2 4 27 2" xfId="7868" xr:uid="{00000000-0005-0000-0000-0000CD190000}"/>
    <cellStyle name="Calculation 2 2 4 28" xfId="7869" xr:uid="{00000000-0005-0000-0000-0000CE190000}"/>
    <cellStyle name="Calculation 2 2 4 28 2" xfId="7870" xr:uid="{00000000-0005-0000-0000-0000CF190000}"/>
    <cellStyle name="Calculation 2 2 4 29" xfId="7871" xr:uid="{00000000-0005-0000-0000-0000D0190000}"/>
    <cellStyle name="Calculation 2 2 4 29 2" xfId="7872" xr:uid="{00000000-0005-0000-0000-0000D1190000}"/>
    <cellStyle name="Calculation 2 2 4 3" xfId="7873" xr:uid="{00000000-0005-0000-0000-0000D2190000}"/>
    <cellStyle name="Calculation 2 2 4 3 2" xfId="7874" xr:uid="{00000000-0005-0000-0000-0000D3190000}"/>
    <cellStyle name="Calculation 2 2 4 30" xfId="7875" xr:uid="{00000000-0005-0000-0000-0000D4190000}"/>
    <cellStyle name="Calculation 2 2 4 30 2" xfId="7876" xr:uid="{00000000-0005-0000-0000-0000D5190000}"/>
    <cellStyle name="Calculation 2 2 4 31" xfId="7877" xr:uid="{00000000-0005-0000-0000-0000D6190000}"/>
    <cellStyle name="Calculation 2 2 4 31 2" xfId="7878" xr:uid="{00000000-0005-0000-0000-0000D7190000}"/>
    <cellStyle name="Calculation 2 2 4 32" xfId="7879" xr:uid="{00000000-0005-0000-0000-0000D8190000}"/>
    <cellStyle name="Calculation 2 2 4 32 2" xfId="7880" xr:uid="{00000000-0005-0000-0000-0000D9190000}"/>
    <cellStyle name="Calculation 2 2 4 33" xfId="7881" xr:uid="{00000000-0005-0000-0000-0000DA190000}"/>
    <cellStyle name="Calculation 2 2 4 33 2" xfId="7882" xr:uid="{00000000-0005-0000-0000-0000DB190000}"/>
    <cellStyle name="Calculation 2 2 4 34" xfId="7883" xr:uid="{00000000-0005-0000-0000-0000DC190000}"/>
    <cellStyle name="Calculation 2 2 4 34 2" xfId="7884" xr:uid="{00000000-0005-0000-0000-0000DD190000}"/>
    <cellStyle name="Calculation 2 2 4 35" xfId="7885" xr:uid="{00000000-0005-0000-0000-0000DE190000}"/>
    <cellStyle name="Calculation 2 2 4 35 2" xfId="7886" xr:uid="{00000000-0005-0000-0000-0000DF190000}"/>
    <cellStyle name="Calculation 2 2 4 36" xfId="7887" xr:uid="{00000000-0005-0000-0000-0000E0190000}"/>
    <cellStyle name="Calculation 2 2 4 36 2" xfId="7888" xr:uid="{00000000-0005-0000-0000-0000E1190000}"/>
    <cellStyle name="Calculation 2 2 4 37" xfId="7889" xr:uid="{00000000-0005-0000-0000-0000E2190000}"/>
    <cellStyle name="Calculation 2 2 4 37 2" xfId="7890" xr:uid="{00000000-0005-0000-0000-0000E3190000}"/>
    <cellStyle name="Calculation 2 2 4 38" xfId="7891" xr:uid="{00000000-0005-0000-0000-0000E4190000}"/>
    <cellStyle name="Calculation 2 2 4 38 2" xfId="7892" xr:uid="{00000000-0005-0000-0000-0000E5190000}"/>
    <cellStyle name="Calculation 2 2 4 39" xfId="7893" xr:uid="{00000000-0005-0000-0000-0000E6190000}"/>
    <cellStyle name="Calculation 2 2 4 39 2" xfId="7894" xr:uid="{00000000-0005-0000-0000-0000E7190000}"/>
    <cellStyle name="Calculation 2 2 4 4" xfId="7895" xr:uid="{00000000-0005-0000-0000-0000E8190000}"/>
    <cellStyle name="Calculation 2 2 4 4 2" xfId="7896" xr:uid="{00000000-0005-0000-0000-0000E9190000}"/>
    <cellStyle name="Calculation 2 2 4 40" xfId="7897" xr:uid="{00000000-0005-0000-0000-0000EA190000}"/>
    <cellStyle name="Calculation 2 2 4 41" xfId="7898" xr:uid="{00000000-0005-0000-0000-0000EB190000}"/>
    <cellStyle name="Calculation 2 2 4 42" xfId="7899" xr:uid="{00000000-0005-0000-0000-0000EC190000}"/>
    <cellStyle name="Calculation 2 2 4 43" xfId="7900" xr:uid="{00000000-0005-0000-0000-0000ED190000}"/>
    <cellStyle name="Calculation 2 2 4 44" xfId="7901" xr:uid="{00000000-0005-0000-0000-0000EE190000}"/>
    <cellStyle name="Calculation 2 2 4 45" xfId="7902" xr:uid="{00000000-0005-0000-0000-0000EF190000}"/>
    <cellStyle name="Calculation 2 2 4 46" xfId="7903" xr:uid="{00000000-0005-0000-0000-0000F0190000}"/>
    <cellStyle name="Calculation 2 2 4 47" xfId="7904" xr:uid="{00000000-0005-0000-0000-0000F1190000}"/>
    <cellStyle name="Calculation 2 2 4 48" xfId="7905" xr:uid="{00000000-0005-0000-0000-0000F2190000}"/>
    <cellStyle name="Calculation 2 2 4 49" xfId="7906" xr:uid="{00000000-0005-0000-0000-0000F3190000}"/>
    <cellStyle name="Calculation 2 2 4 5" xfId="7907" xr:uid="{00000000-0005-0000-0000-0000F4190000}"/>
    <cellStyle name="Calculation 2 2 4 5 2" xfId="7908" xr:uid="{00000000-0005-0000-0000-0000F5190000}"/>
    <cellStyle name="Calculation 2 2 4 50" xfId="7909" xr:uid="{00000000-0005-0000-0000-0000F6190000}"/>
    <cellStyle name="Calculation 2 2 4 51" xfId="7910" xr:uid="{00000000-0005-0000-0000-0000F7190000}"/>
    <cellStyle name="Calculation 2 2 4 52" xfId="7911" xr:uid="{00000000-0005-0000-0000-0000F8190000}"/>
    <cellStyle name="Calculation 2 2 4 53" xfId="7912" xr:uid="{00000000-0005-0000-0000-0000F9190000}"/>
    <cellStyle name="Calculation 2 2 4 54" xfId="7913" xr:uid="{00000000-0005-0000-0000-0000FA190000}"/>
    <cellStyle name="Calculation 2 2 4 55" xfId="7914" xr:uid="{00000000-0005-0000-0000-0000FB190000}"/>
    <cellStyle name="Calculation 2 2 4 56" xfId="7915" xr:uid="{00000000-0005-0000-0000-0000FC190000}"/>
    <cellStyle name="Calculation 2 2 4 57" xfId="7916" xr:uid="{00000000-0005-0000-0000-0000FD190000}"/>
    <cellStyle name="Calculation 2 2 4 58" xfId="7917" xr:uid="{00000000-0005-0000-0000-0000FE190000}"/>
    <cellStyle name="Calculation 2 2 4 59" xfId="7918" xr:uid="{00000000-0005-0000-0000-0000FF190000}"/>
    <cellStyle name="Calculation 2 2 4 6" xfId="7919" xr:uid="{00000000-0005-0000-0000-0000001A0000}"/>
    <cellStyle name="Calculation 2 2 4 6 2" xfId="7920" xr:uid="{00000000-0005-0000-0000-0000011A0000}"/>
    <cellStyle name="Calculation 2 2 4 60" xfId="7921" xr:uid="{00000000-0005-0000-0000-0000021A0000}"/>
    <cellStyle name="Calculation 2 2 4 61" xfId="7922" xr:uid="{00000000-0005-0000-0000-0000031A0000}"/>
    <cellStyle name="Calculation 2 2 4 62" xfId="7923" xr:uid="{00000000-0005-0000-0000-0000041A0000}"/>
    <cellStyle name="Calculation 2 2 4 63" xfId="7924" xr:uid="{00000000-0005-0000-0000-0000051A0000}"/>
    <cellStyle name="Calculation 2 2 4 64" xfId="7925" xr:uid="{00000000-0005-0000-0000-0000061A0000}"/>
    <cellStyle name="Calculation 2 2 4 65" xfId="7926" xr:uid="{00000000-0005-0000-0000-0000071A0000}"/>
    <cellStyle name="Calculation 2 2 4 66" xfId="7927" xr:uid="{00000000-0005-0000-0000-0000081A0000}"/>
    <cellStyle name="Calculation 2 2 4 67" xfId="7928" xr:uid="{00000000-0005-0000-0000-0000091A0000}"/>
    <cellStyle name="Calculation 2 2 4 68" xfId="7929" xr:uid="{00000000-0005-0000-0000-00000A1A0000}"/>
    <cellStyle name="Calculation 2 2 4 69" xfId="7930" xr:uid="{00000000-0005-0000-0000-00000B1A0000}"/>
    <cellStyle name="Calculation 2 2 4 7" xfId="7931" xr:uid="{00000000-0005-0000-0000-00000C1A0000}"/>
    <cellStyle name="Calculation 2 2 4 7 2" xfId="7932" xr:uid="{00000000-0005-0000-0000-00000D1A0000}"/>
    <cellStyle name="Calculation 2 2 4 70" xfId="7933" xr:uid="{00000000-0005-0000-0000-00000E1A0000}"/>
    <cellStyle name="Calculation 2 2 4 71" xfId="7934" xr:uid="{00000000-0005-0000-0000-00000F1A0000}"/>
    <cellStyle name="Calculation 2 2 4 72" xfId="7935" xr:uid="{00000000-0005-0000-0000-0000101A0000}"/>
    <cellStyle name="Calculation 2 2 4 73" xfId="7936" xr:uid="{00000000-0005-0000-0000-0000111A0000}"/>
    <cellStyle name="Calculation 2 2 4 74" xfId="7937" xr:uid="{00000000-0005-0000-0000-0000121A0000}"/>
    <cellStyle name="Calculation 2 2 4 75" xfId="7938" xr:uid="{00000000-0005-0000-0000-0000131A0000}"/>
    <cellStyle name="Calculation 2 2 4 76" xfId="7939" xr:uid="{00000000-0005-0000-0000-0000141A0000}"/>
    <cellStyle name="Calculation 2 2 4 77" xfId="52579" xr:uid="{00000000-0005-0000-0000-0000151A0000}"/>
    <cellStyle name="Calculation 2 2 4 78" xfId="52817" xr:uid="{00000000-0005-0000-0000-0000161A0000}"/>
    <cellStyle name="Calculation 2 2 4 79" xfId="53278" xr:uid="{00000000-0005-0000-0000-0000171A0000}"/>
    <cellStyle name="Calculation 2 2 4 8" xfId="7940" xr:uid="{00000000-0005-0000-0000-0000181A0000}"/>
    <cellStyle name="Calculation 2 2 4 8 2" xfId="7941" xr:uid="{00000000-0005-0000-0000-0000191A0000}"/>
    <cellStyle name="Calculation 2 2 4 9" xfId="7942" xr:uid="{00000000-0005-0000-0000-00001A1A0000}"/>
    <cellStyle name="Calculation 2 2 4 9 2" xfId="7943" xr:uid="{00000000-0005-0000-0000-00001B1A0000}"/>
    <cellStyle name="Calculation 2 2 40" xfId="7944" xr:uid="{00000000-0005-0000-0000-00001C1A0000}"/>
    <cellStyle name="Calculation 2 2 40 2" xfId="7945" xr:uid="{00000000-0005-0000-0000-00001D1A0000}"/>
    <cellStyle name="Calculation 2 2 41" xfId="7946" xr:uid="{00000000-0005-0000-0000-00001E1A0000}"/>
    <cellStyle name="Calculation 2 2 41 2" xfId="7947" xr:uid="{00000000-0005-0000-0000-00001F1A0000}"/>
    <cellStyle name="Calculation 2 2 42" xfId="7948" xr:uid="{00000000-0005-0000-0000-0000201A0000}"/>
    <cellStyle name="Calculation 2 2 42 2" xfId="7949" xr:uid="{00000000-0005-0000-0000-0000211A0000}"/>
    <cellStyle name="Calculation 2 2 43" xfId="7950" xr:uid="{00000000-0005-0000-0000-0000221A0000}"/>
    <cellStyle name="Calculation 2 2 43 2" xfId="7951" xr:uid="{00000000-0005-0000-0000-0000231A0000}"/>
    <cellStyle name="Calculation 2 2 44" xfId="7952" xr:uid="{00000000-0005-0000-0000-0000241A0000}"/>
    <cellStyle name="Calculation 2 2 44 2" xfId="7953" xr:uid="{00000000-0005-0000-0000-0000251A0000}"/>
    <cellStyle name="Calculation 2 2 45" xfId="7954" xr:uid="{00000000-0005-0000-0000-0000261A0000}"/>
    <cellStyle name="Calculation 2 2 45 2" xfId="7955" xr:uid="{00000000-0005-0000-0000-0000271A0000}"/>
    <cellStyle name="Calculation 2 2 46" xfId="7956" xr:uid="{00000000-0005-0000-0000-0000281A0000}"/>
    <cellStyle name="Calculation 2 2 46 2" xfId="7957" xr:uid="{00000000-0005-0000-0000-0000291A0000}"/>
    <cellStyle name="Calculation 2 2 47" xfId="7958" xr:uid="{00000000-0005-0000-0000-00002A1A0000}"/>
    <cellStyle name="Calculation 2 2 47 2" xfId="7959" xr:uid="{00000000-0005-0000-0000-00002B1A0000}"/>
    <cellStyle name="Calculation 2 2 48" xfId="7960" xr:uid="{00000000-0005-0000-0000-00002C1A0000}"/>
    <cellStyle name="Calculation 2 2 48 2" xfId="7961" xr:uid="{00000000-0005-0000-0000-00002D1A0000}"/>
    <cellStyle name="Calculation 2 2 49" xfId="7962" xr:uid="{00000000-0005-0000-0000-00002E1A0000}"/>
    <cellStyle name="Calculation 2 2 49 2" xfId="7963" xr:uid="{00000000-0005-0000-0000-00002F1A0000}"/>
    <cellStyle name="Calculation 2 2 5" xfId="242" xr:uid="{00000000-0005-0000-0000-0000301A0000}"/>
    <cellStyle name="Calculation 2 2 5 10" xfId="7964" xr:uid="{00000000-0005-0000-0000-0000311A0000}"/>
    <cellStyle name="Calculation 2 2 5 10 2" xfId="7965" xr:uid="{00000000-0005-0000-0000-0000321A0000}"/>
    <cellStyle name="Calculation 2 2 5 11" xfId="7966" xr:uid="{00000000-0005-0000-0000-0000331A0000}"/>
    <cellStyle name="Calculation 2 2 5 11 2" xfId="7967" xr:uid="{00000000-0005-0000-0000-0000341A0000}"/>
    <cellStyle name="Calculation 2 2 5 12" xfId="7968" xr:uid="{00000000-0005-0000-0000-0000351A0000}"/>
    <cellStyle name="Calculation 2 2 5 12 2" xfId="7969" xr:uid="{00000000-0005-0000-0000-0000361A0000}"/>
    <cellStyle name="Calculation 2 2 5 13" xfId="7970" xr:uid="{00000000-0005-0000-0000-0000371A0000}"/>
    <cellStyle name="Calculation 2 2 5 13 2" xfId="7971" xr:uid="{00000000-0005-0000-0000-0000381A0000}"/>
    <cellStyle name="Calculation 2 2 5 14" xfId="7972" xr:uid="{00000000-0005-0000-0000-0000391A0000}"/>
    <cellStyle name="Calculation 2 2 5 14 2" xfId="7973" xr:uid="{00000000-0005-0000-0000-00003A1A0000}"/>
    <cellStyle name="Calculation 2 2 5 15" xfId="7974" xr:uid="{00000000-0005-0000-0000-00003B1A0000}"/>
    <cellStyle name="Calculation 2 2 5 15 2" xfId="7975" xr:uid="{00000000-0005-0000-0000-00003C1A0000}"/>
    <cellStyle name="Calculation 2 2 5 16" xfId="7976" xr:uid="{00000000-0005-0000-0000-00003D1A0000}"/>
    <cellStyle name="Calculation 2 2 5 16 2" xfId="7977" xr:uid="{00000000-0005-0000-0000-00003E1A0000}"/>
    <cellStyle name="Calculation 2 2 5 17" xfId="7978" xr:uid="{00000000-0005-0000-0000-00003F1A0000}"/>
    <cellStyle name="Calculation 2 2 5 17 2" xfId="7979" xr:uid="{00000000-0005-0000-0000-0000401A0000}"/>
    <cellStyle name="Calculation 2 2 5 18" xfId="7980" xr:uid="{00000000-0005-0000-0000-0000411A0000}"/>
    <cellStyle name="Calculation 2 2 5 18 2" xfId="7981" xr:uid="{00000000-0005-0000-0000-0000421A0000}"/>
    <cellStyle name="Calculation 2 2 5 19" xfId="7982" xr:uid="{00000000-0005-0000-0000-0000431A0000}"/>
    <cellStyle name="Calculation 2 2 5 19 2" xfId="7983" xr:uid="{00000000-0005-0000-0000-0000441A0000}"/>
    <cellStyle name="Calculation 2 2 5 2" xfId="243" xr:uid="{00000000-0005-0000-0000-0000451A0000}"/>
    <cellStyle name="Calculation 2 2 5 2 2" xfId="7984" xr:uid="{00000000-0005-0000-0000-0000461A0000}"/>
    <cellStyle name="Calculation 2 2 5 20" xfId="7985" xr:uid="{00000000-0005-0000-0000-0000471A0000}"/>
    <cellStyle name="Calculation 2 2 5 20 2" xfId="7986" xr:uid="{00000000-0005-0000-0000-0000481A0000}"/>
    <cellStyle name="Calculation 2 2 5 21" xfId="7987" xr:uid="{00000000-0005-0000-0000-0000491A0000}"/>
    <cellStyle name="Calculation 2 2 5 21 2" xfId="7988" xr:uid="{00000000-0005-0000-0000-00004A1A0000}"/>
    <cellStyle name="Calculation 2 2 5 22" xfId="7989" xr:uid="{00000000-0005-0000-0000-00004B1A0000}"/>
    <cellStyle name="Calculation 2 2 5 22 2" xfId="7990" xr:uid="{00000000-0005-0000-0000-00004C1A0000}"/>
    <cellStyle name="Calculation 2 2 5 23" xfId="7991" xr:uid="{00000000-0005-0000-0000-00004D1A0000}"/>
    <cellStyle name="Calculation 2 2 5 23 2" xfId="7992" xr:uid="{00000000-0005-0000-0000-00004E1A0000}"/>
    <cellStyle name="Calculation 2 2 5 24" xfId="7993" xr:uid="{00000000-0005-0000-0000-00004F1A0000}"/>
    <cellStyle name="Calculation 2 2 5 24 2" xfId="7994" xr:uid="{00000000-0005-0000-0000-0000501A0000}"/>
    <cellStyle name="Calculation 2 2 5 25" xfId="7995" xr:uid="{00000000-0005-0000-0000-0000511A0000}"/>
    <cellStyle name="Calculation 2 2 5 25 2" xfId="7996" xr:uid="{00000000-0005-0000-0000-0000521A0000}"/>
    <cellStyle name="Calculation 2 2 5 26" xfId="7997" xr:uid="{00000000-0005-0000-0000-0000531A0000}"/>
    <cellStyle name="Calculation 2 2 5 26 2" xfId="7998" xr:uid="{00000000-0005-0000-0000-0000541A0000}"/>
    <cellStyle name="Calculation 2 2 5 27" xfId="7999" xr:uid="{00000000-0005-0000-0000-0000551A0000}"/>
    <cellStyle name="Calculation 2 2 5 27 2" xfId="8000" xr:uid="{00000000-0005-0000-0000-0000561A0000}"/>
    <cellStyle name="Calculation 2 2 5 28" xfId="8001" xr:uid="{00000000-0005-0000-0000-0000571A0000}"/>
    <cellStyle name="Calculation 2 2 5 28 2" xfId="8002" xr:uid="{00000000-0005-0000-0000-0000581A0000}"/>
    <cellStyle name="Calculation 2 2 5 29" xfId="8003" xr:uid="{00000000-0005-0000-0000-0000591A0000}"/>
    <cellStyle name="Calculation 2 2 5 29 2" xfId="8004" xr:uid="{00000000-0005-0000-0000-00005A1A0000}"/>
    <cellStyle name="Calculation 2 2 5 3" xfId="8005" xr:uid="{00000000-0005-0000-0000-00005B1A0000}"/>
    <cellStyle name="Calculation 2 2 5 3 2" xfId="8006" xr:uid="{00000000-0005-0000-0000-00005C1A0000}"/>
    <cellStyle name="Calculation 2 2 5 30" xfId="8007" xr:uid="{00000000-0005-0000-0000-00005D1A0000}"/>
    <cellStyle name="Calculation 2 2 5 30 2" xfId="8008" xr:uid="{00000000-0005-0000-0000-00005E1A0000}"/>
    <cellStyle name="Calculation 2 2 5 31" xfId="8009" xr:uid="{00000000-0005-0000-0000-00005F1A0000}"/>
    <cellStyle name="Calculation 2 2 5 31 2" xfId="8010" xr:uid="{00000000-0005-0000-0000-0000601A0000}"/>
    <cellStyle name="Calculation 2 2 5 32" xfId="8011" xr:uid="{00000000-0005-0000-0000-0000611A0000}"/>
    <cellStyle name="Calculation 2 2 5 32 2" xfId="8012" xr:uid="{00000000-0005-0000-0000-0000621A0000}"/>
    <cellStyle name="Calculation 2 2 5 33" xfId="8013" xr:uid="{00000000-0005-0000-0000-0000631A0000}"/>
    <cellStyle name="Calculation 2 2 5 33 2" xfId="8014" xr:uid="{00000000-0005-0000-0000-0000641A0000}"/>
    <cellStyle name="Calculation 2 2 5 34" xfId="8015" xr:uid="{00000000-0005-0000-0000-0000651A0000}"/>
    <cellStyle name="Calculation 2 2 5 34 2" xfId="8016" xr:uid="{00000000-0005-0000-0000-0000661A0000}"/>
    <cellStyle name="Calculation 2 2 5 35" xfId="8017" xr:uid="{00000000-0005-0000-0000-0000671A0000}"/>
    <cellStyle name="Calculation 2 2 5 35 2" xfId="8018" xr:uid="{00000000-0005-0000-0000-0000681A0000}"/>
    <cellStyle name="Calculation 2 2 5 36" xfId="8019" xr:uid="{00000000-0005-0000-0000-0000691A0000}"/>
    <cellStyle name="Calculation 2 2 5 36 2" xfId="8020" xr:uid="{00000000-0005-0000-0000-00006A1A0000}"/>
    <cellStyle name="Calculation 2 2 5 37" xfId="8021" xr:uid="{00000000-0005-0000-0000-00006B1A0000}"/>
    <cellStyle name="Calculation 2 2 5 37 2" xfId="8022" xr:uid="{00000000-0005-0000-0000-00006C1A0000}"/>
    <cellStyle name="Calculation 2 2 5 38" xfId="8023" xr:uid="{00000000-0005-0000-0000-00006D1A0000}"/>
    <cellStyle name="Calculation 2 2 5 38 2" xfId="8024" xr:uid="{00000000-0005-0000-0000-00006E1A0000}"/>
    <cellStyle name="Calculation 2 2 5 39" xfId="8025" xr:uid="{00000000-0005-0000-0000-00006F1A0000}"/>
    <cellStyle name="Calculation 2 2 5 39 2" xfId="8026" xr:uid="{00000000-0005-0000-0000-0000701A0000}"/>
    <cellStyle name="Calculation 2 2 5 4" xfId="8027" xr:uid="{00000000-0005-0000-0000-0000711A0000}"/>
    <cellStyle name="Calculation 2 2 5 4 2" xfId="8028" xr:uid="{00000000-0005-0000-0000-0000721A0000}"/>
    <cellStyle name="Calculation 2 2 5 40" xfId="8029" xr:uid="{00000000-0005-0000-0000-0000731A0000}"/>
    <cellStyle name="Calculation 2 2 5 41" xfId="8030" xr:uid="{00000000-0005-0000-0000-0000741A0000}"/>
    <cellStyle name="Calculation 2 2 5 42" xfId="8031" xr:uid="{00000000-0005-0000-0000-0000751A0000}"/>
    <cellStyle name="Calculation 2 2 5 43" xfId="8032" xr:uid="{00000000-0005-0000-0000-0000761A0000}"/>
    <cellStyle name="Calculation 2 2 5 44" xfId="8033" xr:uid="{00000000-0005-0000-0000-0000771A0000}"/>
    <cellStyle name="Calculation 2 2 5 45" xfId="8034" xr:uid="{00000000-0005-0000-0000-0000781A0000}"/>
    <cellStyle name="Calculation 2 2 5 46" xfId="8035" xr:uid="{00000000-0005-0000-0000-0000791A0000}"/>
    <cellStyle name="Calculation 2 2 5 47" xfId="8036" xr:uid="{00000000-0005-0000-0000-00007A1A0000}"/>
    <cellStyle name="Calculation 2 2 5 48" xfId="8037" xr:uid="{00000000-0005-0000-0000-00007B1A0000}"/>
    <cellStyle name="Calculation 2 2 5 49" xfId="8038" xr:uid="{00000000-0005-0000-0000-00007C1A0000}"/>
    <cellStyle name="Calculation 2 2 5 5" xfId="8039" xr:uid="{00000000-0005-0000-0000-00007D1A0000}"/>
    <cellStyle name="Calculation 2 2 5 5 2" xfId="8040" xr:uid="{00000000-0005-0000-0000-00007E1A0000}"/>
    <cellStyle name="Calculation 2 2 5 50" xfId="8041" xr:uid="{00000000-0005-0000-0000-00007F1A0000}"/>
    <cellStyle name="Calculation 2 2 5 51" xfId="8042" xr:uid="{00000000-0005-0000-0000-0000801A0000}"/>
    <cellStyle name="Calculation 2 2 5 52" xfId="8043" xr:uid="{00000000-0005-0000-0000-0000811A0000}"/>
    <cellStyle name="Calculation 2 2 5 53" xfId="8044" xr:uid="{00000000-0005-0000-0000-0000821A0000}"/>
    <cellStyle name="Calculation 2 2 5 54" xfId="8045" xr:uid="{00000000-0005-0000-0000-0000831A0000}"/>
    <cellStyle name="Calculation 2 2 5 55" xfId="8046" xr:uid="{00000000-0005-0000-0000-0000841A0000}"/>
    <cellStyle name="Calculation 2 2 5 56" xfId="8047" xr:uid="{00000000-0005-0000-0000-0000851A0000}"/>
    <cellStyle name="Calculation 2 2 5 57" xfId="8048" xr:uid="{00000000-0005-0000-0000-0000861A0000}"/>
    <cellStyle name="Calculation 2 2 5 58" xfId="8049" xr:uid="{00000000-0005-0000-0000-0000871A0000}"/>
    <cellStyle name="Calculation 2 2 5 59" xfId="8050" xr:uid="{00000000-0005-0000-0000-0000881A0000}"/>
    <cellStyle name="Calculation 2 2 5 6" xfId="8051" xr:uid="{00000000-0005-0000-0000-0000891A0000}"/>
    <cellStyle name="Calculation 2 2 5 6 2" xfId="8052" xr:uid="{00000000-0005-0000-0000-00008A1A0000}"/>
    <cellStyle name="Calculation 2 2 5 60" xfId="8053" xr:uid="{00000000-0005-0000-0000-00008B1A0000}"/>
    <cellStyle name="Calculation 2 2 5 61" xfId="8054" xr:uid="{00000000-0005-0000-0000-00008C1A0000}"/>
    <cellStyle name="Calculation 2 2 5 62" xfId="8055" xr:uid="{00000000-0005-0000-0000-00008D1A0000}"/>
    <cellStyle name="Calculation 2 2 5 63" xfId="8056" xr:uid="{00000000-0005-0000-0000-00008E1A0000}"/>
    <cellStyle name="Calculation 2 2 5 64" xfId="8057" xr:uid="{00000000-0005-0000-0000-00008F1A0000}"/>
    <cellStyle name="Calculation 2 2 5 65" xfId="8058" xr:uid="{00000000-0005-0000-0000-0000901A0000}"/>
    <cellStyle name="Calculation 2 2 5 66" xfId="8059" xr:uid="{00000000-0005-0000-0000-0000911A0000}"/>
    <cellStyle name="Calculation 2 2 5 67" xfId="8060" xr:uid="{00000000-0005-0000-0000-0000921A0000}"/>
    <cellStyle name="Calculation 2 2 5 68" xfId="8061" xr:uid="{00000000-0005-0000-0000-0000931A0000}"/>
    <cellStyle name="Calculation 2 2 5 69" xfId="8062" xr:uid="{00000000-0005-0000-0000-0000941A0000}"/>
    <cellStyle name="Calculation 2 2 5 7" xfId="8063" xr:uid="{00000000-0005-0000-0000-0000951A0000}"/>
    <cellStyle name="Calculation 2 2 5 7 2" xfId="8064" xr:uid="{00000000-0005-0000-0000-0000961A0000}"/>
    <cellStyle name="Calculation 2 2 5 70" xfId="8065" xr:uid="{00000000-0005-0000-0000-0000971A0000}"/>
    <cellStyle name="Calculation 2 2 5 71" xfId="8066" xr:uid="{00000000-0005-0000-0000-0000981A0000}"/>
    <cellStyle name="Calculation 2 2 5 72" xfId="8067" xr:uid="{00000000-0005-0000-0000-0000991A0000}"/>
    <cellStyle name="Calculation 2 2 5 73" xfId="8068" xr:uid="{00000000-0005-0000-0000-00009A1A0000}"/>
    <cellStyle name="Calculation 2 2 5 74" xfId="8069" xr:uid="{00000000-0005-0000-0000-00009B1A0000}"/>
    <cellStyle name="Calculation 2 2 5 75" xfId="8070" xr:uid="{00000000-0005-0000-0000-00009C1A0000}"/>
    <cellStyle name="Calculation 2 2 5 76" xfId="8071" xr:uid="{00000000-0005-0000-0000-00009D1A0000}"/>
    <cellStyle name="Calculation 2 2 5 77" xfId="52581" xr:uid="{00000000-0005-0000-0000-00009E1A0000}"/>
    <cellStyle name="Calculation 2 2 5 78" xfId="52819" xr:uid="{00000000-0005-0000-0000-00009F1A0000}"/>
    <cellStyle name="Calculation 2 2 5 79" xfId="53280" xr:uid="{00000000-0005-0000-0000-0000A01A0000}"/>
    <cellStyle name="Calculation 2 2 5 8" xfId="8072" xr:uid="{00000000-0005-0000-0000-0000A11A0000}"/>
    <cellStyle name="Calculation 2 2 5 8 2" xfId="8073" xr:uid="{00000000-0005-0000-0000-0000A21A0000}"/>
    <cellStyle name="Calculation 2 2 5 9" xfId="8074" xr:uid="{00000000-0005-0000-0000-0000A31A0000}"/>
    <cellStyle name="Calculation 2 2 5 9 2" xfId="8075" xr:uid="{00000000-0005-0000-0000-0000A41A0000}"/>
    <cellStyle name="Calculation 2 2 50" xfId="8076" xr:uid="{00000000-0005-0000-0000-0000A51A0000}"/>
    <cellStyle name="Calculation 2 2 50 2" xfId="8077" xr:uid="{00000000-0005-0000-0000-0000A61A0000}"/>
    <cellStyle name="Calculation 2 2 51" xfId="8078" xr:uid="{00000000-0005-0000-0000-0000A71A0000}"/>
    <cellStyle name="Calculation 2 2 51 2" xfId="8079" xr:uid="{00000000-0005-0000-0000-0000A81A0000}"/>
    <cellStyle name="Calculation 2 2 52" xfId="8080" xr:uid="{00000000-0005-0000-0000-0000A91A0000}"/>
    <cellStyle name="Calculation 2 2 52 2" xfId="8081" xr:uid="{00000000-0005-0000-0000-0000AA1A0000}"/>
    <cellStyle name="Calculation 2 2 53" xfId="8082" xr:uid="{00000000-0005-0000-0000-0000AB1A0000}"/>
    <cellStyle name="Calculation 2 2 53 2" xfId="8083" xr:uid="{00000000-0005-0000-0000-0000AC1A0000}"/>
    <cellStyle name="Calculation 2 2 54" xfId="8084" xr:uid="{00000000-0005-0000-0000-0000AD1A0000}"/>
    <cellStyle name="Calculation 2 2 54 2" xfId="8085" xr:uid="{00000000-0005-0000-0000-0000AE1A0000}"/>
    <cellStyle name="Calculation 2 2 55" xfId="8086" xr:uid="{00000000-0005-0000-0000-0000AF1A0000}"/>
    <cellStyle name="Calculation 2 2 55 2" xfId="8087" xr:uid="{00000000-0005-0000-0000-0000B01A0000}"/>
    <cellStyle name="Calculation 2 2 56" xfId="8088" xr:uid="{00000000-0005-0000-0000-0000B11A0000}"/>
    <cellStyle name="Calculation 2 2 56 2" xfId="8089" xr:uid="{00000000-0005-0000-0000-0000B21A0000}"/>
    <cellStyle name="Calculation 2 2 57" xfId="8090" xr:uid="{00000000-0005-0000-0000-0000B31A0000}"/>
    <cellStyle name="Calculation 2 2 57 2" xfId="8091" xr:uid="{00000000-0005-0000-0000-0000B41A0000}"/>
    <cellStyle name="Calculation 2 2 58" xfId="8092" xr:uid="{00000000-0005-0000-0000-0000B51A0000}"/>
    <cellStyle name="Calculation 2 2 58 2" xfId="8093" xr:uid="{00000000-0005-0000-0000-0000B61A0000}"/>
    <cellStyle name="Calculation 2 2 59" xfId="8094" xr:uid="{00000000-0005-0000-0000-0000B71A0000}"/>
    <cellStyle name="Calculation 2 2 6" xfId="244" xr:uid="{00000000-0005-0000-0000-0000B81A0000}"/>
    <cellStyle name="Calculation 2 2 6 10" xfId="8095" xr:uid="{00000000-0005-0000-0000-0000B91A0000}"/>
    <cellStyle name="Calculation 2 2 6 10 2" xfId="8096" xr:uid="{00000000-0005-0000-0000-0000BA1A0000}"/>
    <cellStyle name="Calculation 2 2 6 11" xfId="8097" xr:uid="{00000000-0005-0000-0000-0000BB1A0000}"/>
    <cellStyle name="Calculation 2 2 6 11 2" xfId="8098" xr:uid="{00000000-0005-0000-0000-0000BC1A0000}"/>
    <cellStyle name="Calculation 2 2 6 12" xfId="8099" xr:uid="{00000000-0005-0000-0000-0000BD1A0000}"/>
    <cellStyle name="Calculation 2 2 6 12 2" xfId="8100" xr:uid="{00000000-0005-0000-0000-0000BE1A0000}"/>
    <cellStyle name="Calculation 2 2 6 13" xfId="8101" xr:uid="{00000000-0005-0000-0000-0000BF1A0000}"/>
    <cellStyle name="Calculation 2 2 6 13 2" xfId="8102" xr:uid="{00000000-0005-0000-0000-0000C01A0000}"/>
    <cellStyle name="Calculation 2 2 6 14" xfId="8103" xr:uid="{00000000-0005-0000-0000-0000C11A0000}"/>
    <cellStyle name="Calculation 2 2 6 14 2" xfId="8104" xr:uid="{00000000-0005-0000-0000-0000C21A0000}"/>
    <cellStyle name="Calculation 2 2 6 15" xfId="8105" xr:uid="{00000000-0005-0000-0000-0000C31A0000}"/>
    <cellStyle name="Calculation 2 2 6 15 2" xfId="8106" xr:uid="{00000000-0005-0000-0000-0000C41A0000}"/>
    <cellStyle name="Calculation 2 2 6 16" xfId="8107" xr:uid="{00000000-0005-0000-0000-0000C51A0000}"/>
    <cellStyle name="Calculation 2 2 6 16 2" xfId="8108" xr:uid="{00000000-0005-0000-0000-0000C61A0000}"/>
    <cellStyle name="Calculation 2 2 6 17" xfId="8109" xr:uid="{00000000-0005-0000-0000-0000C71A0000}"/>
    <cellStyle name="Calculation 2 2 6 17 2" xfId="8110" xr:uid="{00000000-0005-0000-0000-0000C81A0000}"/>
    <cellStyle name="Calculation 2 2 6 18" xfId="8111" xr:uid="{00000000-0005-0000-0000-0000C91A0000}"/>
    <cellStyle name="Calculation 2 2 6 18 2" xfId="8112" xr:uid="{00000000-0005-0000-0000-0000CA1A0000}"/>
    <cellStyle name="Calculation 2 2 6 19" xfId="8113" xr:uid="{00000000-0005-0000-0000-0000CB1A0000}"/>
    <cellStyle name="Calculation 2 2 6 19 2" xfId="8114" xr:uid="{00000000-0005-0000-0000-0000CC1A0000}"/>
    <cellStyle name="Calculation 2 2 6 2" xfId="245" xr:uid="{00000000-0005-0000-0000-0000CD1A0000}"/>
    <cellStyle name="Calculation 2 2 6 2 2" xfId="8115" xr:uid="{00000000-0005-0000-0000-0000CE1A0000}"/>
    <cellStyle name="Calculation 2 2 6 20" xfId="8116" xr:uid="{00000000-0005-0000-0000-0000CF1A0000}"/>
    <cellStyle name="Calculation 2 2 6 20 2" xfId="8117" xr:uid="{00000000-0005-0000-0000-0000D01A0000}"/>
    <cellStyle name="Calculation 2 2 6 21" xfId="8118" xr:uid="{00000000-0005-0000-0000-0000D11A0000}"/>
    <cellStyle name="Calculation 2 2 6 21 2" xfId="8119" xr:uid="{00000000-0005-0000-0000-0000D21A0000}"/>
    <cellStyle name="Calculation 2 2 6 22" xfId="8120" xr:uid="{00000000-0005-0000-0000-0000D31A0000}"/>
    <cellStyle name="Calculation 2 2 6 22 2" xfId="8121" xr:uid="{00000000-0005-0000-0000-0000D41A0000}"/>
    <cellStyle name="Calculation 2 2 6 23" xfId="8122" xr:uid="{00000000-0005-0000-0000-0000D51A0000}"/>
    <cellStyle name="Calculation 2 2 6 23 2" xfId="8123" xr:uid="{00000000-0005-0000-0000-0000D61A0000}"/>
    <cellStyle name="Calculation 2 2 6 24" xfId="8124" xr:uid="{00000000-0005-0000-0000-0000D71A0000}"/>
    <cellStyle name="Calculation 2 2 6 24 2" xfId="8125" xr:uid="{00000000-0005-0000-0000-0000D81A0000}"/>
    <cellStyle name="Calculation 2 2 6 25" xfId="8126" xr:uid="{00000000-0005-0000-0000-0000D91A0000}"/>
    <cellStyle name="Calculation 2 2 6 25 2" xfId="8127" xr:uid="{00000000-0005-0000-0000-0000DA1A0000}"/>
    <cellStyle name="Calculation 2 2 6 26" xfId="8128" xr:uid="{00000000-0005-0000-0000-0000DB1A0000}"/>
    <cellStyle name="Calculation 2 2 6 26 2" xfId="8129" xr:uid="{00000000-0005-0000-0000-0000DC1A0000}"/>
    <cellStyle name="Calculation 2 2 6 27" xfId="8130" xr:uid="{00000000-0005-0000-0000-0000DD1A0000}"/>
    <cellStyle name="Calculation 2 2 6 27 2" xfId="8131" xr:uid="{00000000-0005-0000-0000-0000DE1A0000}"/>
    <cellStyle name="Calculation 2 2 6 28" xfId="8132" xr:uid="{00000000-0005-0000-0000-0000DF1A0000}"/>
    <cellStyle name="Calculation 2 2 6 28 2" xfId="8133" xr:uid="{00000000-0005-0000-0000-0000E01A0000}"/>
    <cellStyle name="Calculation 2 2 6 29" xfId="8134" xr:uid="{00000000-0005-0000-0000-0000E11A0000}"/>
    <cellStyle name="Calculation 2 2 6 29 2" xfId="8135" xr:uid="{00000000-0005-0000-0000-0000E21A0000}"/>
    <cellStyle name="Calculation 2 2 6 3" xfId="8136" xr:uid="{00000000-0005-0000-0000-0000E31A0000}"/>
    <cellStyle name="Calculation 2 2 6 3 2" xfId="8137" xr:uid="{00000000-0005-0000-0000-0000E41A0000}"/>
    <cellStyle name="Calculation 2 2 6 30" xfId="8138" xr:uid="{00000000-0005-0000-0000-0000E51A0000}"/>
    <cellStyle name="Calculation 2 2 6 30 2" xfId="8139" xr:uid="{00000000-0005-0000-0000-0000E61A0000}"/>
    <cellStyle name="Calculation 2 2 6 31" xfId="8140" xr:uid="{00000000-0005-0000-0000-0000E71A0000}"/>
    <cellStyle name="Calculation 2 2 6 31 2" xfId="8141" xr:uid="{00000000-0005-0000-0000-0000E81A0000}"/>
    <cellStyle name="Calculation 2 2 6 32" xfId="8142" xr:uid="{00000000-0005-0000-0000-0000E91A0000}"/>
    <cellStyle name="Calculation 2 2 6 32 2" xfId="8143" xr:uid="{00000000-0005-0000-0000-0000EA1A0000}"/>
    <cellStyle name="Calculation 2 2 6 33" xfId="8144" xr:uid="{00000000-0005-0000-0000-0000EB1A0000}"/>
    <cellStyle name="Calculation 2 2 6 33 2" xfId="8145" xr:uid="{00000000-0005-0000-0000-0000EC1A0000}"/>
    <cellStyle name="Calculation 2 2 6 34" xfId="8146" xr:uid="{00000000-0005-0000-0000-0000ED1A0000}"/>
    <cellStyle name="Calculation 2 2 6 34 2" xfId="8147" xr:uid="{00000000-0005-0000-0000-0000EE1A0000}"/>
    <cellStyle name="Calculation 2 2 6 35" xfId="8148" xr:uid="{00000000-0005-0000-0000-0000EF1A0000}"/>
    <cellStyle name="Calculation 2 2 6 35 2" xfId="8149" xr:uid="{00000000-0005-0000-0000-0000F01A0000}"/>
    <cellStyle name="Calculation 2 2 6 36" xfId="8150" xr:uid="{00000000-0005-0000-0000-0000F11A0000}"/>
    <cellStyle name="Calculation 2 2 6 36 2" xfId="8151" xr:uid="{00000000-0005-0000-0000-0000F21A0000}"/>
    <cellStyle name="Calculation 2 2 6 37" xfId="8152" xr:uid="{00000000-0005-0000-0000-0000F31A0000}"/>
    <cellStyle name="Calculation 2 2 6 37 2" xfId="8153" xr:uid="{00000000-0005-0000-0000-0000F41A0000}"/>
    <cellStyle name="Calculation 2 2 6 38" xfId="8154" xr:uid="{00000000-0005-0000-0000-0000F51A0000}"/>
    <cellStyle name="Calculation 2 2 6 38 2" xfId="8155" xr:uid="{00000000-0005-0000-0000-0000F61A0000}"/>
    <cellStyle name="Calculation 2 2 6 39" xfId="8156" xr:uid="{00000000-0005-0000-0000-0000F71A0000}"/>
    <cellStyle name="Calculation 2 2 6 39 2" xfId="8157" xr:uid="{00000000-0005-0000-0000-0000F81A0000}"/>
    <cellStyle name="Calculation 2 2 6 4" xfId="8158" xr:uid="{00000000-0005-0000-0000-0000F91A0000}"/>
    <cellStyle name="Calculation 2 2 6 4 2" xfId="8159" xr:uid="{00000000-0005-0000-0000-0000FA1A0000}"/>
    <cellStyle name="Calculation 2 2 6 40" xfId="8160" xr:uid="{00000000-0005-0000-0000-0000FB1A0000}"/>
    <cellStyle name="Calculation 2 2 6 41" xfId="8161" xr:uid="{00000000-0005-0000-0000-0000FC1A0000}"/>
    <cellStyle name="Calculation 2 2 6 42" xfId="8162" xr:uid="{00000000-0005-0000-0000-0000FD1A0000}"/>
    <cellStyle name="Calculation 2 2 6 43" xfId="8163" xr:uid="{00000000-0005-0000-0000-0000FE1A0000}"/>
    <cellStyle name="Calculation 2 2 6 44" xfId="8164" xr:uid="{00000000-0005-0000-0000-0000FF1A0000}"/>
    <cellStyle name="Calculation 2 2 6 45" xfId="8165" xr:uid="{00000000-0005-0000-0000-0000001B0000}"/>
    <cellStyle name="Calculation 2 2 6 46" xfId="8166" xr:uid="{00000000-0005-0000-0000-0000011B0000}"/>
    <cellStyle name="Calculation 2 2 6 47" xfId="8167" xr:uid="{00000000-0005-0000-0000-0000021B0000}"/>
    <cellStyle name="Calculation 2 2 6 48" xfId="8168" xr:uid="{00000000-0005-0000-0000-0000031B0000}"/>
    <cellStyle name="Calculation 2 2 6 49" xfId="8169" xr:uid="{00000000-0005-0000-0000-0000041B0000}"/>
    <cellStyle name="Calculation 2 2 6 5" xfId="8170" xr:uid="{00000000-0005-0000-0000-0000051B0000}"/>
    <cellStyle name="Calculation 2 2 6 5 2" xfId="8171" xr:uid="{00000000-0005-0000-0000-0000061B0000}"/>
    <cellStyle name="Calculation 2 2 6 50" xfId="8172" xr:uid="{00000000-0005-0000-0000-0000071B0000}"/>
    <cellStyle name="Calculation 2 2 6 51" xfId="8173" xr:uid="{00000000-0005-0000-0000-0000081B0000}"/>
    <cellStyle name="Calculation 2 2 6 52" xfId="8174" xr:uid="{00000000-0005-0000-0000-0000091B0000}"/>
    <cellStyle name="Calculation 2 2 6 53" xfId="8175" xr:uid="{00000000-0005-0000-0000-00000A1B0000}"/>
    <cellStyle name="Calculation 2 2 6 54" xfId="8176" xr:uid="{00000000-0005-0000-0000-00000B1B0000}"/>
    <cellStyle name="Calculation 2 2 6 55" xfId="8177" xr:uid="{00000000-0005-0000-0000-00000C1B0000}"/>
    <cellStyle name="Calculation 2 2 6 56" xfId="8178" xr:uid="{00000000-0005-0000-0000-00000D1B0000}"/>
    <cellStyle name="Calculation 2 2 6 57" xfId="8179" xr:uid="{00000000-0005-0000-0000-00000E1B0000}"/>
    <cellStyle name="Calculation 2 2 6 58" xfId="8180" xr:uid="{00000000-0005-0000-0000-00000F1B0000}"/>
    <cellStyle name="Calculation 2 2 6 59" xfId="8181" xr:uid="{00000000-0005-0000-0000-0000101B0000}"/>
    <cellStyle name="Calculation 2 2 6 6" xfId="8182" xr:uid="{00000000-0005-0000-0000-0000111B0000}"/>
    <cellStyle name="Calculation 2 2 6 6 2" xfId="8183" xr:uid="{00000000-0005-0000-0000-0000121B0000}"/>
    <cellStyle name="Calculation 2 2 6 60" xfId="8184" xr:uid="{00000000-0005-0000-0000-0000131B0000}"/>
    <cellStyle name="Calculation 2 2 6 61" xfId="8185" xr:uid="{00000000-0005-0000-0000-0000141B0000}"/>
    <cellStyle name="Calculation 2 2 6 62" xfId="8186" xr:uid="{00000000-0005-0000-0000-0000151B0000}"/>
    <cellStyle name="Calculation 2 2 6 63" xfId="8187" xr:uid="{00000000-0005-0000-0000-0000161B0000}"/>
    <cellStyle name="Calculation 2 2 6 64" xfId="8188" xr:uid="{00000000-0005-0000-0000-0000171B0000}"/>
    <cellStyle name="Calculation 2 2 6 65" xfId="8189" xr:uid="{00000000-0005-0000-0000-0000181B0000}"/>
    <cellStyle name="Calculation 2 2 6 66" xfId="8190" xr:uid="{00000000-0005-0000-0000-0000191B0000}"/>
    <cellStyle name="Calculation 2 2 6 67" xfId="8191" xr:uid="{00000000-0005-0000-0000-00001A1B0000}"/>
    <cellStyle name="Calculation 2 2 6 68" xfId="8192" xr:uid="{00000000-0005-0000-0000-00001B1B0000}"/>
    <cellStyle name="Calculation 2 2 6 69" xfId="8193" xr:uid="{00000000-0005-0000-0000-00001C1B0000}"/>
    <cellStyle name="Calculation 2 2 6 7" xfId="8194" xr:uid="{00000000-0005-0000-0000-00001D1B0000}"/>
    <cellStyle name="Calculation 2 2 6 7 2" xfId="8195" xr:uid="{00000000-0005-0000-0000-00001E1B0000}"/>
    <cellStyle name="Calculation 2 2 6 70" xfId="8196" xr:uid="{00000000-0005-0000-0000-00001F1B0000}"/>
    <cellStyle name="Calculation 2 2 6 71" xfId="8197" xr:uid="{00000000-0005-0000-0000-0000201B0000}"/>
    <cellStyle name="Calculation 2 2 6 72" xfId="8198" xr:uid="{00000000-0005-0000-0000-0000211B0000}"/>
    <cellStyle name="Calculation 2 2 6 73" xfId="8199" xr:uid="{00000000-0005-0000-0000-0000221B0000}"/>
    <cellStyle name="Calculation 2 2 6 74" xfId="8200" xr:uid="{00000000-0005-0000-0000-0000231B0000}"/>
    <cellStyle name="Calculation 2 2 6 75" xfId="8201" xr:uid="{00000000-0005-0000-0000-0000241B0000}"/>
    <cellStyle name="Calculation 2 2 6 76" xfId="8202" xr:uid="{00000000-0005-0000-0000-0000251B0000}"/>
    <cellStyle name="Calculation 2 2 6 77" xfId="52408" xr:uid="{00000000-0005-0000-0000-0000261B0000}"/>
    <cellStyle name="Calculation 2 2 6 78" xfId="52393" xr:uid="{00000000-0005-0000-0000-0000271B0000}"/>
    <cellStyle name="Calculation 2 2 6 79" xfId="53096" xr:uid="{00000000-0005-0000-0000-0000281B0000}"/>
    <cellStyle name="Calculation 2 2 6 8" xfId="8203" xr:uid="{00000000-0005-0000-0000-0000291B0000}"/>
    <cellStyle name="Calculation 2 2 6 8 2" xfId="8204" xr:uid="{00000000-0005-0000-0000-00002A1B0000}"/>
    <cellStyle name="Calculation 2 2 6 9" xfId="8205" xr:uid="{00000000-0005-0000-0000-00002B1B0000}"/>
    <cellStyle name="Calculation 2 2 6 9 2" xfId="8206" xr:uid="{00000000-0005-0000-0000-00002C1B0000}"/>
    <cellStyle name="Calculation 2 2 60" xfId="8207" xr:uid="{00000000-0005-0000-0000-00002D1B0000}"/>
    <cellStyle name="Calculation 2 2 61" xfId="8208" xr:uid="{00000000-0005-0000-0000-00002E1B0000}"/>
    <cellStyle name="Calculation 2 2 62" xfId="8209" xr:uid="{00000000-0005-0000-0000-00002F1B0000}"/>
    <cellStyle name="Calculation 2 2 63" xfId="8210" xr:uid="{00000000-0005-0000-0000-0000301B0000}"/>
    <cellStyle name="Calculation 2 2 64" xfId="8211" xr:uid="{00000000-0005-0000-0000-0000311B0000}"/>
    <cellStyle name="Calculation 2 2 65" xfId="8212" xr:uid="{00000000-0005-0000-0000-0000321B0000}"/>
    <cellStyle name="Calculation 2 2 66" xfId="8213" xr:uid="{00000000-0005-0000-0000-0000331B0000}"/>
    <cellStyle name="Calculation 2 2 67" xfId="8214" xr:uid="{00000000-0005-0000-0000-0000341B0000}"/>
    <cellStyle name="Calculation 2 2 68" xfId="8215" xr:uid="{00000000-0005-0000-0000-0000351B0000}"/>
    <cellStyle name="Calculation 2 2 69" xfId="8216" xr:uid="{00000000-0005-0000-0000-0000361B0000}"/>
    <cellStyle name="Calculation 2 2 7" xfId="246" xr:uid="{00000000-0005-0000-0000-0000371B0000}"/>
    <cellStyle name="Calculation 2 2 7 10" xfId="8217" xr:uid="{00000000-0005-0000-0000-0000381B0000}"/>
    <cellStyle name="Calculation 2 2 7 10 2" xfId="8218" xr:uid="{00000000-0005-0000-0000-0000391B0000}"/>
    <cellStyle name="Calculation 2 2 7 11" xfId="8219" xr:uid="{00000000-0005-0000-0000-00003A1B0000}"/>
    <cellStyle name="Calculation 2 2 7 11 2" xfId="8220" xr:uid="{00000000-0005-0000-0000-00003B1B0000}"/>
    <cellStyle name="Calculation 2 2 7 12" xfId="8221" xr:uid="{00000000-0005-0000-0000-00003C1B0000}"/>
    <cellStyle name="Calculation 2 2 7 12 2" xfId="8222" xr:uid="{00000000-0005-0000-0000-00003D1B0000}"/>
    <cellStyle name="Calculation 2 2 7 13" xfId="8223" xr:uid="{00000000-0005-0000-0000-00003E1B0000}"/>
    <cellStyle name="Calculation 2 2 7 13 2" xfId="8224" xr:uid="{00000000-0005-0000-0000-00003F1B0000}"/>
    <cellStyle name="Calculation 2 2 7 14" xfId="8225" xr:uid="{00000000-0005-0000-0000-0000401B0000}"/>
    <cellStyle name="Calculation 2 2 7 14 2" xfId="8226" xr:uid="{00000000-0005-0000-0000-0000411B0000}"/>
    <cellStyle name="Calculation 2 2 7 15" xfId="8227" xr:uid="{00000000-0005-0000-0000-0000421B0000}"/>
    <cellStyle name="Calculation 2 2 7 15 2" xfId="8228" xr:uid="{00000000-0005-0000-0000-0000431B0000}"/>
    <cellStyle name="Calculation 2 2 7 16" xfId="8229" xr:uid="{00000000-0005-0000-0000-0000441B0000}"/>
    <cellStyle name="Calculation 2 2 7 16 2" xfId="8230" xr:uid="{00000000-0005-0000-0000-0000451B0000}"/>
    <cellStyle name="Calculation 2 2 7 17" xfId="8231" xr:uid="{00000000-0005-0000-0000-0000461B0000}"/>
    <cellStyle name="Calculation 2 2 7 17 2" xfId="8232" xr:uid="{00000000-0005-0000-0000-0000471B0000}"/>
    <cellStyle name="Calculation 2 2 7 18" xfId="8233" xr:uid="{00000000-0005-0000-0000-0000481B0000}"/>
    <cellStyle name="Calculation 2 2 7 18 2" xfId="8234" xr:uid="{00000000-0005-0000-0000-0000491B0000}"/>
    <cellStyle name="Calculation 2 2 7 19" xfId="8235" xr:uid="{00000000-0005-0000-0000-00004A1B0000}"/>
    <cellStyle name="Calculation 2 2 7 19 2" xfId="8236" xr:uid="{00000000-0005-0000-0000-00004B1B0000}"/>
    <cellStyle name="Calculation 2 2 7 2" xfId="247" xr:uid="{00000000-0005-0000-0000-00004C1B0000}"/>
    <cellStyle name="Calculation 2 2 7 2 2" xfId="8237" xr:uid="{00000000-0005-0000-0000-00004D1B0000}"/>
    <cellStyle name="Calculation 2 2 7 20" xfId="8238" xr:uid="{00000000-0005-0000-0000-00004E1B0000}"/>
    <cellStyle name="Calculation 2 2 7 20 2" xfId="8239" xr:uid="{00000000-0005-0000-0000-00004F1B0000}"/>
    <cellStyle name="Calculation 2 2 7 21" xfId="8240" xr:uid="{00000000-0005-0000-0000-0000501B0000}"/>
    <cellStyle name="Calculation 2 2 7 21 2" xfId="8241" xr:uid="{00000000-0005-0000-0000-0000511B0000}"/>
    <cellStyle name="Calculation 2 2 7 22" xfId="8242" xr:uid="{00000000-0005-0000-0000-0000521B0000}"/>
    <cellStyle name="Calculation 2 2 7 22 2" xfId="8243" xr:uid="{00000000-0005-0000-0000-0000531B0000}"/>
    <cellStyle name="Calculation 2 2 7 23" xfId="8244" xr:uid="{00000000-0005-0000-0000-0000541B0000}"/>
    <cellStyle name="Calculation 2 2 7 23 2" xfId="8245" xr:uid="{00000000-0005-0000-0000-0000551B0000}"/>
    <cellStyle name="Calculation 2 2 7 24" xfId="8246" xr:uid="{00000000-0005-0000-0000-0000561B0000}"/>
    <cellStyle name="Calculation 2 2 7 24 2" xfId="8247" xr:uid="{00000000-0005-0000-0000-0000571B0000}"/>
    <cellStyle name="Calculation 2 2 7 25" xfId="8248" xr:uid="{00000000-0005-0000-0000-0000581B0000}"/>
    <cellStyle name="Calculation 2 2 7 25 2" xfId="8249" xr:uid="{00000000-0005-0000-0000-0000591B0000}"/>
    <cellStyle name="Calculation 2 2 7 26" xfId="8250" xr:uid="{00000000-0005-0000-0000-00005A1B0000}"/>
    <cellStyle name="Calculation 2 2 7 26 2" xfId="8251" xr:uid="{00000000-0005-0000-0000-00005B1B0000}"/>
    <cellStyle name="Calculation 2 2 7 27" xfId="8252" xr:uid="{00000000-0005-0000-0000-00005C1B0000}"/>
    <cellStyle name="Calculation 2 2 7 27 2" xfId="8253" xr:uid="{00000000-0005-0000-0000-00005D1B0000}"/>
    <cellStyle name="Calculation 2 2 7 28" xfId="8254" xr:uid="{00000000-0005-0000-0000-00005E1B0000}"/>
    <cellStyle name="Calculation 2 2 7 28 2" xfId="8255" xr:uid="{00000000-0005-0000-0000-00005F1B0000}"/>
    <cellStyle name="Calculation 2 2 7 29" xfId="8256" xr:uid="{00000000-0005-0000-0000-0000601B0000}"/>
    <cellStyle name="Calculation 2 2 7 29 2" xfId="8257" xr:uid="{00000000-0005-0000-0000-0000611B0000}"/>
    <cellStyle name="Calculation 2 2 7 3" xfId="8258" xr:uid="{00000000-0005-0000-0000-0000621B0000}"/>
    <cellStyle name="Calculation 2 2 7 3 2" xfId="8259" xr:uid="{00000000-0005-0000-0000-0000631B0000}"/>
    <cellStyle name="Calculation 2 2 7 30" xfId="8260" xr:uid="{00000000-0005-0000-0000-0000641B0000}"/>
    <cellStyle name="Calculation 2 2 7 30 2" xfId="8261" xr:uid="{00000000-0005-0000-0000-0000651B0000}"/>
    <cellStyle name="Calculation 2 2 7 31" xfId="8262" xr:uid="{00000000-0005-0000-0000-0000661B0000}"/>
    <cellStyle name="Calculation 2 2 7 31 2" xfId="8263" xr:uid="{00000000-0005-0000-0000-0000671B0000}"/>
    <cellStyle name="Calculation 2 2 7 32" xfId="8264" xr:uid="{00000000-0005-0000-0000-0000681B0000}"/>
    <cellStyle name="Calculation 2 2 7 32 2" xfId="8265" xr:uid="{00000000-0005-0000-0000-0000691B0000}"/>
    <cellStyle name="Calculation 2 2 7 33" xfId="8266" xr:uid="{00000000-0005-0000-0000-00006A1B0000}"/>
    <cellStyle name="Calculation 2 2 7 33 2" xfId="8267" xr:uid="{00000000-0005-0000-0000-00006B1B0000}"/>
    <cellStyle name="Calculation 2 2 7 34" xfId="8268" xr:uid="{00000000-0005-0000-0000-00006C1B0000}"/>
    <cellStyle name="Calculation 2 2 7 34 2" xfId="8269" xr:uid="{00000000-0005-0000-0000-00006D1B0000}"/>
    <cellStyle name="Calculation 2 2 7 35" xfId="8270" xr:uid="{00000000-0005-0000-0000-00006E1B0000}"/>
    <cellStyle name="Calculation 2 2 7 35 2" xfId="8271" xr:uid="{00000000-0005-0000-0000-00006F1B0000}"/>
    <cellStyle name="Calculation 2 2 7 36" xfId="8272" xr:uid="{00000000-0005-0000-0000-0000701B0000}"/>
    <cellStyle name="Calculation 2 2 7 36 2" xfId="8273" xr:uid="{00000000-0005-0000-0000-0000711B0000}"/>
    <cellStyle name="Calculation 2 2 7 37" xfId="8274" xr:uid="{00000000-0005-0000-0000-0000721B0000}"/>
    <cellStyle name="Calculation 2 2 7 37 2" xfId="8275" xr:uid="{00000000-0005-0000-0000-0000731B0000}"/>
    <cellStyle name="Calculation 2 2 7 38" xfId="8276" xr:uid="{00000000-0005-0000-0000-0000741B0000}"/>
    <cellStyle name="Calculation 2 2 7 38 2" xfId="8277" xr:uid="{00000000-0005-0000-0000-0000751B0000}"/>
    <cellStyle name="Calculation 2 2 7 39" xfId="8278" xr:uid="{00000000-0005-0000-0000-0000761B0000}"/>
    <cellStyle name="Calculation 2 2 7 39 2" xfId="8279" xr:uid="{00000000-0005-0000-0000-0000771B0000}"/>
    <cellStyle name="Calculation 2 2 7 4" xfId="8280" xr:uid="{00000000-0005-0000-0000-0000781B0000}"/>
    <cellStyle name="Calculation 2 2 7 4 2" xfId="8281" xr:uid="{00000000-0005-0000-0000-0000791B0000}"/>
    <cellStyle name="Calculation 2 2 7 40" xfId="8282" xr:uid="{00000000-0005-0000-0000-00007A1B0000}"/>
    <cellStyle name="Calculation 2 2 7 41" xfId="8283" xr:uid="{00000000-0005-0000-0000-00007B1B0000}"/>
    <cellStyle name="Calculation 2 2 7 42" xfId="8284" xr:uid="{00000000-0005-0000-0000-00007C1B0000}"/>
    <cellStyle name="Calculation 2 2 7 43" xfId="8285" xr:uid="{00000000-0005-0000-0000-00007D1B0000}"/>
    <cellStyle name="Calculation 2 2 7 44" xfId="8286" xr:uid="{00000000-0005-0000-0000-00007E1B0000}"/>
    <cellStyle name="Calculation 2 2 7 45" xfId="8287" xr:uid="{00000000-0005-0000-0000-00007F1B0000}"/>
    <cellStyle name="Calculation 2 2 7 46" xfId="8288" xr:uid="{00000000-0005-0000-0000-0000801B0000}"/>
    <cellStyle name="Calculation 2 2 7 47" xfId="8289" xr:uid="{00000000-0005-0000-0000-0000811B0000}"/>
    <cellStyle name="Calculation 2 2 7 48" xfId="8290" xr:uid="{00000000-0005-0000-0000-0000821B0000}"/>
    <cellStyle name="Calculation 2 2 7 49" xfId="8291" xr:uid="{00000000-0005-0000-0000-0000831B0000}"/>
    <cellStyle name="Calculation 2 2 7 5" xfId="8292" xr:uid="{00000000-0005-0000-0000-0000841B0000}"/>
    <cellStyle name="Calculation 2 2 7 5 2" xfId="8293" xr:uid="{00000000-0005-0000-0000-0000851B0000}"/>
    <cellStyle name="Calculation 2 2 7 50" xfId="8294" xr:uid="{00000000-0005-0000-0000-0000861B0000}"/>
    <cellStyle name="Calculation 2 2 7 51" xfId="8295" xr:uid="{00000000-0005-0000-0000-0000871B0000}"/>
    <cellStyle name="Calculation 2 2 7 52" xfId="8296" xr:uid="{00000000-0005-0000-0000-0000881B0000}"/>
    <cellStyle name="Calculation 2 2 7 53" xfId="8297" xr:uid="{00000000-0005-0000-0000-0000891B0000}"/>
    <cellStyle name="Calculation 2 2 7 54" xfId="8298" xr:uid="{00000000-0005-0000-0000-00008A1B0000}"/>
    <cellStyle name="Calculation 2 2 7 55" xfId="8299" xr:uid="{00000000-0005-0000-0000-00008B1B0000}"/>
    <cellStyle name="Calculation 2 2 7 56" xfId="8300" xr:uid="{00000000-0005-0000-0000-00008C1B0000}"/>
    <cellStyle name="Calculation 2 2 7 57" xfId="8301" xr:uid="{00000000-0005-0000-0000-00008D1B0000}"/>
    <cellStyle name="Calculation 2 2 7 58" xfId="8302" xr:uid="{00000000-0005-0000-0000-00008E1B0000}"/>
    <cellStyle name="Calculation 2 2 7 59" xfId="8303" xr:uid="{00000000-0005-0000-0000-00008F1B0000}"/>
    <cellStyle name="Calculation 2 2 7 6" xfId="8304" xr:uid="{00000000-0005-0000-0000-0000901B0000}"/>
    <cellStyle name="Calculation 2 2 7 6 2" xfId="8305" xr:uid="{00000000-0005-0000-0000-0000911B0000}"/>
    <cellStyle name="Calculation 2 2 7 60" xfId="8306" xr:uid="{00000000-0005-0000-0000-0000921B0000}"/>
    <cellStyle name="Calculation 2 2 7 61" xfId="8307" xr:uid="{00000000-0005-0000-0000-0000931B0000}"/>
    <cellStyle name="Calculation 2 2 7 62" xfId="8308" xr:uid="{00000000-0005-0000-0000-0000941B0000}"/>
    <cellStyle name="Calculation 2 2 7 63" xfId="8309" xr:uid="{00000000-0005-0000-0000-0000951B0000}"/>
    <cellStyle name="Calculation 2 2 7 64" xfId="8310" xr:uid="{00000000-0005-0000-0000-0000961B0000}"/>
    <cellStyle name="Calculation 2 2 7 65" xfId="8311" xr:uid="{00000000-0005-0000-0000-0000971B0000}"/>
    <cellStyle name="Calculation 2 2 7 66" xfId="8312" xr:uid="{00000000-0005-0000-0000-0000981B0000}"/>
    <cellStyle name="Calculation 2 2 7 67" xfId="8313" xr:uid="{00000000-0005-0000-0000-0000991B0000}"/>
    <cellStyle name="Calculation 2 2 7 68" xfId="8314" xr:uid="{00000000-0005-0000-0000-00009A1B0000}"/>
    <cellStyle name="Calculation 2 2 7 69" xfId="8315" xr:uid="{00000000-0005-0000-0000-00009B1B0000}"/>
    <cellStyle name="Calculation 2 2 7 7" xfId="8316" xr:uid="{00000000-0005-0000-0000-00009C1B0000}"/>
    <cellStyle name="Calculation 2 2 7 7 2" xfId="8317" xr:uid="{00000000-0005-0000-0000-00009D1B0000}"/>
    <cellStyle name="Calculation 2 2 7 70" xfId="8318" xr:uid="{00000000-0005-0000-0000-00009E1B0000}"/>
    <cellStyle name="Calculation 2 2 7 71" xfId="8319" xr:uid="{00000000-0005-0000-0000-00009F1B0000}"/>
    <cellStyle name="Calculation 2 2 7 72" xfId="8320" xr:uid="{00000000-0005-0000-0000-0000A01B0000}"/>
    <cellStyle name="Calculation 2 2 7 73" xfId="8321" xr:uid="{00000000-0005-0000-0000-0000A11B0000}"/>
    <cellStyle name="Calculation 2 2 7 74" xfId="8322" xr:uid="{00000000-0005-0000-0000-0000A21B0000}"/>
    <cellStyle name="Calculation 2 2 7 75" xfId="8323" xr:uid="{00000000-0005-0000-0000-0000A31B0000}"/>
    <cellStyle name="Calculation 2 2 7 76" xfId="8324" xr:uid="{00000000-0005-0000-0000-0000A41B0000}"/>
    <cellStyle name="Calculation 2 2 7 77" xfId="52671" xr:uid="{00000000-0005-0000-0000-0000A51B0000}"/>
    <cellStyle name="Calculation 2 2 7 78" xfId="52928" xr:uid="{00000000-0005-0000-0000-0000A61B0000}"/>
    <cellStyle name="Calculation 2 2 7 79" xfId="53389" xr:uid="{00000000-0005-0000-0000-0000A71B0000}"/>
    <cellStyle name="Calculation 2 2 7 8" xfId="8325" xr:uid="{00000000-0005-0000-0000-0000A81B0000}"/>
    <cellStyle name="Calculation 2 2 7 8 2" xfId="8326" xr:uid="{00000000-0005-0000-0000-0000A91B0000}"/>
    <cellStyle name="Calculation 2 2 7 9" xfId="8327" xr:uid="{00000000-0005-0000-0000-0000AA1B0000}"/>
    <cellStyle name="Calculation 2 2 7 9 2" xfId="8328" xr:uid="{00000000-0005-0000-0000-0000AB1B0000}"/>
    <cellStyle name="Calculation 2 2 70" xfId="8329" xr:uid="{00000000-0005-0000-0000-0000AC1B0000}"/>
    <cellStyle name="Calculation 2 2 71" xfId="8330" xr:uid="{00000000-0005-0000-0000-0000AD1B0000}"/>
    <cellStyle name="Calculation 2 2 72" xfId="8331" xr:uid="{00000000-0005-0000-0000-0000AE1B0000}"/>
    <cellStyle name="Calculation 2 2 73" xfId="8332" xr:uid="{00000000-0005-0000-0000-0000AF1B0000}"/>
    <cellStyle name="Calculation 2 2 74" xfId="8333" xr:uid="{00000000-0005-0000-0000-0000B01B0000}"/>
    <cellStyle name="Calculation 2 2 75" xfId="8334" xr:uid="{00000000-0005-0000-0000-0000B11B0000}"/>
    <cellStyle name="Calculation 2 2 76" xfId="8335" xr:uid="{00000000-0005-0000-0000-0000B21B0000}"/>
    <cellStyle name="Calculation 2 2 77" xfId="8336" xr:uid="{00000000-0005-0000-0000-0000B31B0000}"/>
    <cellStyle name="Calculation 2 2 78" xfId="8337" xr:uid="{00000000-0005-0000-0000-0000B41B0000}"/>
    <cellStyle name="Calculation 2 2 79" xfId="8338" xr:uid="{00000000-0005-0000-0000-0000B51B0000}"/>
    <cellStyle name="Calculation 2 2 8" xfId="248" xr:uid="{00000000-0005-0000-0000-0000B61B0000}"/>
    <cellStyle name="Calculation 2 2 8 10" xfId="8339" xr:uid="{00000000-0005-0000-0000-0000B71B0000}"/>
    <cellStyle name="Calculation 2 2 8 10 2" xfId="8340" xr:uid="{00000000-0005-0000-0000-0000B81B0000}"/>
    <cellStyle name="Calculation 2 2 8 11" xfId="8341" xr:uid="{00000000-0005-0000-0000-0000B91B0000}"/>
    <cellStyle name="Calculation 2 2 8 11 2" xfId="8342" xr:uid="{00000000-0005-0000-0000-0000BA1B0000}"/>
    <cellStyle name="Calculation 2 2 8 12" xfId="8343" xr:uid="{00000000-0005-0000-0000-0000BB1B0000}"/>
    <cellStyle name="Calculation 2 2 8 12 2" xfId="8344" xr:uid="{00000000-0005-0000-0000-0000BC1B0000}"/>
    <cellStyle name="Calculation 2 2 8 13" xfId="8345" xr:uid="{00000000-0005-0000-0000-0000BD1B0000}"/>
    <cellStyle name="Calculation 2 2 8 13 2" xfId="8346" xr:uid="{00000000-0005-0000-0000-0000BE1B0000}"/>
    <cellStyle name="Calculation 2 2 8 14" xfId="8347" xr:uid="{00000000-0005-0000-0000-0000BF1B0000}"/>
    <cellStyle name="Calculation 2 2 8 14 2" xfId="8348" xr:uid="{00000000-0005-0000-0000-0000C01B0000}"/>
    <cellStyle name="Calculation 2 2 8 15" xfId="8349" xr:uid="{00000000-0005-0000-0000-0000C11B0000}"/>
    <cellStyle name="Calculation 2 2 8 15 2" xfId="8350" xr:uid="{00000000-0005-0000-0000-0000C21B0000}"/>
    <cellStyle name="Calculation 2 2 8 16" xfId="8351" xr:uid="{00000000-0005-0000-0000-0000C31B0000}"/>
    <cellStyle name="Calculation 2 2 8 16 2" xfId="8352" xr:uid="{00000000-0005-0000-0000-0000C41B0000}"/>
    <cellStyle name="Calculation 2 2 8 17" xfId="8353" xr:uid="{00000000-0005-0000-0000-0000C51B0000}"/>
    <cellStyle name="Calculation 2 2 8 17 2" xfId="8354" xr:uid="{00000000-0005-0000-0000-0000C61B0000}"/>
    <cellStyle name="Calculation 2 2 8 18" xfId="8355" xr:uid="{00000000-0005-0000-0000-0000C71B0000}"/>
    <cellStyle name="Calculation 2 2 8 18 2" xfId="8356" xr:uid="{00000000-0005-0000-0000-0000C81B0000}"/>
    <cellStyle name="Calculation 2 2 8 19" xfId="8357" xr:uid="{00000000-0005-0000-0000-0000C91B0000}"/>
    <cellStyle name="Calculation 2 2 8 19 2" xfId="8358" xr:uid="{00000000-0005-0000-0000-0000CA1B0000}"/>
    <cellStyle name="Calculation 2 2 8 2" xfId="249" xr:uid="{00000000-0005-0000-0000-0000CB1B0000}"/>
    <cellStyle name="Calculation 2 2 8 2 2" xfId="8359" xr:uid="{00000000-0005-0000-0000-0000CC1B0000}"/>
    <cellStyle name="Calculation 2 2 8 20" xfId="8360" xr:uid="{00000000-0005-0000-0000-0000CD1B0000}"/>
    <cellStyle name="Calculation 2 2 8 20 2" xfId="8361" xr:uid="{00000000-0005-0000-0000-0000CE1B0000}"/>
    <cellStyle name="Calculation 2 2 8 21" xfId="8362" xr:uid="{00000000-0005-0000-0000-0000CF1B0000}"/>
    <cellStyle name="Calculation 2 2 8 21 2" xfId="8363" xr:uid="{00000000-0005-0000-0000-0000D01B0000}"/>
    <cellStyle name="Calculation 2 2 8 22" xfId="8364" xr:uid="{00000000-0005-0000-0000-0000D11B0000}"/>
    <cellStyle name="Calculation 2 2 8 22 2" xfId="8365" xr:uid="{00000000-0005-0000-0000-0000D21B0000}"/>
    <cellStyle name="Calculation 2 2 8 23" xfId="8366" xr:uid="{00000000-0005-0000-0000-0000D31B0000}"/>
    <cellStyle name="Calculation 2 2 8 23 2" xfId="8367" xr:uid="{00000000-0005-0000-0000-0000D41B0000}"/>
    <cellStyle name="Calculation 2 2 8 24" xfId="8368" xr:uid="{00000000-0005-0000-0000-0000D51B0000}"/>
    <cellStyle name="Calculation 2 2 8 24 2" xfId="8369" xr:uid="{00000000-0005-0000-0000-0000D61B0000}"/>
    <cellStyle name="Calculation 2 2 8 25" xfId="8370" xr:uid="{00000000-0005-0000-0000-0000D71B0000}"/>
    <cellStyle name="Calculation 2 2 8 25 2" xfId="8371" xr:uid="{00000000-0005-0000-0000-0000D81B0000}"/>
    <cellStyle name="Calculation 2 2 8 26" xfId="8372" xr:uid="{00000000-0005-0000-0000-0000D91B0000}"/>
    <cellStyle name="Calculation 2 2 8 26 2" xfId="8373" xr:uid="{00000000-0005-0000-0000-0000DA1B0000}"/>
    <cellStyle name="Calculation 2 2 8 27" xfId="8374" xr:uid="{00000000-0005-0000-0000-0000DB1B0000}"/>
    <cellStyle name="Calculation 2 2 8 27 2" xfId="8375" xr:uid="{00000000-0005-0000-0000-0000DC1B0000}"/>
    <cellStyle name="Calculation 2 2 8 28" xfId="8376" xr:uid="{00000000-0005-0000-0000-0000DD1B0000}"/>
    <cellStyle name="Calculation 2 2 8 28 2" xfId="8377" xr:uid="{00000000-0005-0000-0000-0000DE1B0000}"/>
    <cellStyle name="Calculation 2 2 8 29" xfId="8378" xr:uid="{00000000-0005-0000-0000-0000DF1B0000}"/>
    <cellStyle name="Calculation 2 2 8 29 2" xfId="8379" xr:uid="{00000000-0005-0000-0000-0000E01B0000}"/>
    <cellStyle name="Calculation 2 2 8 3" xfId="8380" xr:uid="{00000000-0005-0000-0000-0000E11B0000}"/>
    <cellStyle name="Calculation 2 2 8 3 2" xfId="8381" xr:uid="{00000000-0005-0000-0000-0000E21B0000}"/>
    <cellStyle name="Calculation 2 2 8 30" xfId="8382" xr:uid="{00000000-0005-0000-0000-0000E31B0000}"/>
    <cellStyle name="Calculation 2 2 8 30 2" xfId="8383" xr:uid="{00000000-0005-0000-0000-0000E41B0000}"/>
    <cellStyle name="Calculation 2 2 8 31" xfId="8384" xr:uid="{00000000-0005-0000-0000-0000E51B0000}"/>
    <cellStyle name="Calculation 2 2 8 31 2" xfId="8385" xr:uid="{00000000-0005-0000-0000-0000E61B0000}"/>
    <cellStyle name="Calculation 2 2 8 32" xfId="8386" xr:uid="{00000000-0005-0000-0000-0000E71B0000}"/>
    <cellStyle name="Calculation 2 2 8 32 2" xfId="8387" xr:uid="{00000000-0005-0000-0000-0000E81B0000}"/>
    <cellStyle name="Calculation 2 2 8 33" xfId="8388" xr:uid="{00000000-0005-0000-0000-0000E91B0000}"/>
    <cellStyle name="Calculation 2 2 8 33 2" xfId="8389" xr:uid="{00000000-0005-0000-0000-0000EA1B0000}"/>
    <cellStyle name="Calculation 2 2 8 34" xfId="8390" xr:uid="{00000000-0005-0000-0000-0000EB1B0000}"/>
    <cellStyle name="Calculation 2 2 8 34 2" xfId="8391" xr:uid="{00000000-0005-0000-0000-0000EC1B0000}"/>
    <cellStyle name="Calculation 2 2 8 35" xfId="8392" xr:uid="{00000000-0005-0000-0000-0000ED1B0000}"/>
    <cellStyle name="Calculation 2 2 8 35 2" xfId="8393" xr:uid="{00000000-0005-0000-0000-0000EE1B0000}"/>
    <cellStyle name="Calculation 2 2 8 36" xfId="8394" xr:uid="{00000000-0005-0000-0000-0000EF1B0000}"/>
    <cellStyle name="Calculation 2 2 8 36 2" xfId="8395" xr:uid="{00000000-0005-0000-0000-0000F01B0000}"/>
    <cellStyle name="Calculation 2 2 8 37" xfId="8396" xr:uid="{00000000-0005-0000-0000-0000F11B0000}"/>
    <cellStyle name="Calculation 2 2 8 37 2" xfId="8397" xr:uid="{00000000-0005-0000-0000-0000F21B0000}"/>
    <cellStyle name="Calculation 2 2 8 38" xfId="8398" xr:uid="{00000000-0005-0000-0000-0000F31B0000}"/>
    <cellStyle name="Calculation 2 2 8 38 2" xfId="8399" xr:uid="{00000000-0005-0000-0000-0000F41B0000}"/>
    <cellStyle name="Calculation 2 2 8 39" xfId="8400" xr:uid="{00000000-0005-0000-0000-0000F51B0000}"/>
    <cellStyle name="Calculation 2 2 8 39 2" xfId="8401" xr:uid="{00000000-0005-0000-0000-0000F61B0000}"/>
    <cellStyle name="Calculation 2 2 8 4" xfId="8402" xr:uid="{00000000-0005-0000-0000-0000F71B0000}"/>
    <cellStyle name="Calculation 2 2 8 4 2" xfId="8403" xr:uid="{00000000-0005-0000-0000-0000F81B0000}"/>
    <cellStyle name="Calculation 2 2 8 40" xfId="8404" xr:uid="{00000000-0005-0000-0000-0000F91B0000}"/>
    <cellStyle name="Calculation 2 2 8 41" xfId="8405" xr:uid="{00000000-0005-0000-0000-0000FA1B0000}"/>
    <cellStyle name="Calculation 2 2 8 42" xfId="8406" xr:uid="{00000000-0005-0000-0000-0000FB1B0000}"/>
    <cellStyle name="Calculation 2 2 8 43" xfId="8407" xr:uid="{00000000-0005-0000-0000-0000FC1B0000}"/>
    <cellStyle name="Calculation 2 2 8 44" xfId="8408" xr:uid="{00000000-0005-0000-0000-0000FD1B0000}"/>
    <cellStyle name="Calculation 2 2 8 45" xfId="8409" xr:uid="{00000000-0005-0000-0000-0000FE1B0000}"/>
    <cellStyle name="Calculation 2 2 8 46" xfId="8410" xr:uid="{00000000-0005-0000-0000-0000FF1B0000}"/>
    <cellStyle name="Calculation 2 2 8 47" xfId="8411" xr:uid="{00000000-0005-0000-0000-0000001C0000}"/>
    <cellStyle name="Calculation 2 2 8 48" xfId="8412" xr:uid="{00000000-0005-0000-0000-0000011C0000}"/>
    <cellStyle name="Calculation 2 2 8 49" xfId="8413" xr:uid="{00000000-0005-0000-0000-0000021C0000}"/>
    <cellStyle name="Calculation 2 2 8 5" xfId="8414" xr:uid="{00000000-0005-0000-0000-0000031C0000}"/>
    <cellStyle name="Calculation 2 2 8 5 2" xfId="8415" xr:uid="{00000000-0005-0000-0000-0000041C0000}"/>
    <cellStyle name="Calculation 2 2 8 50" xfId="8416" xr:uid="{00000000-0005-0000-0000-0000051C0000}"/>
    <cellStyle name="Calculation 2 2 8 51" xfId="8417" xr:uid="{00000000-0005-0000-0000-0000061C0000}"/>
    <cellStyle name="Calculation 2 2 8 52" xfId="8418" xr:uid="{00000000-0005-0000-0000-0000071C0000}"/>
    <cellStyle name="Calculation 2 2 8 53" xfId="8419" xr:uid="{00000000-0005-0000-0000-0000081C0000}"/>
    <cellStyle name="Calculation 2 2 8 54" xfId="8420" xr:uid="{00000000-0005-0000-0000-0000091C0000}"/>
    <cellStyle name="Calculation 2 2 8 55" xfId="8421" xr:uid="{00000000-0005-0000-0000-00000A1C0000}"/>
    <cellStyle name="Calculation 2 2 8 56" xfId="8422" xr:uid="{00000000-0005-0000-0000-00000B1C0000}"/>
    <cellStyle name="Calculation 2 2 8 57" xfId="8423" xr:uid="{00000000-0005-0000-0000-00000C1C0000}"/>
    <cellStyle name="Calculation 2 2 8 58" xfId="8424" xr:uid="{00000000-0005-0000-0000-00000D1C0000}"/>
    <cellStyle name="Calculation 2 2 8 59" xfId="8425" xr:uid="{00000000-0005-0000-0000-00000E1C0000}"/>
    <cellStyle name="Calculation 2 2 8 6" xfId="8426" xr:uid="{00000000-0005-0000-0000-00000F1C0000}"/>
    <cellStyle name="Calculation 2 2 8 6 2" xfId="8427" xr:uid="{00000000-0005-0000-0000-0000101C0000}"/>
    <cellStyle name="Calculation 2 2 8 60" xfId="8428" xr:uid="{00000000-0005-0000-0000-0000111C0000}"/>
    <cellStyle name="Calculation 2 2 8 61" xfId="8429" xr:uid="{00000000-0005-0000-0000-0000121C0000}"/>
    <cellStyle name="Calculation 2 2 8 62" xfId="8430" xr:uid="{00000000-0005-0000-0000-0000131C0000}"/>
    <cellStyle name="Calculation 2 2 8 63" xfId="8431" xr:uid="{00000000-0005-0000-0000-0000141C0000}"/>
    <cellStyle name="Calculation 2 2 8 64" xfId="8432" xr:uid="{00000000-0005-0000-0000-0000151C0000}"/>
    <cellStyle name="Calculation 2 2 8 65" xfId="8433" xr:uid="{00000000-0005-0000-0000-0000161C0000}"/>
    <cellStyle name="Calculation 2 2 8 66" xfId="8434" xr:uid="{00000000-0005-0000-0000-0000171C0000}"/>
    <cellStyle name="Calculation 2 2 8 67" xfId="8435" xr:uid="{00000000-0005-0000-0000-0000181C0000}"/>
    <cellStyle name="Calculation 2 2 8 68" xfId="8436" xr:uid="{00000000-0005-0000-0000-0000191C0000}"/>
    <cellStyle name="Calculation 2 2 8 69" xfId="8437" xr:uid="{00000000-0005-0000-0000-00001A1C0000}"/>
    <cellStyle name="Calculation 2 2 8 7" xfId="8438" xr:uid="{00000000-0005-0000-0000-00001B1C0000}"/>
    <cellStyle name="Calculation 2 2 8 7 2" xfId="8439" xr:uid="{00000000-0005-0000-0000-00001C1C0000}"/>
    <cellStyle name="Calculation 2 2 8 70" xfId="8440" xr:uid="{00000000-0005-0000-0000-00001D1C0000}"/>
    <cellStyle name="Calculation 2 2 8 71" xfId="8441" xr:uid="{00000000-0005-0000-0000-00001E1C0000}"/>
    <cellStyle name="Calculation 2 2 8 72" xfId="8442" xr:uid="{00000000-0005-0000-0000-00001F1C0000}"/>
    <cellStyle name="Calculation 2 2 8 73" xfId="8443" xr:uid="{00000000-0005-0000-0000-0000201C0000}"/>
    <cellStyle name="Calculation 2 2 8 74" xfId="8444" xr:uid="{00000000-0005-0000-0000-0000211C0000}"/>
    <cellStyle name="Calculation 2 2 8 75" xfId="8445" xr:uid="{00000000-0005-0000-0000-0000221C0000}"/>
    <cellStyle name="Calculation 2 2 8 76" xfId="8446" xr:uid="{00000000-0005-0000-0000-0000231C0000}"/>
    <cellStyle name="Calculation 2 2 8 77" xfId="52660" xr:uid="{00000000-0005-0000-0000-0000241C0000}"/>
    <cellStyle name="Calculation 2 2 8 78" xfId="52915" xr:uid="{00000000-0005-0000-0000-0000251C0000}"/>
    <cellStyle name="Calculation 2 2 8 79" xfId="53376" xr:uid="{00000000-0005-0000-0000-0000261C0000}"/>
    <cellStyle name="Calculation 2 2 8 8" xfId="8447" xr:uid="{00000000-0005-0000-0000-0000271C0000}"/>
    <cellStyle name="Calculation 2 2 8 8 2" xfId="8448" xr:uid="{00000000-0005-0000-0000-0000281C0000}"/>
    <cellStyle name="Calculation 2 2 8 9" xfId="8449" xr:uid="{00000000-0005-0000-0000-0000291C0000}"/>
    <cellStyle name="Calculation 2 2 8 9 2" xfId="8450" xr:uid="{00000000-0005-0000-0000-00002A1C0000}"/>
    <cellStyle name="Calculation 2 2 80" xfId="8451" xr:uid="{00000000-0005-0000-0000-00002B1C0000}"/>
    <cellStyle name="Calculation 2 2 81" xfId="8452" xr:uid="{00000000-0005-0000-0000-00002C1C0000}"/>
    <cellStyle name="Calculation 2 2 82" xfId="8453" xr:uid="{00000000-0005-0000-0000-00002D1C0000}"/>
    <cellStyle name="Calculation 2 2 83" xfId="8454" xr:uid="{00000000-0005-0000-0000-00002E1C0000}"/>
    <cellStyle name="Calculation 2 2 84" xfId="8455" xr:uid="{00000000-0005-0000-0000-00002F1C0000}"/>
    <cellStyle name="Calculation 2 2 85" xfId="8456" xr:uid="{00000000-0005-0000-0000-0000301C0000}"/>
    <cellStyle name="Calculation 2 2 86" xfId="8457" xr:uid="{00000000-0005-0000-0000-0000311C0000}"/>
    <cellStyle name="Calculation 2 2 87" xfId="8458" xr:uid="{00000000-0005-0000-0000-0000321C0000}"/>
    <cellStyle name="Calculation 2 2 88" xfId="8459" xr:uid="{00000000-0005-0000-0000-0000331C0000}"/>
    <cellStyle name="Calculation 2 2 89" xfId="8460" xr:uid="{00000000-0005-0000-0000-0000341C0000}"/>
    <cellStyle name="Calculation 2 2 9" xfId="250" xr:uid="{00000000-0005-0000-0000-0000351C0000}"/>
    <cellStyle name="Calculation 2 2 9 10" xfId="8461" xr:uid="{00000000-0005-0000-0000-0000361C0000}"/>
    <cellStyle name="Calculation 2 2 9 10 2" xfId="8462" xr:uid="{00000000-0005-0000-0000-0000371C0000}"/>
    <cellStyle name="Calculation 2 2 9 11" xfId="8463" xr:uid="{00000000-0005-0000-0000-0000381C0000}"/>
    <cellStyle name="Calculation 2 2 9 11 2" xfId="8464" xr:uid="{00000000-0005-0000-0000-0000391C0000}"/>
    <cellStyle name="Calculation 2 2 9 12" xfId="8465" xr:uid="{00000000-0005-0000-0000-00003A1C0000}"/>
    <cellStyle name="Calculation 2 2 9 12 2" xfId="8466" xr:uid="{00000000-0005-0000-0000-00003B1C0000}"/>
    <cellStyle name="Calculation 2 2 9 13" xfId="8467" xr:uid="{00000000-0005-0000-0000-00003C1C0000}"/>
    <cellStyle name="Calculation 2 2 9 13 2" xfId="8468" xr:uid="{00000000-0005-0000-0000-00003D1C0000}"/>
    <cellStyle name="Calculation 2 2 9 14" xfId="8469" xr:uid="{00000000-0005-0000-0000-00003E1C0000}"/>
    <cellStyle name="Calculation 2 2 9 14 2" xfId="8470" xr:uid="{00000000-0005-0000-0000-00003F1C0000}"/>
    <cellStyle name="Calculation 2 2 9 15" xfId="8471" xr:uid="{00000000-0005-0000-0000-0000401C0000}"/>
    <cellStyle name="Calculation 2 2 9 15 2" xfId="8472" xr:uid="{00000000-0005-0000-0000-0000411C0000}"/>
    <cellStyle name="Calculation 2 2 9 16" xfId="8473" xr:uid="{00000000-0005-0000-0000-0000421C0000}"/>
    <cellStyle name="Calculation 2 2 9 16 2" xfId="8474" xr:uid="{00000000-0005-0000-0000-0000431C0000}"/>
    <cellStyle name="Calculation 2 2 9 17" xfId="8475" xr:uid="{00000000-0005-0000-0000-0000441C0000}"/>
    <cellStyle name="Calculation 2 2 9 17 2" xfId="8476" xr:uid="{00000000-0005-0000-0000-0000451C0000}"/>
    <cellStyle name="Calculation 2 2 9 18" xfId="8477" xr:uid="{00000000-0005-0000-0000-0000461C0000}"/>
    <cellStyle name="Calculation 2 2 9 18 2" xfId="8478" xr:uid="{00000000-0005-0000-0000-0000471C0000}"/>
    <cellStyle name="Calculation 2 2 9 19" xfId="8479" xr:uid="{00000000-0005-0000-0000-0000481C0000}"/>
    <cellStyle name="Calculation 2 2 9 19 2" xfId="8480" xr:uid="{00000000-0005-0000-0000-0000491C0000}"/>
    <cellStyle name="Calculation 2 2 9 2" xfId="251" xr:uid="{00000000-0005-0000-0000-00004A1C0000}"/>
    <cellStyle name="Calculation 2 2 9 2 2" xfId="8481" xr:uid="{00000000-0005-0000-0000-00004B1C0000}"/>
    <cellStyle name="Calculation 2 2 9 20" xfId="8482" xr:uid="{00000000-0005-0000-0000-00004C1C0000}"/>
    <cellStyle name="Calculation 2 2 9 20 2" xfId="8483" xr:uid="{00000000-0005-0000-0000-00004D1C0000}"/>
    <cellStyle name="Calculation 2 2 9 21" xfId="8484" xr:uid="{00000000-0005-0000-0000-00004E1C0000}"/>
    <cellStyle name="Calculation 2 2 9 21 2" xfId="8485" xr:uid="{00000000-0005-0000-0000-00004F1C0000}"/>
    <cellStyle name="Calculation 2 2 9 22" xfId="8486" xr:uid="{00000000-0005-0000-0000-0000501C0000}"/>
    <cellStyle name="Calculation 2 2 9 22 2" xfId="8487" xr:uid="{00000000-0005-0000-0000-0000511C0000}"/>
    <cellStyle name="Calculation 2 2 9 23" xfId="8488" xr:uid="{00000000-0005-0000-0000-0000521C0000}"/>
    <cellStyle name="Calculation 2 2 9 23 2" xfId="8489" xr:uid="{00000000-0005-0000-0000-0000531C0000}"/>
    <cellStyle name="Calculation 2 2 9 24" xfId="8490" xr:uid="{00000000-0005-0000-0000-0000541C0000}"/>
    <cellStyle name="Calculation 2 2 9 24 2" xfId="8491" xr:uid="{00000000-0005-0000-0000-0000551C0000}"/>
    <cellStyle name="Calculation 2 2 9 25" xfId="8492" xr:uid="{00000000-0005-0000-0000-0000561C0000}"/>
    <cellStyle name="Calculation 2 2 9 25 2" xfId="8493" xr:uid="{00000000-0005-0000-0000-0000571C0000}"/>
    <cellStyle name="Calculation 2 2 9 26" xfId="8494" xr:uid="{00000000-0005-0000-0000-0000581C0000}"/>
    <cellStyle name="Calculation 2 2 9 26 2" xfId="8495" xr:uid="{00000000-0005-0000-0000-0000591C0000}"/>
    <cellStyle name="Calculation 2 2 9 27" xfId="8496" xr:uid="{00000000-0005-0000-0000-00005A1C0000}"/>
    <cellStyle name="Calculation 2 2 9 27 2" xfId="8497" xr:uid="{00000000-0005-0000-0000-00005B1C0000}"/>
    <cellStyle name="Calculation 2 2 9 28" xfId="8498" xr:uid="{00000000-0005-0000-0000-00005C1C0000}"/>
    <cellStyle name="Calculation 2 2 9 28 2" xfId="8499" xr:uid="{00000000-0005-0000-0000-00005D1C0000}"/>
    <cellStyle name="Calculation 2 2 9 29" xfId="8500" xr:uid="{00000000-0005-0000-0000-00005E1C0000}"/>
    <cellStyle name="Calculation 2 2 9 29 2" xfId="8501" xr:uid="{00000000-0005-0000-0000-00005F1C0000}"/>
    <cellStyle name="Calculation 2 2 9 3" xfId="8502" xr:uid="{00000000-0005-0000-0000-0000601C0000}"/>
    <cellStyle name="Calculation 2 2 9 3 2" xfId="8503" xr:uid="{00000000-0005-0000-0000-0000611C0000}"/>
    <cellStyle name="Calculation 2 2 9 30" xfId="8504" xr:uid="{00000000-0005-0000-0000-0000621C0000}"/>
    <cellStyle name="Calculation 2 2 9 30 2" xfId="8505" xr:uid="{00000000-0005-0000-0000-0000631C0000}"/>
    <cellStyle name="Calculation 2 2 9 31" xfId="8506" xr:uid="{00000000-0005-0000-0000-0000641C0000}"/>
    <cellStyle name="Calculation 2 2 9 31 2" xfId="8507" xr:uid="{00000000-0005-0000-0000-0000651C0000}"/>
    <cellStyle name="Calculation 2 2 9 32" xfId="8508" xr:uid="{00000000-0005-0000-0000-0000661C0000}"/>
    <cellStyle name="Calculation 2 2 9 32 2" xfId="8509" xr:uid="{00000000-0005-0000-0000-0000671C0000}"/>
    <cellStyle name="Calculation 2 2 9 33" xfId="8510" xr:uid="{00000000-0005-0000-0000-0000681C0000}"/>
    <cellStyle name="Calculation 2 2 9 33 2" xfId="8511" xr:uid="{00000000-0005-0000-0000-0000691C0000}"/>
    <cellStyle name="Calculation 2 2 9 34" xfId="8512" xr:uid="{00000000-0005-0000-0000-00006A1C0000}"/>
    <cellStyle name="Calculation 2 2 9 34 2" xfId="8513" xr:uid="{00000000-0005-0000-0000-00006B1C0000}"/>
    <cellStyle name="Calculation 2 2 9 35" xfId="8514" xr:uid="{00000000-0005-0000-0000-00006C1C0000}"/>
    <cellStyle name="Calculation 2 2 9 35 2" xfId="8515" xr:uid="{00000000-0005-0000-0000-00006D1C0000}"/>
    <cellStyle name="Calculation 2 2 9 36" xfId="8516" xr:uid="{00000000-0005-0000-0000-00006E1C0000}"/>
    <cellStyle name="Calculation 2 2 9 36 2" xfId="8517" xr:uid="{00000000-0005-0000-0000-00006F1C0000}"/>
    <cellStyle name="Calculation 2 2 9 37" xfId="8518" xr:uid="{00000000-0005-0000-0000-0000701C0000}"/>
    <cellStyle name="Calculation 2 2 9 37 2" xfId="8519" xr:uid="{00000000-0005-0000-0000-0000711C0000}"/>
    <cellStyle name="Calculation 2 2 9 38" xfId="8520" xr:uid="{00000000-0005-0000-0000-0000721C0000}"/>
    <cellStyle name="Calculation 2 2 9 38 2" xfId="8521" xr:uid="{00000000-0005-0000-0000-0000731C0000}"/>
    <cellStyle name="Calculation 2 2 9 39" xfId="8522" xr:uid="{00000000-0005-0000-0000-0000741C0000}"/>
    <cellStyle name="Calculation 2 2 9 39 2" xfId="8523" xr:uid="{00000000-0005-0000-0000-0000751C0000}"/>
    <cellStyle name="Calculation 2 2 9 4" xfId="8524" xr:uid="{00000000-0005-0000-0000-0000761C0000}"/>
    <cellStyle name="Calculation 2 2 9 4 2" xfId="8525" xr:uid="{00000000-0005-0000-0000-0000771C0000}"/>
    <cellStyle name="Calculation 2 2 9 40" xfId="8526" xr:uid="{00000000-0005-0000-0000-0000781C0000}"/>
    <cellStyle name="Calculation 2 2 9 41" xfId="8527" xr:uid="{00000000-0005-0000-0000-0000791C0000}"/>
    <cellStyle name="Calculation 2 2 9 42" xfId="8528" xr:uid="{00000000-0005-0000-0000-00007A1C0000}"/>
    <cellStyle name="Calculation 2 2 9 43" xfId="8529" xr:uid="{00000000-0005-0000-0000-00007B1C0000}"/>
    <cellStyle name="Calculation 2 2 9 44" xfId="8530" xr:uid="{00000000-0005-0000-0000-00007C1C0000}"/>
    <cellStyle name="Calculation 2 2 9 45" xfId="8531" xr:uid="{00000000-0005-0000-0000-00007D1C0000}"/>
    <cellStyle name="Calculation 2 2 9 46" xfId="8532" xr:uid="{00000000-0005-0000-0000-00007E1C0000}"/>
    <cellStyle name="Calculation 2 2 9 47" xfId="8533" xr:uid="{00000000-0005-0000-0000-00007F1C0000}"/>
    <cellStyle name="Calculation 2 2 9 48" xfId="8534" xr:uid="{00000000-0005-0000-0000-0000801C0000}"/>
    <cellStyle name="Calculation 2 2 9 49" xfId="8535" xr:uid="{00000000-0005-0000-0000-0000811C0000}"/>
    <cellStyle name="Calculation 2 2 9 5" xfId="8536" xr:uid="{00000000-0005-0000-0000-0000821C0000}"/>
    <cellStyle name="Calculation 2 2 9 5 2" xfId="8537" xr:uid="{00000000-0005-0000-0000-0000831C0000}"/>
    <cellStyle name="Calculation 2 2 9 50" xfId="8538" xr:uid="{00000000-0005-0000-0000-0000841C0000}"/>
    <cellStyle name="Calculation 2 2 9 51" xfId="8539" xr:uid="{00000000-0005-0000-0000-0000851C0000}"/>
    <cellStyle name="Calculation 2 2 9 52" xfId="8540" xr:uid="{00000000-0005-0000-0000-0000861C0000}"/>
    <cellStyle name="Calculation 2 2 9 53" xfId="8541" xr:uid="{00000000-0005-0000-0000-0000871C0000}"/>
    <cellStyle name="Calculation 2 2 9 54" xfId="8542" xr:uid="{00000000-0005-0000-0000-0000881C0000}"/>
    <cellStyle name="Calculation 2 2 9 55" xfId="8543" xr:uid="{00000000-0005-0000-0000-0000891C0000}"/>
    <cellStyle name="Calculation 2 2 9 56" xfId="8544" xr:uid="{00000000-0005-0000-0000-00008A1C0000}"/>
    <cellStyle name="Calculation 2 2 9 57" xfId="8545" xr:uid="{00000000-0005-0000-0000-00008B1C0000}"/>
    <cellStyle name="Calculation 2 2 9 58" xfId="8546" xr:uid="{00000000-0005-0000-0000-00008C1C0000}"/>
    <cellStyle name="Calculation 2 2 9 59" xfId="8547" xr:uid="{00000000-0005-0000-0000-00008D1C0000}"/>
    <cellStyle name="Calculation 2 2 9 6" xfId="8548" xr:uid="{00000000-0005-0000-0000-00008E1C0000}"/>
    <cellStyle name="Calculation 2 2 9 6 2" xfId="8549" xr:uid="{00000000-0005-0000-0000-00008F1C0000}"/>
    <cellStyle name="Calculation 2 2 9 60" xfId="8550" xr:uid="{00000000-0005-0000-0000-0000901C0000}"/>
    <cellStyle name="Calculation 2 2 9 61" xfId="8551" xr:uid="{00000000-0005-0000-0000-0000911C0000}"/>
    <cellStyle name="Calculation 2 2 9 62" xfId="8552" xr:uid="{00000000-0005-0000-0000-0000921C0000}"/>
    <cellStyle name="Calculation 2 2 9 63" xfId="8553" xr:uid="{00000000-0005-0000-0000-0000931C0000}"/>
    <cellStyle name="Calculation 2 2 9 64" xfId="8554" xr:uid="{00000000-0005-0000-0000-0000941C0000}"/>
    <cellStyle name="Calculation 2 2 9 65" xfId="8555" xr:uid="{00000000-0005-0000-0000-0000951C0000}"/>
    <cellStyle name="Calculation 2 2 9 66" xfId="8556" xr:uid="{00000000-0005-0000-0000-0000961C0000}"/>
    <cellStyle name="Calculation 2 2 9 67" xfId="8557" xr:uid="{00000000-0005-0000-0000-0000971C0000}"/>
    <cellStyle name="Calculation 2 2 9 68" xfId="8558" xr:uid="{00000000-0005-0000-0000-0000981C0000}"/>
    <cellStyle name="Calculation 2 2 9 69" xfId="8559" xr:uid="{00000000-0005-0000-0000-0000991C0000}"/>
    <cellStyle name="Calculation 2 2 9 7" xfId="8560" xr:uid="{00000000-0005-0000-0000-00009A1C0000}"/>
    <cellStyle name="Calculation 2 2 9 7 2" xfId="8561" xr:uid="{00000000-0005-0000-0000-00009B1C0000}"/>
    <cellStyle name="Calculation 2 2 9 70" xfId="8562" xr:uid="{00000000-0005-0000-0000-00009C1C0000}"/>
    <cellStyle name="Calculation 2 2 9 71" xfId="8563" xr:uid="{00000000-0005-0000-0000-00009D1C0000}"/>
    <cellStyle name="Calculation 2 2 9 72" xfId="8564" xr:uid="{00000000-0005-0000-0000-00009E1C0000}"/>
    <cellStyle name="Calculation 2 2 9 73" xfId="8565" xr:uid="{00000000-0005-0000-0000-00009F1C0000}"/>
    <cellStyle name="Calculation 2 2 9 74" xfId="8566" xr:uid="{00000000-0005-0000-0000-0000A01C0000}"/>
    <cellStyle name="Calculation 2 2 9 75" xfId="8567" xr:uid="{00000000-0005-0000-0000-0000A11C0000}"/>
    <cellStyle name="Calculation 2 2 9 76" xfId="8568" xr:uid="{00000000-0005-0000-0000-0000A21C0000}"/>
    <cellStyle name="Calculation 2 2 9 77" xfId="52582" xr:uid="{00000000-0005-0000-0000-0000A31C0000}"/>
    <cellStyle name="Calculation 2 2 9 78" xfId="52820" xr:uid="{00000000-0005-0000-0000-0000A41C0000}"/>
    <cellStyle name="Calculation 2 2 9 79" xfId="53281" xr:uid="{00000000-0005-0000-0000-0000A51C0000}"/>
    <cellStyle name="Calculation 2 2 9 8" xfId="8569" xr:uid="{00000000-0005-0000-0000-0000A61C0000}"/>
    <cellStyle name="Calculation 2 2 9 8 2" xfId="8570" xr:uid="{00000000-0005-0000-0000-0000A71C0000}"/>
    <cellStyle name="Calculation 2 2 9 9" xfId="8571" xr:uid="{00000000-0005-0000-0000-0000A81C0000}"/>
    <cellStyle name="Calculation 2 2 9 9 2" xfId="8572" xr:uid="{00000000-0005-0000-0000-0000A91C0000}"/>
    <cellStyle name="Calculation 2 2 90" xfId="8573" xr:uid="{00000000-0005-0000-0000-0000AA1C0000}"/>
    <cellStyle name="Calculation 2 2 91" xfId="8574" xr:uid="{00000000-0005-0000-0000-0000AB1C0000}"/>
    <cellStyle name="Calculation 2 2 92" xfId="8575" xr:uid="{00000000-0005-0000-0000-0000AC1C0000}"/>
    <cellStyle name="Calculation 2 2 93" xfId="8576" xr:uid="{00000000-0005-0000-0000-0000AD1C0000}"/>
    <cellStyle name="Calculation 2 2 94" xfId="8577" xr:uid="{00000000-0005-0000-0000-0000AE1C0000}"/>
    <cellStyle name="Calculation 2 2 95" xfId="8578" xr:uid="{00000000-0005-0000-0000-0000AF1C0000}"/>
    <cellStyle name="Calculation 2 2 96" xfId="52320" xr:uid="{00000000-0005-0000-0000-0000B01C0000}"/>
    <cellStyle name="Calculation 2 2 97" xfId="52761" xr:uid="{00000000-0005-0000-0000-0000B11C0000}"/>
    <cellStyle name="Calculation 2 2 98" xfId="53042" xr:uid="{00000000-0005-0000-0000-0000B21C0000}"/>
    <cellStyle name="Calculation 2 20" xfId="252" xr:uid="{00000000-0005-0000-0000-0000B31C0000}"/>
    <cellStyle name="Calculation 2 20 10" xfId="8579" xr:uid="{00000000-0005-0000-0000-0000B41C0000}"/>
    <cellStyle name="Calculation 2 20 10 2" xfId="8580" xr:uid="{00000000-0005-0000-0000-0000B51C0000}"/>
    <cellStyle name="Calculation 2 20 11" xfId="8581" xr:uid="{00000000-0005-0000-0000-0000B61C0000}"/>
    <cellStyle name="Calculation 2 20 11 2" xfId="8582" xr:uid="{00000000-0005-0000-0000-0000B71C0000}"/>
    <cellStyle name="Calculation 2 20 12" xfId="8583" xr:uid="{00000000-0005-0000-0000-0000B81C0000}"/>
    <cellStyle name="Calculation 2 20 12 2" xfId="8584" xr:uid="{00000000-0005-0000-0000-0000B91C0000}"/>
    <cellStyle name="Calculation 2 20 13" xfId="8585" xr:uid="{00000000-0005-0000-0000-0000BA1C0000}"/>
    <cellStyle name="Calculation 2 20 13 2" xfId="8586" xr:uid="{00000000-0005-0000-0000-0000BB1C0000}"/>
    <cellStyle name="Calculation 2 20 14" xfId="8587" xr:uid="{00000000-0005-0000-0000-0000BC1C0000}"/>
    <cellStyle name="Calculation 2 20 14 2" xfId="8588" xr:uid="{00000000-0005-0000-0000-0000BD1C0000}"/>
    <cellStyle name="Calculation 2 20 15" xfId="8589" xr:uid="{00000000-0005-0000-0000-0000BE1C0000}"/>
    <cellStyle name="Calculation 2 20 15 2" xfId="8590" xr:uid="{00000000-0005-0000-0000-0000BF1C0000}"/>
    <cellStyle name="Calculation 2 20 16" xfId="8591" xr:uid="{00000000-0005-0000-0000-0000C01C0000}"/>
    <cellStyle name="Calculation 2 20 16 2" xfId="8592" xr:uid="{00000000-0005-0000-0000-0000C11C0000}"/>
    <cellStyle name="Calculation 2 20 17" xfId="8593" xr:uid="{00000000-0005-0000-0000-0000C21C0000}"/>
    <cellStyle name="Calculation 2 20 17 2" xfId="8594" xr:uid="{00000000-0005-0000-0000-0000C31C0000}"/>
    <cellStyle name="Calculation 2 20 18" xfId="8595" xr:uid="{00000000-0005-0000-0000-0000C41C0000}"/>
    <cellStyle name="Calculation 2 20 18 2" xfId="8596" xr:uid="{00000000-0005-0000-0000-0000C51C0000}"/>
    <cellStyle name="Calculation 2 20 19" xfId="8597" xr:uid="{00000000-0005-0000-0000-0000C61C0000}"/>
    <cellStyle name="Calculation 2 20 19 2" xfId="8598" xr:uid="{00000000-0005-0000-0000-0000C71C0000}"/>
    <cellStyle name="Calculation 2 20 2" xfId="253" xr:uid="{00000000-0005-0000-0000-0000C81C0000}"/>
    <cellStyle name="Calculation 2 20 2 2" xfId="8599" xr:uid="{00000000-0005-0000-0000-0000C91C0000}"/>
    <cellStyle name="Calculation 2 20 20" xfId="8600" xr:uid="{00000000-0005-0000-0000-0000CA1C0000}"/>
    <cellStyle name="Calculation 2 20 20 2" xfId="8601" xr:uid="{00000000-0005-0000-0000-0000CB1C0000}"/>
    <cellStyle name="Calculation 2 20 21" xfId="8602" xr:uid="{00000000-0005-0000-0000-0000CC1C0000}"/>
    <cellStyle name="Calculation 2 20 21 2" xfId="8603" xr:uid="{00000000-0005-0000-0000-0000CD1C0000}"/>
    <cellStyle name="Calculation 2 20 22" xfId="8604" xr:uid="{00000000-0005-0000-0000-0000CE1C0000}"/>
    <cellStyle name="Calculation 2 20 22 2" xfId="8605" xr:uid="{00000000-0005-0000-0000-0000CF1C0000}"/>
    <cellStyle name="Calculation 2 20 23" xfId="8606" xr:uid="{00000000-0005-0000-0000-0000D01C0000}"/>
    <cellStyle name="Calculation 2 20 23 2" xfId="8607" xr:uid="{00000000-0005-0000-0000-0000D11C0000}"/>
    <cellStyle name="Calculation 2 20 24" xfId="8608" xr:uid="{00000000-0005-0000-0000-0000D21C0000}"/>
    <cellStyle name="Calculation 2 20 24 2" xfId="8609" xr:uid="{00000000-0005-0000-0000-0000D31C0000}"/>
    <cellStyle name="Calculation 2 20 25" xfId="8610" xr:uid="{00000000-0005-0000-0000-0000D41C0000}"/>
    <cellStyle name="Calculation 2 20 25 2" xfId="8611" xr:uid="{00000000-0005-0000-0000-0000D51C0000}"/>
    <cellStyle name="Calculation 2 20 26" xfId="8612" xr:uid="{00000000-0005-0000-0000-0000D61C0000}"/>
    <cellStyle name="Calculation 2 20 26 2" xfId="8613" xr:uid="{00000000-0005-0000-0000-0000D71C0000}"/>
    <cellStyle name="Calculation 2 20 27" xfId="8614" xr:uid="{00000000-0005-0000-0000-0000D81C0000}"/>
    <cellStyle name="Calculation 2 20 27 2" xfId="8615" xr:uid="{00000000-0005-0000-0000-0000D91C0000}"/>
    <cellStyle name="Calculation 2 20 28" xfId="8616" xr:uid="{00000000-0005-0000-0000-0000DA1C0000}"/>
    <cellStyle name="Calculation 2 20 28 2" xfId="8617" xr:uid="{00000000-0005-0000-0000-0000DB1C0000}"/>
    <cellStyle name="Calculation 2 20 29" xfId="8618" xr:uid="{00000000-0005-0000-0000-0000DC1C0000}"/>
    <cellStyle name="Calculation 2 20 29 2" xfId="8619" xr:uid="{00000000-0005-0000-0000-0000DD1C0000}"/>
    <cellStyle name="Calculation 2 20 3" xfId="8620" xr:uid="{00000000-0005-0000-0000-0000DE1C0000}"/>
    <cellStyle name="Calculation 2 20 3 2" xfId="8621" xr:uid="{00000000-0005-0000-0000-0000DF1C0000}"/>
    <cellStyle name="Calculation 2 20 30" xfId="8622" xr:uid="{00000000-0005-0000-0000-0000E01C0000}"/>
    <cellStyle name="Calculation 2 20 30 2" xfId="8623" xr:uid="{00000000-0005-0000-0000-0000E11C0000}"/>
    <cellStyle name="Calculation 2 20 31" xfId="8624" xr:uid="{00000000-0005-0000-0000-0000E21C0000}"/>
    <cellStyle name="Calculation 2 20 31 2" xfId="8625" xr:uid="{00000000-0005-0000-0000-0000E31C0000}"/>
    <cellStyle name="Calculation 2 20 32" xfId="8626" xr:uid="{00000000-0005-0000-0000-0000E41C0000}"/>
    <cellStyle name="Calculation 2 20 32 2" xfId="8627" xr:uid="{00000000-0005-0000-0000-0000E51C0000}"/>
    <cellStyle name="Calculation 2 20 33" xfId="8628" xr:uid="{00000000-0005-0000-0000-0000E61C0000}"/>
    <cellStyle name="Calculation 2 20 33 2" xfId="8629" xr:uid="{00000000-0005-0000-0000-0000E71C0000}"/>
    <cellStyle name="Calculation 2 20 34" xfId="8630" xr:uid="{00000000-0005-0000-0000-0000E81C0000}"/>
    <cellStyle name="Calculation 2 20 34 2" xfId="8631" xr:uid="{00000000-0005-0000-0000-0000E91C0000}"/>
    <cellStyle name="Calculation 2 20 35" xfId="8632" xr:uid="{00000000-0005-0000-0000-0000EA1C0000}"/>
    <cellStyle name="Calculation 2 20 35 2" xfId="8633" xr:uid="{00000000-0005-0000-0000-0000EB1C0000}"/>
    <cellStyle name="Calculation 2 20 36" xfId="8634" xr:uid="{00000000-0005-0000-0000-0000EC1C0000}"/>
    <cellStyle name="Calculation 2 20 36 2" xfId="8635" xr:uid="{00000000-0005-0000-0000-0000ED1C0000}"/>
    <cellStyle name="Calculation 2 20 37" xfId="8636" xr:uid="{00000000-0005-0000-0000-0000EE1C0000}"/>
    <cellStyle name="Calculation 2 20 37 2" xfId="8637" xr:uid="{00000000-0005-0000-0000-0000EF1C0000}"/>
    <cellStyle name="Calculation 2 20 38" xfId="8638" xr:uid="{00000000-0005-0000-0000-0000F01C0000}"/>
    <cellStyle name="Calculation 2 20 38 2" xfId="8639" xr:uid="{00000000-0005-0000-0000-0000F11C0000}"/>
    <cellStyle name="Calculation 2 20 39" xfId="8640" xr:uid="{00000000-0005-0000-0000-0000F21C0000}"/>
    <cellStyle name="Calculation 2 20 39 2" xfId="8641" xr:uid="{00000000-0005-0000-0000-0000F31C0000}"/>
    <cellStyle name="Calculation 2 20 4" xfId="8642" xr:uid="{00000000-0005-0000-0000-0000F41C0000}"/>
    <cellStyle name="Calculation 2 20 4 2" xfId="8643" xr:uid="{00000000-0005-0000-0000-0000F51C0000}"/>
    <cellStyle name="Calculation 2 20 40" xfId="8644" xr:uid="{00000000-0005-0000-0000-0000F61C0000}"/>
    <cellStyle name="Calculation 2 20 41" xfId="8645" xr:uid="{00000000-0005-0000-0000-0000F71C0000}"/>
    <cellStyle name="Calculation 2 20 42" xfId="8646" xr:uid="{00000000-0005-0000-0000-0000F81C0000}"/>
    <cellStyle name="Calculation 2 20 43" xfId="8647" xr:uid="{00000000-0005-0000-0000-0000F91C0000}"/>
    <cellStyle name="Calculation 2 20 44" xfId="8648" xr:uid="{00000000-0005-0000-0000-0000FA1C0000}"/>
    <cellStyle name="Calculation 2 20 45" xfId="8649" xr:uid="{00000000-0005-0000-0000-0000FB1C0000}"/>
    <cellStyle name="Calculation 2 20 46" xfId="8650" xr:uid="{00000000-0005-0000-0000-0000FC1C0000}"/>
    <cellStyle name="Calculation 2 20 47" xfId="8651" xr:uid="{00000000-0005-0000-0000-0000FD1C0000}"/>
    <cellStyle name="Calculation 2 20 48" xfId="8652" xr:uid="{00000000-0005-0000-0000-0000FE1C0000}"/>
    <cellStyle name="Calculation 2 20 49" xfId="8653" xr:uid="{00000000-0005-0000-0000-0000FF1C0000}"/>
    <cellStyle name="Calculation 2 20 5" xfId="8654" xr:uid="{00000000-0005-0000-0000-0000001D0000}"/>
    <cellStyle name="Calculation 2 20 5 2" xfId="8655" xr:uid="{00000000-0005-0000-0000-0000011D0000}"/>
    <cellStyle name="Calculation 2 20 50" xfId="8656" xr:uid="{00000000-0005-0000-0000-0000021D0000}"/>
    <cellStyle name="Calculation 2 20 51" xfId="8657" xr:uid="{00000000-0005-0000-0000-0000031D0000}"/>
    <cellStyle name="Calculation 2 20 52" xfId="8658" xr:uid="{00000000-0005-0000-0000-0000041D0000}"/>
    <cellStyle name="Calculation 2 20 53" xfId="8659" xr:uid="{00000000-0005-0000-0000-0000051D0000}"/>
    <cellStyle name="Calculation 2 20 54" xfId="8660" xr:uid="{00000000-0005-0000-0000-0000061D0000}"/>
    <cellStyle name="Calculation 2 20 55" xfId="8661" xr:uid="{00000000-0005-0000-0000-0000071D0000}"/>
    <cellStyle name="Calculation 2 20 56" xfId="8662" xr:uid="{00000000-0005-0000-0000-0000081D0000}"/>
    <cellStyle name="Calculation 2 20 57" xfId="8663" xr:uid="{00000000-0005-0000-0000-0000091D0000}"/>
    <cellStyle name="Calculation 2 20 58" xfId="8664" xr:uid="{00000000-0005-0000-0000-00000A1D0000}"/>
    <cellStyle name="Calculation 2 20 59" xfId="8665" xr:uid="{00000000-0005-0000-0000-00000B1D0000}"/>
    <cellStyle name="Calculation 2 20 6" xfId="8666" xr:uid="{00000000-0005-0000-0000-00000C1D0000}"/>
    <cellStyle name="Calculation 2 20 6 2" xfId="8667" xr:uid="{00000000-0005-0000-0000-00000D1D0000}"/>
    <cellStyle name="Calculation 2 20 60" xfId="8668" xr:uid="{00000000-0005-0000-0000-00000E1D0000}"/>
    <cellStyle name="Calculation 2 20 61" xfId="8669" xr:uid="{00000000-0005-0000-0000-00000F1D0000}"/>
    <cellStyle name="Calculation 2 20 62" xfId="8670" xr:uid="{00000000-0005-0000-0000-0000101D0000}"/>
    <cellStyle name="Calculation 2 20 63" xfId="8671" xr:uid="{00000000-0005-0000-0000-0000111D0000}"/>
    <cellStyle name="Calculation 2 20 64" xfId="8672" xr:uid="{00000000-0005-0000-0000-0000121D0000}"/>
    <cellStyle name="Calculation 2 20 65" xfId="8673" xr:uid="{00000000-0005-0000-0000-0000131D0000}"/>
    <cellStyle name="Calculation 2 20 66" xfId="8674" xr:uid="{00000000-0005-0000-0000-0000141D0000}"/>
    <cellStyle name="Calculation 2 20 67" xfId="8675" xr:uid="{00000000-0005-0000-0000-0000151D0000}"/>
    <cellStyle name="Calculation 2 20 68" xfId="8676" xr:uid="{00000000-0005-0000-0000-0000161D0000}"/>
    <cellStyle name="Calculation 2 20 69" xfId="8677" xr:uid="{00000000-0005-0000-0000-0000171D0000}"/>
    <cellStyle name="Calculation 2 20 7" xfId="8678" xr:uid="{00000000-0005-0000-0000-0000181D0000}"/>
    <cellStyle name="Calculation 2 20 7 2" xfId="8679" xr:uid="{00000000-0005-0000-0000-0000191D0000}"/>
    <cellStyle name="Calculation 2 20 70" xfId="8680" xr:uid="{00000000-0005-0000-0000-00001A1D0000}"/>
    <cellStyle name="Calculation 2 20 71" xfId="8681" xr:uid="{00000000-0005-0000-0000-00001B1D0000}"/>
    <cellStyle name="Calculation 2 20 72" xfId="8682" xr:uid="{00000000-0005-0000-0000-00001C1D0000}"/>
    <cellStyle name="Calculation 2 20 73" xfId="8683" xr:uid="{00000000-0005-0000-0000-00001D1D0000}"/>
    <cellStyle name="Calculation 2 20 74" xfId="8684" xr:uid="{00000000-0005-0000-0000-00001E1D0000}"/>
    <cellStyle name="Calculation 2 20 75" xfId="8685" xr:uid="{00000000-0005-0000-0000-00001F1D0000}"/>
    <cellStyle name="Calculation 2 20 76" xfId="8686" xr:uid="{00000000-0005-0000-0000-0000201D0000}"/>
    <cellStyle name="Calculation 2 20 77" xfId="52684" xr:uid="{00000000-0005-0000-0000-0000211D0000}"/>
    <cellStyle name="Calculation 2 20 78" xfId="52944" xr:uid="{00000000-0005-0000-0000-0000221D0000}"/>
    <cellStyle name="Calculation 2 20 79" xfId="53405" xr:uid="{00000000-0005-0000-0000-0000231D0000}"/>
    <cellStyle name="Calculation 2 20 8" xfId="8687" xr:uid="{00000000-0005-0000-0000-0000241D0000}"/>
    <cellStyle name="Calculation 2 20 8 2" xfId="8688" xr:uid="{00000000-0005-0000-0000-0000251D0000}"/>
    <cellStyle name="Calculation 2 20 9" xfId="8689" xr:uid="{00000000-0005-0000-0000-0000261D0000}"/>
    <cellStyle name="Calculation 2 20 9 2" xfId="8690" xr:uid="{00000000-0005-0000-0000-0000271D0000}"/>
    <cellStyle name="Calculation 2 21" xfId="254" xr:uid="{00000000-0005-0000-0000-0000281D0000}"/>
    <cellStyle name="Calculation 2 21 10" xfId="8691" xr:uid="{00000000-0005-0000-0000-0000291D0000}"/>
    <cellStyle name="Calculation 2 21 10 2" xfId="8692" xr:uid="{00000000-0005-0000-0000-00002A1D0000}"/>
    <cellStyle name="Calculation 2 21 11" xfId="8693" xr:uid="{00000000-0005-0000-0000-00002B1D0000}"/>
    <cellStyle name="Calculation 2 21 11 2" xfId="8694" xr:uid="{00000000-0005-0000-0000-00002C1D0000}"/>
    <cellStyle name="Calculation 2 21 12" xfId="8695" xr:uid="{00000000-0005-0000-0000-00002D1D0000}"/>
    <cellStyle name="Calculation 2 21 12 2" xfId="8696" xr:uid="{00000000-0005-0000-0000-00002E1D0000}"/>
    <cellStyle name="Calculation 2 21 13" xfId="8697" xr:uid="{00000000-0005-0000-0000-00002F1D0000}"/>
    <cellStyle name="Calculation 2 21 13 2" xfId="8698" xr:uid="{00000000-0005-0000-0000-0000301D0000}"/>
    <cellStyle name="Calculation 2 21 14" xfId="8699" xr:uid="{00000000-0005-0000-0000-0000311D0000}"/>
    <cellStyle name="Calculation 2 21 14 2" xfId="8700" xr:uid="{00000000-0005-0000-0000-0000321D0000}"/>
    <cellStyle name="Calculation 2 21 15" xfId="8701" xr:uid="{00000000-0005-0000-0000-0000331D0000}"/>
    <cellStyle name="Calculation 2 21 15 2" xfId="8702" xr:uid="{00000000-0005-0000-0000-0000341D0000}"/>
    <cellStyle name="Calculation 2 21 16" xfId="8703" xr:uid="{00000000-0005-0000-0000-0000351D0000}"/>
    <cellStyle name="Calculation 2 21 16 2" xfId="8704" xr:uid="{00000000-0005-0000-0000-0000361D0000}"/>
    <cellStyle name="Calculation 2 21 17" xfId="8705" xr:uid="{00000000-0005-0000-0000-0000371D0000}"/>
    <cellStyle name="Calculation 2 21 17 2" xfId="8706" xr:uid="{00000000-0005-0000-0000-0000381D0000}"/>
    <cellStyle name="Calculation 2 21 18" xfId="8707" xr:uid="{00000000-0005-0000-0000-0000391D0000}"/>
    <cellStyle name="Calculation 2 21 18 2" xfId="8708" xr:uid="{00000000-0005-0000-0000-00003A1D0000}"/>
    <cellStyle name="Calculation 2 21 19" xfId="8709" xr:uid="{00000000-0005-0000-0000-00003B1D0000}"/>
    <cellStyle name="Calculation 2 21 19 2" xfId="8710" xr:uid="{00000000-0005-0000-0000-00003C1D0000}"/>
    <cellStyle name="Calculation 2 21 2" xfId="255" xr:uid="{00000000-0005-0000-0000-00003D1D0000}"/>
    <cellStyle name="Calculation 2 21 2 2" xfId="8711" xr:uid="{00000000-0005-0000-0000-00003E1D0000}"/>
    <cellStyle name="Calculation 2 21 20" xfId="8712" xr:uid="{00000000-0005-0000-0000-00003F1D0000}"/>
    <cellStyle name="Calculation 2 21 20 2" xfId="8713" xr:uid="{00000000-0005-0000-0000-0000401D0000}"/>
    <cellStyle name="Calculation 2 21 21" xfId="8714" xr:uid="{00000000-0005-0000-0000-0000411D0000}"/>
    <cellStyle name="Calculation 2 21 21 2" xfId="8715" xr:uid="{00000000-0005-0000-0000-0000421D0000}"/>
    <cellStyle name="Calculation 2 21 22" xfId="8716" xr:uid="{00000000-0005-0000-0000-0000431D0000}"/>
    <cellStyle name="Calculation 2 21 22 2" xfId="8717" xr:uid="{00000000-0005-0000-0000-0000441D0000}"/>
    <cellStyle name="Calculation 2 21 23" xfId="8718" xr:uid="{00000000-0005-0000-0000-0000451D0000}"/>
    <cellStyle name="Calculation 2 21 23 2" xfId="8719" xr:uid="{00000000-0005-0000-0000-0000461D0000}"/>
    <cellStyle name="Calculation 2 21 24" xfId="8720" xr:uid="{00000000-0005-0000-0000-0000471D0000}"/>
    <cellStyle name="Calculation 2 21 24 2" xfId="8721" xr:uid="{00000000-0005-0000-0000-0000481D0000}"/>
    <cellStyle name="Calculation 2 21 25" xfId="8722" xr:uid="{00000000-0005-0000-0000-0000491D0000}"/>
    <cellStyle name="Calculation 2 21 25 2" xfId="8723" xr:uid="{00000000-0005-0000-0000-00004A1D0000}"/>
    <cellStyle name="Calculation 2 21 26" xfId="8724" xr:uid="{00000000-0005-0000-0000-00004B1D0000}"/>
    <cellStyle name="Calculation 2 21 26 2" xfId="8725" xr:uid="{00000000-0005-0000-0000-00004C1D0000}"/>
    <cellStyle name="Calculation 2 21 27" xfId="8726" xr:uid="{00000000-0005-0000-0000-00004D1D0000}"/>
    <cellStyle name="Calculation 2 21 27 2" xfId="8727" xr:uid="{00000000-0005-0000-0000-00004E1D0000}"/>
    <cellStyle name="Calculation 2 21 28" xfId="8728" xr:uid="{00000000-0005-0000-0000-00004F1D0000}"/>
    <cellStyle name="Calculation 2 21 28 2" xfId="8729" xr:uid="{00000000-0005-0000-0000-0000501D0000}"/>
    <cellStyle name="Calculation 2 21 29" xfId="8730" xr:uid="{00000000-0005-0000-0000-0000511D0000}"/>
    <cellStyle name="Calculation 2 21 29 2" xfId="8731" xr:uid="{00000000-0005-0000-0000-0000521D0000}"/>
    <cellStyle name="Calculation 2 21 3" xfId="8732" xr:uid="{00000000-0005-0000-0000-0000531D0000}"/>
    <cellStyle name="Calculation 2 21 3 2" xfId="8733" xr:uid="{00000000-0005-0000-0000-0000541D0000}"/>
    <cellStyle name="Calculation 2 21 30" xfId="8734" xr:uid="{00000000-0005-0000-0000-0000551D0000}"/>
    <cellStyle name="Calculation 2 21 30 2" xfId="8735" xr:uid="{00000000-0005-0000-0000-0000561D0000}"/>
    <cellStyle name="Calculation 2 21 31" xfId="8736" xr:uid="{00000000-0005-0000-0000-0000571D0000}"/>
    <cellStyle name="Calculation 2 21 31 2" xfId="8737" xr:uid="{00000000-0005-0000-0000-0000581D0000}"/>
    <cellStyle name="Calculation 2 21 32" xfId="8738" xr:uid="{00000000-0005-0000-0000-0000591D0000}"/>
    <cellStyle name="Calculation 2 21 32 2" xfId="8739" xr:uid="{00000000-0005-0000-0000-00005A1D0000}"/>
    <cellStyle name="Calculation 2 21 33" xfId="8740" xr:uid="{00000000-0005-0000-0000-00005B1D0000}"/>
    <cellStyle name="Calculation 2 21 33 2" xfId="8741" xr:uid="{00000000-0005-0000-0000-00005C1D0000}"/>
    <cellStyle name="Calculation 2 21 34" xfId="8742" xr:uid="{00000000-0005-0000-0000-00005D1D0000}"/>
    <cellStyle name="Calculation 2 21 34 2" xfId="8743" xr:uid="{00000000-0005-0000-0000-00005E1D0000}"/>
    <cellStyle name="Calculation 2 21 35" xfId="8744" xr:uid="{00000000-0005-0000-0000-00005F1D0000}"/>
    <cellStyle name="Calculation 2 21 35 2" xfId="8745" xr:uid="{00000000-0005-0000-0000-0000601D0000}"/>
    <cellStyle name="Calculation 2 21 36" xfId="8746" xr:uid="{00000000-0005-0000-0000-0000611D0000}"/>
    <cellStyle name="Calculation 2 21 36 2" xfId="8747" xr:uid="{00000000-0005-0000-0000-0000621D0000}"/>
    <cellStyle name="Calculation 2 21 37" xfId="8748" xr:uid="{00000000-0005-0000-0000-0000631D0000}"/>
    <cellStyle name="Calculation 2 21 37 2" xfId="8749" xr:uid="{00000000-0005-0000-0000-0000641D0000}"/>
    <cellStyle name="Calculation 2 21 38" xfId="8750" xr:uid="{00000000-0005-0000-0000-0000651D0000}"/>
    <cellStyle name="Calculation 2 21 38 2" xfId="8751" xr:uid="{00000000-0005-0000-0000-0000661D0000}"/>
    <cellStyle name="Calculation 2 21 39" xfId="8752" xr:uid="{00000000-0005-0000-0000-0000671D0000}"/>
    <cellStyle name="Calculation 2 21 39 2" xfId="8753" xr:uid="{00000000-0005-0000-0000-0000681D0000}"/>
    <cellStyle name="Calculation 2 21 4" xfId="8754" xr:uid="{00000000-0005-0000-0000-0000691D0000}"/>
    <cellStyle name="Calculation 2 21 4 2" xfId="8755" xr:uid="{00000000-0005-0000-0000-00006A1D0000}"/>
    <cellStyle name="Calculation 2 21 40" xfId="8756" xr:uid="{00000000-0005-0000-0000-00006B1D0000}"/>
    <cellStyle name="Calculation 2 21 41" xfId="8757" xr:uid="{00000000-0005-0000-0000-00006C1D0000}"/>
    <cellStyle name="Calculation 2 21 42" xfId="8758" xr:uid="{00000000-0005-0000-0000-00006D1D0000}"/>
    <cellStyle name="Calculation 2 21 43" xfId="8759" xr:uid="{00000000-0005-0000-0000-00006E1D0000}"/>
    <cellStyle name="Calculation 2 21 44" xfId="8760" xr:uid="{00000000-0005-0000-0000-00006F1D0000}"/>
    <cellStyle name="Calculation 2 21 45" xfId="8761" xr:uid="{00000000-0005-0000-0000-0000701D0000}"/>
    <cellStyle name="Calculation 2 21 46" xfId="8762" xr:uid="{00000000-0005-0000-0000-0000711D0000}"/>
    <cellStyle name="Calculation 2 21 47" xfId="8763" xr:uid="{00000000-0005-0000-0000-0000721D0000}"/>
    <cellStyle name="Calculation 2 21 48" xfId="8764" xr:uid="{00000000-0005-0000-0000-0000731D0000}"/>
    <cellStyle name="Calculation 2 21 49" xfId="8765" xr:uid="{00000000-0005-0000-0000-0000741D0000}"/>
    <cellStyle name="Calculation 2 21 5" xfId="8766" xr:uid="{00000000-0005-0000-0000-0000751D0000}"/>
    <cellStyle name="Calculation 2 21 5 2" xfId="8767" xr:uid="{00000000-0005-0000-0000-0000761D0000}"/>
    <cellStyle name="Calculation 2 21 50" xfId="8768" xr:uid="{00000000-0005-0000-0000-0000771D0000}"/>
    <cellStyle name="Calculation 2 21 51" xfId="8769" xr:uid="{00000000-0005-0000-0000-0000781D0000}"/>
    <cellStyle name="Calculation 2 21 52" xfId="8770" xr:uid="{00000000-0005-0000-0000-0000791D0000}"/>
    <cellStyle name="Calculation 2 21 53" xfId="8771" xr:uid="{00000000-0005-0000-0000-00007A1D0000}"/>
    <cellStyle name="Calculation 2 21 54" xfId="8772" xr:uid="{00000000-0005-0000-0000-00007B1D0000}"/>
    <cellStyle name="Calculation 2 21 55" xfId="8773" xr:uid="{00000000-0005-0000-0000-00007C1D0000}"/>
    <cellStyle name="Calculation 2 21 56" xfId="8774" xr:uid="{00000000-0005-0000-0000-00007D1D0000}"/>
    <cellStyle name="Calculation 2 21 57" xfId="8775" xr:uid="{00000000-0005-0000-0000-00007E1D0000}"/>
    <cellStyle name="Calculation 2 21 58" xfId="8776" xr:uid="{00000000-0005-0000-0000-00007F1D0000}"/>
    <cellStyle name="Calculation 2 21 59" xfId="8777" xr:uid="{00000000-0005-0000-0000-0000801D0000}"/>
    <cellStyle name="Calculation 2 21 6" xfId="8778" xr:uid="{00000000-0005-0000-0000-0000811D0000}"/>
    <cellStyle name="Calculation 2 21 6 2" xfId="8779" xr:uid="{00000000-0005-0000-0000-0000821D0000}"/>
    <cellStyle name="Calculation 2 21 60" xfId="8780" xr:uid="{00000000-0005-0000-0000-0000831D0000}"/>
    <cellStyle name="Calculation 2 21 61" xfId="8781" xr:uid="{00000000-0005-0000-0000-0000841D0000}"/>
    <cellStyle name="Calculation 2 21 62" xfId="8782" xr:uid="{00000000-0005-0000-0000-0000851D0000}"/>
    <cellStyle name="Calculation 2 21 63" xfId="8783" xr:uid="{00000000-0005-0000-0000-0000861D0000}"/>
    <cellStyle name="Calculation 2 21 64" xfId="8784" xr:uid="{00000000-0005-0000-0000-0000871D0000}"/>
    <cellStyle name="Calculation 2 21 65" xfId="8785" xr:uid="{00000000-0005-0000-0000-0000881D0000}"/>
    <cellStyle name="Calculation 2 21 66" xfId="8786" xr:uid="{00000000-0005-0000-0000-0000891D0000}"/>
    <cellStyle name="Calculation 2 21 67" xfId="8787" xr:uid="{00000000-0005-0000-0000-00008A1D0000}"/>
    <cellStyle name="Calculation 2 21 68" xfId="8788" xr:uid="{00000000-0005-0000-0000-00008B1D0000}"/>
    <cellStyle name="Calculation 2 21 69" xfId="8789" xr:uid="{00000000-0005-0000-0000-00008C1D0000}"/>
    <cellStyle name="Calculation 2 21 7" xfId="8790" xr:uid="{00000000-0005-0000-0000-00008D1D0000}"/>
    <cellStyle name="Calculation 2 21 7 2" xfId="8791" xr:uid="{00000000-0005-0000-0000-00008E1D0000}"/>
    <cellStyle name="Calculation 2 21 70" xfId="8792" xr:uid="{00000000-0005-0000-0000-00008F1D0000}"/>
    <cellStyle name="Calculation 2 21 71" xfId="8793" xr:uid="{00000000-0005-0000-0000-0000901D0000}"/>
    <cellStyle name="Calculation 2 21 72" xfId="8794" xr:uid="{00000000-0005-0000-0000-0000911D0000}"/>
    <cellStyle name="Calculation 2 21 73" xfId="8795" xr:uid="{00000000-0005-0000-0000-0000921D0000}"/>
    <cellStyle name="Calculation 2 21 74" xfId="8796" xr:uid="{00000000-0005-0000-0000-0000931D0000}"/>
    <cellStyle name="Calculation 2 21 75" xfId="8797" xr:uid="{00000000-0005-0000-0000-0000941D0000}"/>
    <cellStyle name="Calculation 2 21 76" xfId="8798" xr:uid="{00000000-0005-0000-0000-0000951D0000}"/>
    <cellStyle name="Calculation 2 21 77" xfId="52667" xr:uid="{00000000-0005-0000-0000-0000961D0000}"/>
    <cellStyle name="Calculation 2 21 78" xfId="52923" xr:uid="{00000000-0005-0000-0000-0000971D0000}"/>
    <cellStyle name="Calculation 2 21 79" xfId="53384" xr:uid="{00000000-0005-0000-0000-0000981D0000}"/>
    <cellStyle name="Calculation 2 21 8" xfId="8799" xr:uid="{00000000-0005-0000-0000-0000991D0000}"/>
    <cellStyle name="Calculation 2 21 8 2" xfId="8800" xr:uid="{00000000-0005-0000-0000-00009A1D0000}"/>
    <cellStyle name="Calculation 2 21 9" xfId="8801" xr:uid="{00000000-0005-0000-0000-00009B1D0000}"/>
    <cellStyle name="Calculation 2 21 9 2" xfId="8802" xr:uid="{00000000-0005-0000-0000-00009C1D0000}"/>
    <cellStyle name="Calculation 2 22" xfId="256" xr:uid="{00000000-0005-0000-0000-00009D1D0000}"/>
    <cellStyle name="Calculation 2 22 10" xfId="8803" xr:uid="{00000000-0005-0000-0000-00009E1D0000}"/>
    <cellStyle name="Calculation 2 22 10 2" xfId="8804" xr:uid="{00000000-0005-0000-0000-00009F1D0000}"/>
    <cellStyle name="Calculation 2 22 11" xfId="8805" xr:uid="{00000000-0005-0000-0000-0000A01D0000}"/>
    <cellStyle name="Calculation 2 22 11 2" xfId="8806" xr:uid="{00000000-0005-0000-0000-0000A11D0000}"/>
    <cellStyle name="Calculation 2 22 12" xfId="8807" xr:uid="{00000000-0005-0000-0000-0000A21D0000}"/>
    <cellStyle name="Calculation 2 22 12 2" xfId="8808" xr:uid="{00000000-0005-0000-0000-0000A31D0000}"/>
    <cellStyle name="Calculation 2 22 13" xfId="8809" xr:uid="{00000000-0005-0000-0000-0000A41D0000}"/>
    <cellStyle name="Calculation 2 22 13 2" xfId="8810" xr:uid="{00000000-0005-0000-0000-0000A51D0000}"/>
    <cellStyle name="Calculation 2 22 14" xfId="8811" xr:uid="{00000000-0005-0000-0000-0000A61D0000}"/>
    <cellStyle name="Calculation 2 22 14 2" xfId="8812" xr:uid="{00000000-0005-0000-0000-0000A71D0000}"/>
    <cellStyle name="Calculation 2 22 15" xfId="8813" xr:uid="{00000000-0005-0000-0000-0000A81D0000}"/>
    <cellStyle name="Calculation 2 22 15 2" xfId="8814" xr:uid="{00000000-0005-0000-0000-0000A91D0000}"/>
    <cellStyle name="Calculation 2 22 16" xfId="8815" xr:uid="{00000000-0005-0000-0000-0000AA1D0000}"/>
    <cellStyle name="Calculation 2 22 16 2" xfId="8816" xr:uid="{00000000-0005-0000-0000-0000AB1D0000}"/>
    <cellStyle name="Calculation 2 22 17" xfId="8817" xr:uid="{00000000-0005-0000-0000-0000AC1D0000}"/>
    <cellStyle name="Calculation 2 22 17 2" xfId="8818" xr:uid="{00000000-0005-0000-0000-0000AD1D0000}"/>
    <cellStyle name="Calculation 2 22 18" xfId="8819" xr:uid="{00000000-0005-0000-0000-0000AE1D0000}"/>
    <cellStyle name="Calculation 2 22 18 2" xfId="8820" xr:uid="{00000000-0005-0000-0000-0000AF1D0000}"/>
    <cellStyle name="Calculation 2 22 19" xfId="8821" xr:uid="{00000000-0005-0000-0000-0000B01D0000}"/>
    <cellStyle name="Calculation 2 22 19 2" xfId="8822" xr:uid="{00000000-0005-0000-0000-0000B11D0000}"/>
    <cellStyle name="Calculation 2 22 2" xfId="257" xr:uid="{00000000-0005-0000-0000-0000B21D0000}"/>
    <cellStyle name="Calculation 2 22 2 2" xfId="8823" xr:uid="{00000000-0005-0000-0000-0000B31D0000}"/>
    <cellStyle name="Calculation 2 22 20" xfId="8824" xr:uid="{00000000-0005-0000-0000-0000B41D0000}"/>
    <cellStyle name="Calculation 2 22 20 2" xfId="8825" xr:uid="{00000000-0005-0000-0000-0000B51D0000}"/>
    <cellStyle name="Calculation 2 22 21" xfId="8826" xr:uid="{00000000-0005-0000-0000-0000B61D0000}"/>
    <cellStyle name="Calculation 2 22 21 2" xfId="8827" xr:uid="{00000000-0005-0000-0000-0000B71D0000}"/>
    <cellStyle name="Calculation 2 22 22" xfId="8828" xr:uid="{00000000-0005-0000-0000-0000B81D0000}"/>
    <cellStyle name="Calculation 2 22 22 2" xfId="8829" xr:uid="{00000000-0005-0000-0000-0000B91D0000}"/>
    <cellStyle name="Calculation 2 22 23" xfId="8830" xr:uid="{00000000-0005-0000-0000-0000BA1D0000}"/>
    <cellStyle name="Calculation 2 22 23 2" xfId="8831" xr:uid="{00000000-0005-0000-0000-0000BB1D0000}"/>
    <cellStyle name="Calculation 2 22 24" xfId="8832" xr:uid="{00000000-0005-0000-0000-0000BC1D0000}"/>
    <cellStyle name="Calculation 2 22 24 2" xfId="8833" xr:uid="{00000000-0005-0000-0000-0000BD1D0000}"/>
    <cellStyle name="Calculation 2 22 25" xfId="8834" xr:uid="{00000000-0005-0000-0000-0000BE1D0000}"/>
    <cellStyle name="Calculation 2 22 25 2" xfId="8835" xr:uid="{00000000-0005-0000-0000-0000BF1D0000}"/>
    <cellStyle name="Calculation 2 22 26" xfId="8836" xr:uid="{00000000-0005-0000-0000-0000C01D0000}"/>
    <cellStyle name="Calculation 2 22 26 2" xfId="8837" xr:uid="{00000000-0005-0000-0000-0000C11D0000}"/>
    <cellStyle name="Calculation 2 22 27" xfId="8838" xr:uid="{00000000-0005-0000-0000-0000C21D0000}"/>
    <cellStyle name="Calculation 2 22 27 2" xfId="8839" xr:uid="{00000000-0005-0000-0000-0000C31D0000}"/>
    <cellStyle name="Calculation 2 22 28" xfId="8840" xr:uid="{00000000-0005-0000-0000-0000C41D0000}"/>
    <cellStyle name="Calculation 2 22 28 2" xfId="8841" xr:uid="{00000000-0005-0000-0000-0000C51D0000}"/>
    <cellStyle name="Calculation 2 22 29" xfId="8842" xr:uid="{00000000-0005-0000-0000-0000C61D0000}"/>
    <cellStyle name="Calculation 2 22 29 2" xfId="8843" xr:uid="{00000000-0005-0000-0000-0000C71D0000}"/>
    <cellStyle name="Calculation 2 22 3" xfId="8844" xr:uid="{00000000-0005-0000-0000-0000C81D0000}"/>
    <cellStyle name="Calculation 2 22 3 2" xfId="8845" xr:uid="{00000000-0005-0000-0000-0000C91D0000}"/>
    <cellStyle name="Calculation 2 22 30" xfId="8846" xr:uid="{00000000-0005-0000-0000-0000CA1D0000}"/>
    <cellStyle name="Calculation 2 22 30 2" xfId="8847" xr:uid="{00000000-0005-0000-0000-0000CB1D0000}"/>
    <cellStyle name="Calculation 2 22 31" xfId="8848" xr:uid="{00000000-0005-0000-0000-0000CC1D0000}"/>
    <cellStyle name="Calculation 2 22 31 2" xfId="8849" xr:uid="{00000000-0005-0000-0000-0000CD1D0000}"/>
    <cellStyle name="Calculation 2 22 32" xfId="8850" xr:uid="{00000000-0005-0000-0000-0000CE1D0000}"/>
    <cellStyle name="Calculation 2 22 32 2" xfId="8851" xr:uid="{00000000-0005-0000-0000-0000CF1D0000}"/>
    <cellStyle name="Calculation 2 22 33" xfId="8852" xr:uid="{00000000-0005-0000-0000-0000D01D0000}"/>
    <cellStyle name="Calculation 2 22 33 2" xfId="8853" xr:uid="{00000000-0005-0000-0000-0000D11D0000}"/>
    <cellStyle name="Calculation 2 22 34" xfId="8854" xr:uid="{00000000-0005-0000-0000-0000D21D0000}"/>
    <cellStyle name="Calculation 2 22 34 2" xfId="8855" xr:uid="{00000000-0005-0000-0000-0000D31D0000}"/>
    <cellStyle name="Calculation 2 22 35" xfId="8856" xr:uid="{00000000-0005-0000-0000-0000D41D0000}"/>
    <cellStyle name="Calculation 2 22 35 2" xfId="8857" xr:uid="{00000000-0005-0000-0000-0000D51D0000}"/>
    <cellStyle name="Calculation 2 22 36" xfId="8858" xr:uid="{00000000-0005-0000-0000-0000D61D0000}"/>
    <cellStyle name="Calculation 2 22 36 2" xfId="8859" xr:uid="{00000000-0005-0000-0000-0000D71D0000}"/>
    <cellStyle name="Calculation 2 22 37" xfId="8860" xr:uid="{00000000-0005-0000-0000-0000D81D0000}"/>
    <cellStyle name="Calculation 2 22 37 2" xfId="8861" xr:uid="{00000000-0005-0000-0000-0000D91D0000}"/>
    <cellStyle name="Calculation 2 22 38" xfId="8862" xr:uid="{00000000-0005-0000-0000-0000DA1D0000}"/>
    <cellStyle name="Calculation 2 22 38 2" xfId="8863" xr:uid="{00000000-0005-0000-0000-0000DB1D0000}"/>
    <cellStyle name="Calculation 2 22 39" xfId="8864" xr:uid="{00000000-0005-0000-0000-0000DC1D0000}"/>
    <cellStyle name="Calculation 2 22 4" xfId="8865" xr:uid="{00000000-0005-0000-0000-0000DD1D0000}"/>
    <cellStyle name="Calculation 2 22 4 2" xfId="8866" xr:uid="{00000000-0005-0000-0000-0000DE1D0000}"/>
    <cellStyle name="Calculation 2 22 40" xfId="8867" xr:uid="{00000000-0005-0000-0000-0000DF1D0000}"/>
    <cellStyle name="Calculation 2 22 41" xfId="8868" xr:uid="{00000000-0005-0000-0000-0000E01D0000}"/>
    <cellStyle name="Calculation 2 22 42" xfId="8869" xr:uid="{00000000-0005-0000-0000-0000E11D0000}"/>
    <cellStyle name="Calculation 2 22 43" xfId="8870" xr:uid="{00000000-0005-0000-0000-0000E21D0000}"/>
    <cellStyle name="Calculation 2 22 44" xfId="8871" xr:uid="{00000000-0005-0000-0000-0000E31D0000}"/>
    <cellStyle name="Calculation 2 22 45" xfId="8872" xr:uid="{00000000-0005-0000-0000-0000E41D0000}"/>
    <cellStyle name="Calculation 2 22 46" xfId="8873" xr:uid="{00000000-0005-0000-0000-0000E51D0000}"/>
    <cellStyle name="Calculation 2 22 47" xfId="8874" xr:uid="{00000000-0005-0000-0000-0000E61D0000}"/>
    <cellStyle name="Calculation 2 22 48" xfId="8875" xr:uid="{00000000-0005-0000-0000-0000E71D0000}"/>
    <cellStyle name="Calculation 2 22 49" xfId="8876" xr:uid="{00000000-0005-0000-0000-0000E81D0000}"/>
    <cellStyle name="Calculation 2 22 5" xfId="8877" xr:uid="{00000000-0005-0000-0000-0000E91D0000}"/>
    <cellStyle name="Calculation 2 22 5 2" xfId="8878" xr:uid="{00000000-0005-0000-0000-0000EA1D0000}"/>
    <cellStyle name="Calculation 2 22 50" xfId="8879" xr:uid="{00000000-0005-0000-0000-0000EB1D0000}"/>
    <cellStyle name="Calculation 2 22 51" xfId="8880" xr:uid="{00000000-0005-0000-0000-0000EC1D0000}"/>
    <cellStyle name="Calculation 2 22 52" xfId="8881" xr:uid="{00000000-0005-0000-0000-0000ED1D0000}"/>
    <cellStyle name="Calculation 2 22 53" xfId="8882" xr:uid="{00000000-0005-0000-0000-0000EE1D0000}"/>
    <cellStyle name="Calculation 2 22 54" xfId="8883" xr:uid="{00000000-0005-0000-0000-0000EF1D0000}"/>
    <cellStyle name="Calculation 2 22 55" xfId="8884" xr:uid="{00000000-0005-0000-0000-0000F01D0000}"/>
    <cellStyle name="Calculation 2 22 56" xfId="8885" xr:uid="{00000000-0005-0000-0000-0000F11D0000}"/>
    <cellStyle name="Calculation 2 22 57" xfId="8886" xr:uid="{00000000-0005-0000-0000-0000F21D0000}"/>
    <cellStyle name="Calculation 2 22 58" xfId="8887" xr:uid="{00000000-0005-0000-0000-0000F31D0000}"/>
    <cellStyle name="Calculation 2 22 59" xfId="8888" xr:uid="{00000000-0005-0000-0000-0000F41D0000}"/>
    <cellStyle name="Calculation 2 22 6" xfId="8889" xr:uid="{00000000-0005-0000-0000-0000F51D0000}"/>
    <cellStyle name="Calculation 2 22 6 2" xfId="8890" xr:uid="{00000000-0005-0000-0000-0000F61D0000}"/>
    <cellStyle name="Calculation 2 22 60" xfId="8891" xr:uid="{00000000-0005-0000-0000-0000F71D0000}"/>
    <cellStyle name="Calculation 2 22 61" xfId="8892" xr:uid="{00000000-0005-0000-0000-0000F81D0000}"/>
    <cellStyle name="Calculation 2 22 62" xfId="8893" xr:uid="{00000000-0005-0000-0000-0000F91D0000}"/>
    <cellStyle name="Calculation 2 22 63" xfId="8894" xr:uid="{00000000-0005-0000-0000-0000FA1D0000}"/>
    <cellStyle name="Calculation 2 22 64" xfId="8895" xr:uid="{00000000-0005-0000-0000-0000FB1D0000}"/>
    <cellStyle name="Calculation 2 22 65" xfId="8896" xr:uid="{00000000-0005-0000-0000-0000FC1D0000}"/>
    <cellStyle name="Calculation 2 22 66" xfId="8897" xr:uid="{00000000-0005-0000-0000-0000FD1D0000}"/>
    <cellStyle name="Calculation 2 22 67" xfId="8898" xr:uid="{00000000-0005-0000-0000-0000FE1D0000}"/>
    <cellStyle name="Calculation 2 22 68" xfId="8899" xr:uid="{00000000-0005-0000-0000-0000FF1D0000}"/>
    <cellStyle name="Calculation 2 22 69" xfId="8900" xr:uid="{00000000-0005-0000-0000-0000001E0000}"/>
    <cellStyle name="Calculation 2 22 7" xfId="8901" xr:uid="{00000000-0005-0000-0000-0000011E0000}"/>
    <cellStyle name="Calculation 2 22 7 2" xfId="8902" xr:uid="{00000000-0005-0000-0000-0000021E0000}"/>
    <cellStyle name="Calculation 2 22 70" xfId="8903" xr:uid="{00000000-0005-0000-0000-0000031E0000}"/>
    <cellStyle name="Calculation 2 22 71" xfId="8904" xr:uid="{00000000-0005-0000-0000-0000041E0000}"/>
    <cellStyle name="Calculation 2 22 72" xfId="8905" xr:uid="{00000000-0005-0000-0000-0000051E0000}"/>
    <cellStyle name="Calculation 2 22 73" xfId="8906" xr:uid="{00000000-0005-0000-0000-0000061E0000}"/>
    <cellStyle name="Calculation 2 22 74" xfId="8907" xr:uid="{00000000-0005-0000-0000-0000071E0000}"/>
    <cellStyle name="Calculation 2 22 75" xfId="8908" xr:uid="{00000000-0005-0000-0000-0000081E0000}"/>
    <cellStyle name="Calculation 2 22 76" xfId="52668" xr:uid="{00000000-0005-0000-0000-0000091E0000}"/>
    <cellStyle name="Calculation 2 22 77" xfId="52924" xr:uid="{00000000-0005-0000-0000-00000A1E0000}"/>
    <cellStyle name="Calculation 2 22 78" xfId="53385" xr:uid="{00000000-0005-0000-0000-00000B1E0000}"/>
    <cellStyle name="Calculation 2 22 8" xfId="8909" xr:uid="{00000000-0005-0000-0000-00000C1E0000}"/>
    <cellStyle name="Calculation 2 22 8 2" xfId="8910" xr:uid="{00000000-0005-0000-0000-00000D1E0000}"/>
    <cellStyle name="Calculation 2 22 9" xfId="8911" xr:uid="{00000000-0005-0000-0000-00000E1E0000}"/>
    <cellStyle name="Calculation 2 22 9 2" xfId="8912" xr:uid="{00000000-0005-0000-0000-00000F1E0000}"/>
    <cellStyle name="Calculation 2 23" xfId="258" xr:uid="{00000000-0005-0000-0000-0000101E0000}"/>
    <cellStyle name="Calculation 2 23 2" xfId="8913" xr:uid="{00000000-0005-0000-0000-0000111E0000}"/>
    <cellStyle name="Calculation 2 24" xfId="8914" xr:uid="{00000000-0005-0000-0000-0000121E0000}"/>
    <cellStyle name="Calculation 2 24 2" xfId="8915" xr:uid="{00000000-0005-0000-0000-0000131E0000}"/>
    <cellStyle name="Calculation 2 25" xfId="8916" xr:uid="{00000000-0005-0000-0000-0000141E0000}"/>
    <cellStyle name="Calculation 2 25 2" xfId="8917" xr:uid="{00000000-0005-0000-0000-0000151E0000}"/>
    <cellStyle name="Calculation 2 26" xfId="8918" xr:uid="{00000000-0005-0000-0000-0000161E0000}"/>
    <cellStyle name="Calculation 2 26 2" xfId="8919" xr:uid="{00000000-0005-0000-0000-0000171E0000}"/>
    <cellStyle name="Calculation 2 27" xfId="8920" xr:uid="{00000000-0005-0000-0000-0000181E0000}"/>
    <cellStyle name="Calculation 2 27 2" xfId="8921" xr:uid="{00000000-0005-0000-0000-0000191E0000}"/>
    <cellStyle name="Calculation 2 28" xfId="8922" xr:uid="{00000000-0005-0000-0000-00001A1E0000}"/>
    <cellStyle name="Calculation 2 28 2" xfId="8923" xr:uid="{00000000-0005-0000-0000-00001B1E0000}"/>
    <cellStyle name="Calculation 2 29" xfId="8924" xr:uid="{00000000-0005-0000-0000-00001C1E0000}"/>
    <cellStyle name="Calculation 2 29 2" xfId="8925" xr:uid="{00000000-0005-0000-0000-00001D1E0000}"/>
    <cellStyle name="Calculation 2 3" xfId="259" xr:uid="{00000000-0005-0000-0000-00001E1E0000}"/>
    <cellStyle name="Calculation 2 3 10" xfId="8926" xr:uid="{00000000-0005-0000-0000-00001F1E0000}"/>
    <cellStyle name="Calculation 2 3 10 2" xfId="8927" xr:uid="{00000000-0005-0000-0000-0000201E0000}"/>
    <cellStyle name="Calculation 2 3 11" xfId="8928" xr:uid="{00000000-0005-0000-0000-0000211E0000}"/>
    <cellStyle name="Calculation 2 3 11 2" xfId="8929" xr:uid="{00000000-0005-0000-0000-0000221E0000}"/>
    <cellStyle name="Calculation 2 3 12" xfId="8930" xr:uid="{00000000-0005-0000-0000-0000231E0000}"/>
    <cellStyle name="Calculation 2 3 12 2" xfId="8931" xr:uid="{00000000-0005-0000-0000-0000241E0000}"/>
    <cellStyle name="Calculation 2 3 13" xfId="8932" xr:uid="{00000000-0005-0000-0000-0000251E0000}"/>
    <cellStyle name="Calculation 2 3 13 2" xfId="8933" xr:uid="{00000000-0005-0000-0000-0000261E0000}"/>
    <cellStyle name="Calculation 2 3 14" xfId="8934" xr:uid="{00000000-0005-0000-0000-0000271E0000}"/>
    <cellStyle name="Calculation 2 3 14 2" xfId="8935" xr:uid="{00000000-0005-0000-0000-0000281E0000}"/>
    <cellStyle name="Calculation 2 3 15" xfId="8936" xr:uid="{00000000-0005-0000-0000-0000291E0000}"/>
    <cellStyle name="Calculation 2 3 15 2" xfId="8937" xr:uid="{00000000-0005-0000-0000-00002A1E0000}"/>
    <cellStyle name="Calculation 2 3 16" xfId="8938" xr:uid="{00000000-0005-0000-0000-00002B1E0000}"/>
    <cellStyle name="Calculation 2 3 16 2" xfId="8939" xr:uid="{00000000-0005-0000-0000-00002C1E0000}"/>
    <cellStyle name="Calculation 2 3 17" xfId="8940" xr:uid="{00000000-0005-0000-0000-00002D1E0000}"/>
    <cellStyle name="Calculation 2 3 17 2" xfId="8941" xr:uid="{00000000-0005-0000-0000-00002E1E0000}"/>
    <cellStyle name="Calculation 2 3 18" xfId="8942" xr:uid="{00000000-0005-0000-0000-00002F1E0000}"/>
    <cellStyle name="Calculation 2 3 18 2" xfId="8943" xr:uid="{00000000-0005-0000-0000-0000301E0000}"/>
    <cellStyle name="Calculation 2 3 19" xfId="8944" xr:uid="{00000000-0005-0000-0000-0000311E0000}"/>
    <cellStyle name="Calculation 2 3 19 2" xfId="8945" xr:uid="{00000000-0005-0000-0000-0000321E0000}"/>
    <cellStyle name="Calculation 2 3 2" xfId="260" xr:uid="{00000000-0005-0000-0000-0000331E0000}"/>
    <cellStyle name="Calculation 2 3 2 2" xfId="8946" xr:uid="{00000000-0005-0000-0000-0000341E0000}"/>
    <cellStyle name="Calculation 2 3 20" xfId="8947" xr:uid="{00000000-0005-0000-0000-0000351E0000}"/>
    <cellStyle name="Calculation 2 3 20 2" xfId="8948" xr:uid="{00000000-0005-0000-0000-0000361E0000}"/>
    <cellStyle name="Calculation 2 3 21" xfId="8949" xr:uid="{00000000-0005-0000-0000-0000371E0000}"/>
    <cellStyle name="Calculation 2 3 21 2" xfId="8950" xr:uid="{00000000-0005-0000-0000-0000381E0000}"/>
    <cellStyle name="Calculation 2 3 22" xfId="8951" xr:uid="{00000000-0005-0000-0000-0000391E0000}"/>
    <cellStyle name="Calculation 2 3 22 2" xfId="8952" xr:uid="{00000000-0005-0000-0000-00003A1E0000}"/>
    <cellStyle name="Calculation 2 3 23" xfId="8953" xr:uid="{00000000-0005-0000-0000-00003B1E0000}"/>
    <cellStyle name="Calculation 2 3 23 2" xfId="8954" xr:uid="{00000000-0005-0000-0000-00003C1E0000}"/>
    <cellStyle name="Calculation 2 3 24" xfId="8955" xr:uid="{00000000-0005-0000-0000-00003D1E0000}"/>
    <cellStyle name="Calculation 2 3 24 2" xfId="8956" xr:uid="{00000000-0005-0000-0000-00003E1E0000}"/>
    <cellStyle name="Calculation 2 3 25" xfId="8957" xr:uid="{00000000-0005-0000-0000-00003F1E0000}"/>
    <cellStyle name="Calculation 2 3 25 2" xfId="8958" xr:uid="{00000000-0005-0000-0000-0000401E0000}"/>
    <cellStyle name="Calculation 2 3 26" xfId="8959" xr:uid="{00000000-0005-0000-0000-0000411E0000}"/>
    <cellStyle name="Calculation 2 3 26 2" xfId="8960" xr:uid="{00000000-0005-0000-0000-0000421E0000}"/>
    <cellStyle name="Calculation 2 3 27" xfId="8961" xr:uid="{00000000-0005-0000-0000-0000431E0000}"/>
    <cellStyle name="Calculation 2 3 27 2" xfId="8962" xr:uid="{00000000-0005-0000-0000-0000441E0000}"/>
    <cellStyle name="Calculation 2 3 28" xfId="8963" xr:uid="{00000000-0005-0000-0000-0000451E0000}"/>
    <cellStyle name="Calculation 2 3 28 2" xfId="8964" xr:uid="{00000000-0005-0000-0000-0000461E0000}"/>
    <cellStyle name="Calculation 2 3 29" xfId="8965" xr:uid="{00000000-0005-0000-0000-0000471E0000}"/>
    <cellStyle name="Calculation 2 3 29 2" xfId="8966" xr:uid="{00000000-0005-0000-0000-0000481E0000}"/>
    <cellStyle name="Calculation 2 3 3" xfId="8967" xr:uid="{00000000-0005-0000-0000-0000491E0000}"/>
    <cellStyle name="Calculation 2 3 3 2" xfId="8968" xr:uid="{00000000-0005-0000-0000-00004A1E0000}"/>
    <cellStyle name="Calculation 2 3 30" xfId="8969" xr:uid="{00000000-0005-0000-0000-00004B1E0000}"/>
    <cellStyle name="Calculation 2 3 30 2" xfId="8970" xr:uid="{00000000-0005-0000-0000-00004C1E0000}"/>
    <cellStyle name="Calculation 2 3 31" xfId="8971" xr:uid="{00000000-0005-0000-0000-00004D1E0000}"/>
    <cellStyle name="Calculation 2 3 31 2" xfId="8972" xr:uid="{00000000-0005-0000-0000-00004E1E0000}"/>
    <cellStyle name="Calculation 2 3 32" xfId="8973" xr:uid="{00000000-0005-0000-0000-00004F1E0000}"/>
    <cellStyle name="Calculation 2 3 32 2" xfId="8974" xr:uid="{00000000-0005-0000-0000-0000501E0000}"/>
    <cellStyle name="Calculation 2 3 33" xfId="8975" xr:uid="{00000000-0005-0000-0000-0000511E0000}"/>
    <cellStyle name="Calculation 2 3 33 2" xfId="8976" xr:uid="{00000000-0005-0000-0000-0000521E0000}"/>
    <cellStyle name="Calculation 2 3 34" xfId="8977" xr:uid="{00000000-0005-0000-0000-0000531E0000}"/>
    <cellStyle name="Calculation 2 3 34 2" xfId="8978" xr:uid="{00000000-0005-0000-0000-0000541E0000}"/>
    <cellStyle name="Calculation 2 3 35" xfId="8979" xr:uid="{00000000-0005-0000-0000-0000551E0000}"/>
    <cellStyle name="Calculation 2 3 35 2" xfId="8980" xr:uid="{00000000-0005-0000-0000-0000561E0000}"/>
    <cellStyle name="Calculation 2 3 36" xfId="8981" xr:uid="{00000000-0005-0000-0000-0000571E0000}"/>
    <cellStyle name="Calculation 2 3 36 2" xfId="8982" xr:uid="{00000000-0005-0000-0000-0000581E0000}"/>
    <cellStyle name="Calculation 2 3 37" xfId="8983" xr:uid="{00000000-0005-0000-0000-0000591E0000}"/>
    <cellStyle name="Calculation 2 3 37 2" xfId="8984" xr:uid="{00000000-0005-0000-0000-00005A1E0000}"/>
    <cellStyle name="Calculation 2 3 38" xfId="8985" xr:uid="{00000000-0005-0000-0000-00005B1E0000}"/>
    <cellStyle name="Calculation 2 3 38 2" xfId="8986" xr:uid="{00000000-0005-0000-0000-00005C1E0000}"/>
    <cellStyle name="Calculation 2 3 39" xfId="8987" xr:uid="{00000000-0005-0000-0000-00005D1E0000}"/>
    <cellStyle name="Calculation 2 3 39 2" xfId="8988" xr:uid="{00000000-0005-0000-0000-00005E1E0000}"/>
    <cellStyle name="Calculation 2 3 4" xfId="8989" xr:uid="{00000000-0005-0000-0000-00005F1E0000}"/>
    <cellStyle name="Calculation 2 3 4 2" xfId="8990" xr:uid="{00000000-0005-0000-0000-0000601E0000}"/>
    <cellStyle name="Calculation 2 3 40" xfId="8991" xr:uid="{00000000-0005-0000-0000-0000611E0000}"/>
    <cellStyle name="Calculation 2 3 41" xfId="8992" xr:uid="{00000000-0005-0000-0000-0000621E0000}"/>
    <cellStyle name="Calculation 2 3 42" xfId="8993" xr:uid="{00000000-0005-0000-0000-0000631E0000}"/>
    <cellStyle name="Calculation 2 3 43" xfId="8994" xr:uid="{00000000-0005-0000-0000-0000641E0000}"/>
    <cellStyle name="Calculation 2 3 44" xfId="8995" xr:uid="{00000000-0005-0000-0000-0000651E0000}"/>
    <cellStyle name="Calculation 2 3 45" xfId="8996" xr:uid="{00000000-0005-0000-0000-0000661E0000}"/>
    <cellStyle name="Calculation 2 3 46" xfId="8997" xr:uid="{00000000-0005-0000-0000-0000671E0000}"/>
    <cellStyle name="Calculation 2 3 47" xfId="8998" xr:uid="{00000000-0005-0000-0000-0000681E0000}"/>
    <cellStyle name="Calculation 2 3 48" xfId="8999" xr:uid="{00000000-0005-0000-0000-0000691E0000}"/>
    <cellStyle name="Calculation 2 3 49" xfId="9000" xr:uid="{00000000-0005-0000-0000-00006A1E0000}"/>
    <cellStyle name="Calculation 2 3 5" xfId="9001" xr:uid="{00000000-0005-0000-0000-00006B1E0000}"/>
    <cellStyle name="Calculation 2 3 5 2" xfId="9002" xr:uid="{00000000-0005-0000-0000-00006C1E0000}"/>
    <cellStyle name="Calculation 2 3 50" xfId="9003" xr:uid="{00000000-0005-0000-0000-00006D1E0000}"/>
    <cellStyle name="Calculation 2 3 51" xfId="9004" xr:uid="{00000000-0005-0000-0000-00006E1E0000}"/>
    <cellStyle name="Calculation 2 3 52" xfId="9005" xr:uid="{00000000-0005-0000-0000-00006F1E0000}"/>
    <cellStyle name="Calculation 2 3 53" xfId="9006" xr:uid="{00000000-0005-0000-0000-0000701E0000}"/>
    <cellStyle name="Calculation 2 3 54" xfId="9007" xr:uid="{00000000-0005-0000-0000-0000711E0000}"/>
    <cellStyle name="Calculation 2 3 55" xfId="9008" xr:uid="{00000000-0005-0000-0000-0000721E0000}"/>
    <cellStyle name="Calculation 2 3 56" xfId="9009" xr:uid="{00000000-0005-0000-0000-0000731E0000}"/>
    <cellStyle name="Calculation 2 3 57" xfId="9010" xr:uid="{00000000-0005-0000-0000-0000741E0000}"/>
    <cellStyle name="Calculation 2 3 58" xfId="9011" xr:uid="{00000000-0005-0000-0000-0000751E0000}"/>
    <cellStyle name="Calculation 2 3 59" xfId="9012" xr:uid="{00000000-0005-0000-0000-0000761E0000}"/>
    <cellStyle name="Calculation 2 3 6" xfId="9013" xr:uid="{00000000-0005-0000-0000-0000771E0000}"/>
    <cellStyle name="Calculation 2 3 6 2" xfId="9014" xr:uid="{00000000-0005-0000-0000-0000781E0000}"/>
    <cellStyle name="Calculation 2 3 60" xfId="9015" xr:uid="{00000000-0005-0000-0000-0000791E0000}"/>
    <cellStyle name="Calculation 2 3 61" xfId="9016" xr:uid="{00000000-0005-0000-0000-00007A1E0000}"/>
    <cellStyle name="Calculation 2 3 62" xfId="9017" xr:uid="{00000000-0005-0000-0000-00007B1E0000}"/>
    <cellStyle name="Calculation 2 3 63" xfId="9018" xr:uid="{00000000-0005-0000-0000-00007C1E0000}"/>
    <cellStyle name="Calculation 2 3 64" xfId="9019" xr:uid="{00000000-0005-0000-0000-00007D1E0000}"/>
    <cellStyle name="Calculation 2 3 65" xfId="9020" xr:uid="{00000000-0005-0000-0000-00007E1E0000}"/>
    <cellStyle name="Calculation 2 3 66" xfId="9021" xr:uid="{00000000-0005-0000-0000-00007F1E0000}"/>
    <cellStyle name="Calculation 2 3 67" xfId="9022" xr:uid="{00000000-0005-0000-0000-0000801E0000}"/>
    <cellStyle name="Calculation 2 3 68" xfId="9023" xr:uid="{00000000-0005-0000-0000-0000811E0000}"/>
    <cellStyle name="Calculation 2 3 69" xfId="9024" xr:uid="{00000000-0005-0000-0000-0000821E0000}"/>
    <cellStyle name="Calculation 2 3 7" xfId="9025" xr:uid="{00000000-0005-0000-0000-0000831E0000}"/>
    <cellStyle name="Calculation 2 3 7 2" xfId="9026" xr:uid="{00000000-0005-0000-0000-0000841E0000}"/>
    <cellStyle name="Calculation 2 3 70" xfId="9027" xr:uid="{00000000-0005-0000-0000-0000851E0000}"/>
    <cellStyle name="Calculation 2 3 71" xfId="9028" xr:uid="{00000000-0005-0000-0000-0000861E0000}"/>
    <cellStyle name="Calculation 2 3 72" xfId="9029" xr:uid="{00000000-0005-0000-0000-0000871E0000}"/>
    <cellStyle name="Calculation 2 3 73" xfId="9030" xr:uid="{00000000-0005-0000-0000-0000881E0000}"/>
    <cellStyle name="Calculation 2 3 74" xfId="9031" xr:uid="{00000000-0005-0000-0000-0000891E0000}"/>
    <cellStyle name="Calculation 2 3 75" xfId="9032" xr:uid="{00000000-0005-0000-0000-00008A1E0000}"/>
    <cellStyle name="Calculation 2 3 76" xfId="9033" xr:uid="{00000000-0005-0000-0000-00008B1E0000}"/>
    <cellStyle name="Calculation 2 3 77" xfId="52449" xr:uid="{00000000-0005-0000-0000-00008C1E0000}"/>
    <cellStyle name="Calculation 2 3 78" xfId="52315" xr:uid="{00000000-0005-0000-0000-00008D1E0000}"/>
    <cellStyle name="Calculation 2 3 79" xfId="53140" xr:uid="{00000000-0005-0000-0000-00008E1E0000}"/>
    <cellStyle name="Calculation 2 3 8" xfId="9034" xr:uid="{00000000-0005-0000-0000-00008F1E0000}"/>
    <cellStyle name="Calculation 2 3 8 2" xfId="9035" xr:uid="{00000000-0005-0000-0000-0000901E0000}"/>
    <cellStyle name="Calculation 2 3 9" xfId="9036" xr:uid="{00000000-0005-0000-0000-0000911E0000}"/>
    <cellStyle name="Calculation 2 3 9 2" xfId="9037" xr:uid="{00000000-0005-0000-0000-0000921E0000}"/>
    <cellStyle name="Calculation 2 30" xfId="9038" xr:uid="{00000000-0005-0000-0000-0000931E0000}"/>
    <cellStyle name="Calculation 2 30 2" xfId="9039" xr:uid="{00000000-0005-0000-0000-0000941E0000}"/>
    <cellStyle name="Calculation 2 31" xfId="9040" xr:uid="{00000000-0005-0000-0000-0000951E0000}"/>
    <cellStyle name="Calculation 2 31 2" xfId="9041" xr:uid="{00000000-0005-0000-0000-0000961E0000}"/>
    <cellStyle name="Calculation 2 32" xfId="9042" xr:uid="{00000000-0005-0000-0000-0000971E0000}"/>
    <cellStyle name="Calculation 2 32 2" xfId="9043" xr:uid="{00000000-0005-0000-0000-0000981E0000}"/>
    <cellStyle name="Calculation 2 33" xfId="9044" xr:uid="{00000000-0005-0000-0000-0000991E0000}"/>
    <cellStyle name="Calculation 2 33 2" xfId="9045" xr:uid="{00000000-0005-0000-0000-00009A1E0000}"/>
    <cellStyle name="Calculation 2 34" xfId="9046" xr:uid="{00000000-0005-0000-0000-00009B1E0000}"/>
    <cellStyle name="Calculation 2 34 2" xfId="9047" xr:uid="{00000000-0005-0000-0000-00009C1E0000}"/>
    <cellStyle name="Calculation 2 35" xfId="9048" xr:uid="{00000000-0005-0000-0000-00009D1E0000}"/>
    <cellStyle name="Calculation 2 35 2" xfId="9049" xr:uid="{00000000-0005-0000-0000-00009E1E0000}"/>
    <cellStyle name="Calculation 2 36" xfId="9050" xr:uid="{00000000-0005-0000-0000-00009F1E0000}"/>
    <cellStyle name="Calculation 2 36 2" xfId="9051" xr:uid="{00000000-0005-0000-0000-0000A01E0000}"/>
    <cellStyle name="Calculation 2 37" xfId="9052" xr:uid="{00000000-0005-0000-0000-0000A11E0000}"/>
    <cellStyle name="Calculation 2 37 2" xfId="9053" xr:uid="{00000000-0005-0000-0000-0000A21E0000}"/>
    <cellStyle name="Calculation 2 38" xfId="9054" xr:uid="{00000000-0005-0000-0000-0000A31E0000}"/>
    <cellStyle name="Calculation 2 38 2" xfId="9055" xr:uid="{00000000-0005-0000-0000-0000A41E0000}"/>
    <cellStyle name="Calculation 2 39" xfId="9056" xr:uid="{00000000-0005-0000-0000-0000A51E0000}"/>
    <cellStyle name="Calculation 2 39 2" xfId="9057" xr:uid="{00000000-0005-0000-0000-0000A61E0000}"/>
    <cellStyle name="Calculation 2 4" xfId="261" xr:uid="{00000000-0005-0000-0000-0000A71E0000}"/>
    <cellStyle name="Calculation 2 4 10" xfId="9058" xr:uid="{00000000-0005-0000-0000-0000A81E0000}"/>
    <cellStyle name="Calculation 2 4 10 2" xfId="9059" xr:uid="{00000000-0005-0000-0000-0000A91E0000}"/>
    <cellStyle name="Calculation 2 4 11" xfId="9060" xr:uid="{00000000-0005-0000-0000-0000AA1E0000}"/>
    <cellStyle name="Calculation 2 4 11 2" xfId="9061" xr:uid="{00000000-0005-0000-0000-0000AB1E0000}"/>
    <cellStyle name="Calculation 2 4 12" xfId="9062" xr:uid="{00000000-0005-0000-0000-0000AC1E0000}"/>
    <cellStyle name="Calculation 2 4 12 2" xfId="9063" xr:uid="{00000000-0005-0000-0000-0000AD1E0000}"/>
    <cellStyle name="Calculation 2 4 13" xfId="9064" xr:uid="{00000000-0005-0000-0000-0000AE1E0000}"/>
    <cellStyle name="Calculation 2 4 13 2" xfId="9065" xr:uid="{00000000-0005-0000-0000-0000AF1E0000}"/>
    <cellStyle name="Calculation 2 4 14" xfId="9066" xr:uid="{00000000-0005-0000-0000-0000B01E0000}"/>
    <cellStyle name="Calculation 2 4 14 2" xfId="9067" xr:uid="{00000000-0005-0000-0000-0000B11E0000}"/>
    <cellStyle name="Calculation 2 4 15" xfId="9068" xr:uid="{00000000-0005-0000-0000-0000B21E0000}"/>
    <cellStyle name="Calculation 2 4 15 2" xfId="9069" xr:uid="{00000000-0005-0000-0000-0000B31E0000}"/>
    <cellStyle name="Calculation 2 4 16" xfId="9070" xr:uid="{00000000-0005-0000-0000-0000B41E0000}"/>
    <cellStyle name="Calculation 2 4 16 2" xfId="9071" xr:uid="{00000000-0005-0000-0000-0000B51E0000}"/>
    <cellStyle name="Calculation 2 4 17" xfId="9072" xr:uid="{00000000-0005-0000-0000-0000B61E0000}"/>
    <cellStyle name="Calculation 2 4 17 2" xfId="9073" xr:uid="{00000000-0005-0000-0000-0000B71E0000}"/>
    <cellStyle name="Calculation 2 4 18" xfId="9074" xr:uid="{00000000-0005-0000-0000-0000B81E0000}"/>
    <cellStyle name="Calculation 2 4 18 2" xfId="9075" xr:uid="{00000000-0005-0000-0000-0000B91E0000}"/>
    <cellStyle name="Calculation 2 4 19" xfId="9076" xr:uid="{00000000-0005-0000-0000-0000BA1E0000}"/>
    <cellStyle name="Calculation 2 4 19 2" xfId="9077" xr:uid="{00000000-0005-0000-0000-0000BB1E0000}"/>
    <cellStyle name="Calculation 2 4 2" xfId="262" xr:uid="{00000000-0005-0000-0000-0000BC1E0000}"/>
    <cellStyle name="Calculation 2 4 2 2" xfId="9078" xr:uid="{00000000-0005-0000-0000-0000BD1E0000}"/>
    <cellStyle name="Calculation 2 4 20" xfId="9079" xr:uid="{00000000-0005-0000-0000-0000BE1E0000}"/>
    <cellStyle name="Calculation 2 4 20 2" xfId="9080" xr:uid="{00000000-0005-0000-0000-0000BF1E0000}"/>
    <cellStyle name="Calculation 2 4 21" xfId="9081" xr:uid="{00000000-0005-0000-0000-0000C01E0000}"/>
    <cellStyle name="Calculation 2 4 21 2" xfId="9082" xr:uid="{00000000-0005-0000-0000-0000C11E0000}"/>
    <cellStyle name="Calculation 2 4 22" xfId="9083" xr:uid="{00000000-0005-0000-0000-0000C21E0000}"/>
    <cellStyle name="Calculation 2 4 22 2" xfId="9084" xr:uid="{00000000-0005-0000-0000-0000C31E0000}"/>
    <cellStyle name="Calculation 2 4 23" xfId="9085" xr:uid="{00000000-0005-0000-0000-0000C41E0000}"/>
    <cellStyle name="Calculation 2 4 23 2" xfId="9086" xr:uid="{00000000-0005-0000-0000-0000C51E0000}"/>
    <cellStyle name="Calculation 2 4 24" xfId="9087" xr:uid="{00000000-0005-0000-0000-0000C61E0000}"/>
    <cellStyle name="Calculation 2 4 24 2" xfId="9088" xr:uid="{00000000-0005-0000-0000-0000C71E0000}"/>
    <cellStyle name="Calculation 2 4 25" xfId="9089" xr:uid="{00000000-0005-0000-0000-0000C81E0000}"/>
    <cellStyle name="Calculation 2 4 25 2" xfId="9090" xr:uid="{00000000-0005-0000-0000-0000C91E0000}"/>
    <cellStyle name="Calculation 2 4 26" xfId="9091" xr:uid="{00000000-0005-0000-0000-0000CA1E0000}"/>
    <cellStyle name="Calculation 2 4 26 2" xfId="9092" xr:uid="{00000000-0005-0000-0000-0000CB1E0000}"/>
    <cellStyle name="Calculation 2 4 27" xfId="9093" xr:uid="{00000000-0005-0000-0000-0000CC1E0000}"/>
    <cellStyle name="Calculation 2 4 27 2" xfId="9094" xr:uid="{00000000-0005-0000-0000-0000CD1E0000}"/>
    <cellStyle name="Calculation 2 4 28" xfId="9095" xr:uid="{00000000-0005-0000-0000-0000CE1E0000}"/>
    <cellStyle name="Calculation 2 4 28 2" xfId="9096" xr:uid="{00000000-0005-0000-0000-0000CF1E0000}"/>
    <cellStyle name="Calculation 2 4 29" xfId="9097" xr:uid="{00000000-0005-0000-0000-0000D01E0000}"/>
    <cellStyle name="Calculation 2 4 29 2" xfId="9098" xr:uid="{00000000-0005-0000-0000-0000D11E0000}"/>
    <cellStyle name="Calculation 2 4 3" xfId="9099" xr:uid="{00000000-0005-0000-0000-0000D21E0000}"/>
    <cellStyle name="Calculation 2 4 3 2" xfId="9100" xr:uid="{00000000-0005-0000-0000-0000D31E0000}"/>
    <cellStyle name="Calculation 2 4 30" xfId="9101" xr:uid="{00000000-0005-0000-0000-0000D41E0000}"/>
    <cellStyle name="Calculation 2 4 30 2" xfId="9102" xr:uid="{00000000-0005-0000-0000-0000D51E0000}"/>
    <cellStyle name="Calculation 2 4 31" xfId="9103" xr:uid="{00000000-0005-0000-0000-0000D61E0000}"/>
    <cellStyle name="Calculation 2 4 31 2" xfId="9104" xr:uid="{00000000-0005-0000-0000-0000D71E0000}"/>
    <cellStyle name="Calculation 2 4 32" xfId="9105" xr:uid="{00000000-0005-0000-0000-0000D81E0000}"/>
    <cellStyle name="Calculation 2 4 32 2" xfId="9106" xr:uid="{00000000-0005-0000-0000-0000D91E0000}"/>
    <cellStyle name="Calculation 2 4 33" xfId="9107" xr:uid="{00000000-0005-0000-0000-0000DA1E0000}"/>
    <cellStyle name="Calculation 2 4 33 2" xfId="9108" xr:uid="{00000000-0005-0000-0000-0000DB1E0000}"/>
    <cellStyle name="Calculation 2 4 34" xfId="9109" xr:uid="{00000000-0005-0000-0000-0000DC1E0000}"/>
    <cellStyle name="Calculation 2 4 34 2" xfId="9110" xr:uid="{00000000-0005-0000-0000-0000DD1E0000}"/>
    <cellStyle name="Calculation 2 4 35" xfId="9111" xr:uid="{00000000-0005-0000-0000-0000DE1E0000}"/>
    <cellStyle name="Calculation 2 4 35 2" xfId="9112" xr:uid="{00000000-0005-0000-0000-0000DF1E0000}"/>
    <cellStyle name="Calculation 2 4 36" xfId="9113" xr:uid="{00000000-0005-0000-0000-0000E01E0000}"/>
    <cellStyle name="Calculation 2 4 36 2" xfId="9114" xr:uid="{00000000-0005-0000-0000-0000E11E0000}"/>
    <cellStyle name="Calculation 2 4 37" xfId="9115" xr:uid="{00000000-0005-0000-0000-0000E21E0000}"/>
    <cellStyle name="Calculation 2 4 37 2" xfId="9116" xr:uid="{00000000-0005-0000-0000-0000E31E0000}"/>
    <cellStyle name="Calculation 2 4 38" xfId="9117" xr:uid="{00000000-0005-0000-0000-0000E41E0000}"/>
    <cellStyle name="Calculation 2 4 38 2" xfId="9118" xr:uid="{00000000-0005-0000-0000-0000E51E0000}"/>
    <cellStyle name="Calculation 2 4 39" xfId="9119" xr:uid="{00000000-0005-0000-0000-0000E61E0000}"/>
    <cellStyle name="Calculation 2 4 39 2" xfId="9120" xr:uid="{00000000-0005-0000-0000-0000E71E0000}"/>
    <cellStyle name="Calculation 2 4 4" xfId="9121" xr:uid="{00000000-0005-0000-0000-0000E81E0000}"/>
    <cellStyle name="Calculation 2 4 4 2" xfId="9122" xr:uid="{00000000-0005-0000-0000-0000E91E0000}"/>
    <cellStyle name="Calculation 2 4 40" xfId="9123" xr:uid="{00000000-0005-0000-0000-0000EA1E0000}"/>
    <cellStyle name="Calculation 2 4 41" xfId="9124" xr:uid="{00000000-0005-0000-0000-0000EB1E0000}"/>
    <cellStyle name="Calculation 2 4 42" xfId="9125" xr:uid="{00000000-0005-0000-0000-0000EC1E0000}"/>
    <cellStyle name="Calculation 2 4 43" xfId="9126" xr:uid="{00000000-0005-0000-0000-0000ED1E0000}"/>
    <cellStyle name="Calculation 2 4 44" xfId="9127" xr:uid="{00000000-0005-0000-0000-0000EE1E0000}"/>
    <cellStyle name="Calculation 2 4 45" xfId="9128" xr:uid="{00000000-0005-0000-0000-0000EF1E0000}"/>
    <cellStyle name="Calculation 2 4 46" xfId="9129" xr:uid="{00000000-0005-0000-0000-0000F01E0000}"/>
    <cellStyle name="Calculation 2 4 47" xfId="9130" xr:uid="{00000000-0005-0000-0000-0000F11E0000}"/>
    <cellStyle name="Calculation 2 4 48" xfId="9131" xr:uid="{00000000-0005-0000-0000-0000F21E0000}"/>
    <cellStyle name="Calculation 2 4 49" xfId="9132" xr:uid="{00000000-0005-0000-0000-0000F31E0000}"/>
    <cellStyle name="Calculation 2 4 5" xfId="9133" xr:uid="{00000000-0005-0000-0000-0000F41E0000}"/>
    <cellStyle name="Calculation 2 4 5 2" xfId="9134" xr:uid="{00000000-0005-0000-0000-0000F51E0000}"/>
    <cellStyle name="Calculation 2 4 50" xfId="9135" xr:uid="{00000000-0005-0000-0000-0000F61E0000}"/>
    <cellStyle name="Calculation 2 4 51" xfId="9136" xr:uid="{00000000-0005-0000-0000-0000F71E0000}"/>
    <cellStyle name="Calculation 2 4 52" xfId="9137" xr:uid="{00000000-0005-0000-0000-0000F81E0000}"/>
    <cellStyle name="Calculation 2 4 53" xfId="9138" xr:uid="{00000000-0005-0000-0000-0000F91E0000}"/>
    <cellStyle name="Calculation 2 4 54" xfId="9139" xr:uid="{00000000-0005-0000-0000-0000FA1E0000}"/>
    <cellStyle name="Calculation 2 4 55" xfId="9140" xr:uid="{00000000-0005-0000-0000-0000FB1E0000}"/>
    <cellStyle name="Calculation 2 4 56" xfId="9141" xr:uid="{00000000-0005-0000-0000-0000FC1E0000}"/>
    <cellStyle name="Calculation 2 4 57" xfId="9142" xr:uid="{00000000-0005-0000-0000-0000FD1E0000}"/>
    <cellStyle name="Calculation 2 4 58" xfId="9143" xr:uid="{00000000-0005-0000-0000-0000FE1E0000}"/>
    <cellStyle name="Calculation 2 4 59" xfId="9144" xr:uid="{00000000-0005-0000-0000-0000FF1E0000}"/>
    <cellStyle name="Calculation 2 4 6" xfId="9145" xr:uid="{00000000-0005-0000-0000-0000001F0000}"/>
    <cellStyle name="Calculation 2 4 6 2" xfId="9146" xr:uid="{00000000-0005-0000-0000-0000011F0000}"/>
    <cellStyle name="Calculation 2 4 60" xfId="9147" xr:uid="{00000000-0005-0000-0000-0000021F0000}"/>
    <cellStyle name="Calculation 2 4 61" xfId="9148" xr:uid="{00000000-0005-0000-0000-0000031F0000}"/>
    <cellStyle name="Calculation 2 4 62" xfId="9149" xr:uid="{00000000-0005-0000-0000-0000041F0000}"/>
    <cellStyle name="Calculation 2 4 63" xfId="9150" xr:uid="{00000000-0005-0000-0000-0000051F0000}"/>
    <cellStyle name="Calculation 2 4 64" xfId="9151" xr:uid="{00000000-0005-0000-0000-0000061F0000}"/>
    <cellStyle name="Calculation 2 4 65" xfId="9152" xr:uid="{00000000-0005-0000-0000-0000071F0000}"/>
    <cellStyle name="Calculation 2 4 66" xfId="9153" xr:uid="{00000000-0005-0000-0000-0000081F0000}"/>
    <cellStyle name="Calculation 2 4 67" xfId="9154" xr:uid="{00000000-0005-0000-0000-0000091F0000}"/>
    <cellStyle name="Calculation 2 4 68" xfId="9155" xr:uid="{00000000-0005-0000-0000-00000A1F0000}"/>
    <cellStyle name="Calculation 2 4 69" xfId="9156" xr:uid="{00000000-0005-0000-0000-00000B1F0000}"/>
    <cellStyle name="Calculation 2 4 7" xfId="9157" xr:uid="{00000000-0005-0000-0000-00000C1F0000}"/>
    <cellStyle name="Calculation 2 4 7 2" xfId="9158" xr:uid="{00000000-0005-0000-0000-00000D1F0000}"/>
    <cellStyle name="Calculation 2 4 70" xfId="9159" xr:uid="{00000000-0005-0000-0000-00000E1F0000}"/>
    <cellStyle name="Calculation 2 4 71" xfId="9160" xr:uid="{00000000-0005-0000-0000-00000F1F0000}"/>
    <cellStyle name="Calculation 2 4 72" xfId="9161" xr:uid="{00000000-0005-0000-0000-0000101F0000}"/>
    <cellStyle name="Calculation 2 4 73" xfId="9162" xr:uid="{00000000-0005-0000-0000-0000111F0000}"/>
    <cellStyle name="Calculation 2 4 74" xfId="9163" xr:uid="{00000000-0005-0000-0000-0000121F0000}"/>
    <cellStyle name="Calculation 2 4 75" xfId="9164" xr:uid="{00000000-0005-0000-0000-0000131F0000}"/>
    <cellStyle name="Calculation 2 4 76" xfId="9165" xr:uid="{00000000-0005-0000-0000-0000141F0000}"/>
    <cellStyle name="Calculation 2 4 77" xfId="52381" xr:uid="{00000000-0005-0000-0000-0000151F0000}"/>
    <cellStyle name="Calculation 2 4 78" xfId="52709" xr:uid="{00000000-0005-0000-0000-0000161F0000}"/>
    <cellStyle name="Calculation 2 4 79" xfId="53064" xr:uid="{00000000-0005-0000-0000-0000171F0000}"/>
    <cellStyle name="Calculation 2 4 8" xfId="9166" xr:uid="{00000000-0005-0000-0000-0000181F0000}"/>
    <cellStyle name="Calculation 2 4 8 2" xfId="9167" xr:uid="{00000000-0005-0000-0000-0000191F0000}"/>
    <cellStyle name="Calculation 2 4 9" xfId="9168" xr:uid="{00000000-0005-0000-0000-00001A1F0000}"/>
    <cellStyle name="Calculation 2 4 9 2" xfId="9169" xr:uid="{00000000-0005-0000-0000-00001B1F0000}"/>
    <cellStyle name="Calculation 2 40" xfId="9170" xr:uid="{00000000-0005-0000-0000-00001C1F0000}"/>
    <cellStyle name="Calculation 2 40 2" xfId="9171" xr:uid="{00000000-0005-0000-0000-00001D1F0000}"/>
    <cellStyle name="Calculation 2 41" xfId="9172" xr:uid="{00000000-0005-0000-0000-00001E1F0000}"/>
    <cellStyle name="Calculation 2 41 2" xfId="9173" xr:uid="{00000000-0005-0000-0000-00001F1F0000}"/>
    <cellStyle name="Calculation 2 42" xfId="9174" xr:uid="{00000000-0005-0000-0000-0000201F0000}"/>
    <cellStyle name="Calculation 2 42 2" xfId="9175" xr:uid="{00000000-0005-0000-0000-0000211F0000}"/>
    <cellStyle name="Calculation 2 43" xfId="9176" xr:uid="{00000000-0005-0000-0000-0000221F0000}"/>
    <cellStyle name="Calculation 2 43 2" xfId="9177" xr:uid="{00000000-0005-0000-0000-0000231F0000}"/>
    <cellStyle name="Calculation 2 44" xfId="9178" xr:uid="{00000000-0005-0000-0000-0000241F0000}"/>
    <cellStyle name="Calculation 2 44 2" xfId="9179" xr:uid="{00000000-0005-0000-0000-0000251F0000}"/>
    <cellStyle name="Calculation 2 45" xfId="9180" xr:uid="{00000000-0005-0000-0000-0000261F0000}"/>
    <cellStyle name="Calculation 2 45 2" xfId="9181" xr:uid="{00000000-0005-0000-0000-0000271F0000}"/>
    <cellStyle name="Calculation 2 46" xfId="9182" xr:uid="{00000000-0005-0000-0000-0000281F0000}"/>
    <cellStyle name="Calculation 2 46 2" xfId="9183" xr:uid="{00000000-0005-0000-0000-0000291F0000}"/>
    <cellStyle name="Calculation 2 47" xfId="9184" xr:uid="{00000000-0005-0000-0000-00002A1F0000}"/>
    <cellStyle name="Calculation 2 47 2" xfId="9185" xr:uid="{00000000-0005-0000-0000-00002B1F0000}"/>
    <cellStyle name="Calculation 2 48" xfId="9186" xr:uid="{00000000-0005-0000-0000-00002C1F0000}"/>
    <cellStyle name="Calculation 2 48 2" xfId="9187" xr:uid="{00000000-0005-0000-0000-00002D1F0000}"/>
    <cellStyle name="Calculation 2 49" xfId="9188" xr:uid="{00000000-0005-0000-0000-00002E1F0000}"/>
    <cellStyle name="Calculation 2 49 2" xfId="9189" xr:uid="{00000000-0005-0000-0000-00002F1F0000}"/>
    <cellStyle name="Calculation 2 5" xfId="263" xr:uid="{00000000-0005-0000-0000-0000301F0000}"/>
    <cellStyle name="Calculation 2 5 10" xfId="9190" xr:uid="{00000000-0005-0000-0000-0000311F0000}"/>
    <cellStyle name="Calculation 2 5 10 2" xfId="9191" xr:uid="{00000000-0005-0000-0000-0000321F0000}"/>
    <cellStyle name="Calculation 2 5 11" xfId="9192" xr:uid="{00000000-0005-0000-0000-0000331F0000}"/>
    <cellStyle name="Calculation 2 5 11 2" xfId="9193" xr:uid="{00000000-0005-0000-0000-0000341F0000}"/>
    <cellStyle name="Calculation 2 5 12" xfId="9194" xr:uid="{00000000-0005-0000-0000-0000351F0000}"/>
    <cellStyle name="Calculation 2 5 12 2" xfId="9195" xr:uid="{00000000-0005-0000-0000-0000361F0000}"/>
    <cellStyle name="Calculation 2 5 13" xfId="9196" xr:uid="{00000000-0005-0000-0000-0000371F0000}"/>
    <cellStyle name="Calculation 2 5 13 2" xfId="9197" xr:uid="{00000000-0005-0000-0000-0000381F0000}"/>
    <cellStyle name="Calculation 2 5 14" xfId="9198" xr:uid="{00000000-0005-0000-0000-0000391F0000}"/>
    <cellStyle name="Calculation 2 5 14 2" xfId="9199" xr:uid="{00000000-0005-0000-0000-00003A1F0000}"/>
    <cellStyle name="Calculation 2 5 15" xfId="9200" xr:uid="{00000000-0005-0000-0000-00003B1F0000}"/>
    <cellStyle name="Calculation 2 5 15 2" xfId="9201" xr:uid="{00000000-0005-0000-0000-00003C1F0000}"/>
    <cellStyle name="Calculation 2 5 16" xfId="9202" xr:uid="{00000000-0005-0000-0000-00003D1F0000}"/>
    <cellStyle name="Calculation 2 5 16 2" xfId="9203" xr:uid="{00000000-0005-0000-0000-00003E1F0000}"/>
    <cellStyle name="Calculation 2 5 17" xfId="9204" xr:uid="{00000000-0005-0000-0000-00003F1F0000}"/>
    <cellStyle name="Calculation 2 5 17 2" xfId="9205" xr:uid="{00000000-0005-0000-0000-0000401F0000}"/>
    <cellStyle name="Calculation 2 5 18" xfId="9206" xr:uid="{00000000-0005-0000-0000-0000411F0000}"/>
    <cellStyle name="Calculation 2 5 18 2" xfId="9207" xr:uid="{00000000-0005-0000-0000-0000421F0000}"/>
    <cellStyle name="Calculation 2 5 19" xfId="9208" xr:uid="{00000000-0005-0000-0000-0000431F0000}"/>
    <cellStyle name="Calculation 2 5 19 2" xfId="9209" xr:uid="{00000000-0005-0000-0000-0000441F0000}"/>
    <cellStyle name="Calculation 2 5 2" xfId="264" xr:uid="{00000000-0005-0000-0000-0000451F0000}"/>
    <cellStyle name="Calculation 2 5 2 2" xfId="9210" xr:uid="{00000000-0005-0000-0000-0000461F0000}"/>
    <cellStyle name="Calculation 2 5 20" xfId="9211" xr:uid="{00000000-0005-0000-0000-0000471F0000}"/>
    <cellStyle name="Calculation 2 5 20 2" xfId="9212" xr:uid="{00000000-0005-0000-0000-0000481F0000}"/>
    <cellStyle name="Calculation 2 5 21" xfId="9213" xr:uid="{00000000-0005-0000-0000-0000491F0000}"/>
    <cellStyle name="Calculation 2 5 21 2" xfId="9214" xr:uid="{00000000-0005-0000-0000-00004A1F0000}"/>
    <cellStyle name="Calculation 2 5 22" xfId="9215" xr:uid="{00000000-0005-0000-0000-00004B1F0000}"/>
    <cellStyle name="Calculation 2 5 22 2" xfId="9216" xr:uid="{00000000-0005-0000-0000-00004C1F0000}"/>
    <cellStyle name="Calculation 2 5 23" xfId="9217" xr:uid="{00000000-0005-0000-0000-00004D1F0000}"/>
    <cellStyle name="Calculation 2 5 23 2" xfId="9218" xr:uid="{00000000-0005-0000-0000-00004E1F0000}"/>
    <cellStyle name="Calculation 2 5 24" xfId="9219" xr:uid="{00000000-0005-0000-0000-00004F1F0000}"/>
    <cellStyle name="Calculation 2 5 24 2" xfId="9220" xr:uid="{00000000-0005-0000-0000-0000501F0000}"/>
    <cellStyle name="Calculation 2 5 25" xfId="9221" xr:uid="{00000000-0005-0000-0000-0000511F0000}"/>
    <cellStyle name="Calculation 2 5 25 2" xfId="9222" xr:uid="{00000000-0005-0000-0000-0000521F0000}"/>
    <cellStyle name="Calculation 2 5 26" xfId="9223" xr:uid="{00000000-0005-0000-0000-0000531F0000}"/>
    <cellStyle name="Calculation 2 5 26 2" xfId="9224" xr:uid="{00000000-0005-0000-0000-0000541F0000}"/>
    <cellStyle name="Calculation 2 5 27" xfId="9225" xr:uid="{00000000-0005-0000-0000-0000551F0000}"/>
    <cellStyle name="Calculation 2 5 27 2" xfId="9226" xr:uid="{00000000-0005-0000-0000-0000561F0000}"/>
    <cellStyle name="Calculation 2 5 28" xfId="9227" xr:uid="{00000000-0005-0000-0000-0000571F0000}"/>
    <cellStyle name="Calculation 2 5 28 2" xfId="9228" xr:uid="{00000000-0005-0000-0000-0000581F0000}"/>
    <cellStyle name="Calculation 2 5 29" xfId="9229" xr:uid="{00000000-0005-0000-0000-0000591F0000}"/>
    <cellStyle name="Calculation 2 5 29 2" xfId="9230" xr:uid="{00000000-0005-0000-0000-00005A1F0000}"/>
    <cellStyle name="Calculation 2 5 3" xfId="9231" xr:uid="{00000000-0005-0000-0000-00005B1F0000}"/>
    <cellStyle name="Calculation 2 5 3 2" xfId="9232" xr:uid="{00000000-0005-0000-0000-00005C1F0000}"/>
    <cellStyle name="Calculation 2 5 30" xfId="9233" xr:uid="{00000000-0005-0000-0000-00005D1F0000}"/>
    <cellStyle name="Calculation 2 5 30 2" xfId="9234" xr:uid="{00000000-0005-0000-0000-00005E1F0000}"/>
    <cellStyle name="Calculation 2 5 31" xfId="9235" xr:uid="{00000000-0005-0000-0000-00005F1F0000}"/>
    <cellStyle name="Calculation 2 5 31 2" xfId="9236" xr:uid="{00000000-0005-0000-0000-0000601F0000}"/>
    <cellStyle name="Calculation 2 5 32" xfId="9237" xr:uid="{00000000-0005-0000-0000-0000611F0000}"/>
    <cellStyle name="Calculation 2 5 32 2" xfId="9238" xr:uid="{00000000-0005-0000-0000-0000621F0000}"/>
    <cellStyle name="Calculation 2 5 33" xfId="9239" xr:uid="{00000000-0005-0000-0000-0000631F0000}"/>
    <cellStyle name="Calculation 2 5 33 2" xfId="9240" xr:uid="{00000000-0005-0000-0000-0000641F0000}"/>
    <cellStyle name="Calculation 2 5 34" xfId="9241" xr:uid="{00000000-0005-0000-0000-0000651F0000}"/>
    <cellStyle name="Calculation 2 5 34 2" xfId="9242" xr:uid="{00000000-0005-0000-0000-0000661F0000}"/>
    <cellStyle name="Calculation 2 5 35" xfId="9243" xr:uid="{00000000-0005-0000-0000-0000671F0000}"/>
    <cellStyle name="Calculation 2 5 35 2" xfId="9244" xr:uid="{00000000-0005-0000-0000-0000681F0000}"/>
    <cellStyle name="Calculation 2 5 36" xfId="9245" xr:uid="{00000000-0005-0000-0000-0000691F0000}"/>
    <cellStyle name="Calculation 2 5 36 2" xfId="9246" xr:uid="{00000000-0005-0000-0000-00006A1F0000}"/>
    <cellStyle name="Calculation 2 5 37" xfId="9247" xr:uid="{00000000-0005-0000-0000-00006B1F0000}"/>
    <cellStyle name="Calculation 2 5 37 2" xfId="9248" xr:uid="{00000000-0005-0000-0000-00006C1F0000}"/>
    <cellStyle name="Calculation 2 5 38" xfId="9249" xr:uid="{00000000-0005-0000-0000-00006D1F0000}"/>
    <cellStyle name="Calculation 2 5 38 2" xfId="9250" xr:uid="{00000000-0005-0000-0000-00006E1F0000}"/>
    <cellStyle name="Calculation 2 5 39" xfId="9251" xr:uid="{00000000-0005-0000-0000-00006F1F0000}"/>
    <cellStyle name="Calculation 2 5 39 2" xfId="9252" xr:uid="{00000000-0005-0000-0000-0000701F0000}"/>
    <cellStyle name="Calculation 2 5 4" xfId="9253" xr:uid="{00000000-0005-0000-0000-0000711F0000}"/>
    <cellStyle name="Calculation 2 5 4 2" xfId="9254" xr:uid="{00000000-0005-0000-0000-0000721F0000}"/>
    <cellStyle name="Calculation 2 5 40" xfId="9255" xr:uid="{00000000-0005-0000-0000-0000731F0000}"/>
    <cellStyle name="Calculation 2 5 41" xfId="9256" xr:uid="{00000000-0005-0000-0000-0000741F0000}"/>
    <cellStyle name="Calculation 2 5 42" xfId="9257" xr:uid="{00000000-0005-0000-0000-0000751F0000}"/>
    <cellStyle name="Calculation 2 5 43" xfId="9258" xr:uid="{00000000-0005-0000-0000-0000761F0000}"/>
    <cellStyle name="Calculation 2 5 44" xfId="9259" xr:uid="{00000000-0005-0000-0000-0000771F0000}"/>
    <cellStyle name="Calculation 2 5 45" xfId="9260" xr:uid="{00000000-0005-0000-0000-0000781F0000}"/>
    <cellStyle name="Calculation 2 5 46" xfId="9261" xr:uid="{00000000-0005-0000-0000-0000791F0000}"/>
    <cellStyle name="Calculation 2 5 47" xfId="9262" xr:uid="{00000000-0005-0000-0000-00007A1F0000}"/>
    <cellStyle name="Calculation 2 5 48" xfId="9263" xr:uid="{00000000-0005-0000-0000-00007B1F0000}"/>
    <cellStyle name="Calculation 2 5 49" xfId="9264" xr:uid="{00000000-0005-0000-0000-00007C1F0000}"/>
    <cellStyle name="Calculation 2 5 5" xfId="9265" xr:uid="{00000000-0005-0000-0000-00007D1F0000}"/>
    <cellStyle name="Calculation 2 5 5 2" xfId="9266" xr:uid="{00000000-0005-0000-0000-00007E1F0000}"/>
    <cellStyle name="Calculation 2 5 50" xfId="9267" xr:uid="{00000000-0005-0000-0000-00007F1F0000}"/>
    <cellStyle name="Calculation 2 5 51" xfId="9268" xr:uid="{00000000-0005-0000-0000-0000801F0000}"/>
    <cellStyle name="Calculation 2 5 52" xfId="9269" xr:uid="{00000000-0005-0000-0000-0000811F0000}"/>
    <cellStyle name="Calculation 2 5 53" xfId="9270" xr:uid="{00000000-0005-0000-0000-0000821F0000}"/>
    <cellStyle name="Calculation 2 5 54" xfId="9271" xr:uid="{00000000-0005-0000-0000-0000831F0000}"/>
    <cellStyle name="Calculation 2 5 55" xfId="9272" xr:uid="{00000000-0005-0000-0000-0000841F0000}"/>
    <cellStyle name="Calculation 2 5 56" xfId="9273" xr:uid="{00000000-0005-0000-0000-0000851F0000}"/>
    <cellStyle name="Calculation 2 5 57" xfId="9274" xr:uid="{00000000-0005-0000-0000-0000861F0000}"/>
    <cellStyle name="Calculation 2 5 58" xfId="9275" xr:uid="{00000000-0005-0000-0000-0000871F0000}"/>
    <cellStyle name="Calculation 2 5 59" xfId="9276" xr:uid="{00000000-0005-0000-0000-0000881F0000}"/>
    <cellStyle name="Calculation 2 5 6" xfId="9277" xr:uid="{00000000-0005-0000-0000-0000891F0000}"/>
    <cellStyle name="Calculation 2 5 6 2" xfId="9278" xr:uid="{00000000-0005-0000-0000-00008A1F0000}"/>
    <cellStyle name="Calculation 2 5 60" xfId="9279" xr:uid="{00000000-0005-0000-0000-00008B1F0000}"/>
    <cellStyle name="Calculation 2 5 61" xfId="9280" xr:uid="{00000000-0005-0000-0000-00008C1F0000}"/>
    <cellStyle name="Calculation 2 5 62" xfId="9281" xr:uid="{00000000-0005-0000-0000-00008D1F0000}"/>
    <cellStyle name="Calculation 2 5 63" xfId="9282" xr:uid="{00000000-0005-0000-0000-00008E1F0000}"/>
    <cellStyle name="Calculation 2 5 64" xfId="9283" xr:uid="{00000000-0005-0000-0000-00008F1F0000}"/>
    <cellStyle name="Calculation 2 5 65" xfId="9284" xr:uid="{00000000-0005-0000-0000-0000901F0000}"/>
    <cellStyle name="Calculation 2 5 66" xfId="9285" xr:uid="{00000000-0005-0000-0000-0000911F0000}"/>
    <cellStyle name="Calculation 2 5 67" xfId="9286" xr:uid="{00000000-0005-0000-0000-0000921F0000}"/>
    <cellStyle name="Calculation 2 5 68" xfId="9287" xr:uid="{00000000-0005-0000-0000-0000931F0000}"/>
    <cellStyle name="Calculation 2 5 69" xfId="9288" xr:uid="{00000000-0005-0000-0000-0000941F0000}"/>
    <cellStyle name="Calculation 2 5 7" xfId="9289" xr:uid="{00000000-0005-0000-0000-0000951F0000}"/>
    <cellStyle name="Calculation 2 5 7 2" xfId="9290" xr:uid="{00000000-0005-0000-0000-0000961F0000}"/>
    <cellStyle name="Calculation 2 5 70" xfId="9291" xr:uid="{00000000-0005-0000-0000-0000971F0000}"/>
    <cellStyle name="Calculation 2 5 71" xfId="9292" xr:uid="{00000000-0005-0000-0000-0000981F0000}"/>
    <cellStyle name="Calculation 2 5 72" xfId="9293" xr:uid="{00000000-0005-0000-0000-0000991F0000}"/>
    <cellStyle name="Calculation 2 5 73" xfId="9294" xr:uid="{00000000-0005-0000-0000-00009A1F0000}"/>
    <cellStyle name="Calculation 2 5 74" xfId="9295" xr:uid="{00000000-0005-0000-0000-00009B1F0000}"/>
    <cellStyle name="Calculation 2 5 75" xfId="9296" xr:uid="{00000000-0005-0000-0000-00009C1F0000}"/>
    <cellStyle name="Calculation 2 5 76" xfId="9297" xr:uid="{00000000-0005-0000-0000-00009D1F0000}"/>
    <cellStyle name="Calculation 2 5 77" xfId="52622" xr:uid="{00000000-0005-0000-0000-00009E1F0000}"/>
    <cellStyle name="Calculation 2 5 78" xfId="52868" xr:uid="{00000000-0005-0000-0000-00009F1F0000}"/>
    <cellStyle name="Calculation 2 5 79" xfId="53329" xr:uid="{00000000-0005-0000-0000-0000A01F0000}"/>
    <cellStyle name="Calculation 2 5 8" xfId="9298" xr:uid="{00000000-0005-0000-0000-0000A11F0000}"/>
    <cellStyle name="Calculation 2 5 8 2" xfId="9299" xr:uid="{00000000-0005-0000-0000-0000A21F0000}"/>
    <cellStyle name="Calculation 2 5 9" xfId="9300" xr:uid="{00000000-0005-0000-0000-0000A31F0000}"/>
    <cellStyle name="Calculation 2 5 9 2" xfId="9301" xr:uid="{00000000-0005-0000-0000-0000A41F0000}"/>
    <cellStyle name="Calculation 2 50" xfId="9302" xr:uid="{00000000-0005-0000-0000-0000A51F0000}"/>
    <cellStyle name="Calculation 2 50 2" xfId="9303" xr:uid="{00000000-0005-0000-0000-0000A61F0000}"/>
    <cellStyle name="Calculation 2 51" xfId="9304" xr:uid="{00000000-0005-0000-0000-0000A71F0000}"/>
    <cellStyle name="Calculation 2 51 2" xfId="9305" xr:uid="{00000000-0005-0000-0000-0000A81F0000}"/>
    <cellStyle name="Calculation 2 52" xfId="9306" xr:uid="{00000000-0005-0000-0000-0000A91F0000}"/>
    <cellStyle name="Calculation 2 52 2" xfId="9307" xr:uid="{00000000-0005-0000-0000-0000AA1F0000}"/>
    <cellStyle name="Calculation 2 53" xfId="9308" xr:uid="{00000000-0005-0000-0000-0000AB1F0000}"/>
    <cellStyle name="Calculation 2 53 2" xfId="9309" xr:uid="{00000000-0005-0000-0000-0000AC1F0000}"/>
    <cellStyle name="Calculation 2 54" xfId="9310" xr:uid="{00000000-0005-0000-0000-0000AD1F0000}"/>
    <cellStyle name="Calculation 2 54 2" xfId="9311" xr:uid="{00000000-0005-0000-0000-0000AE1F0000}"/>
    <cellStyle name="Calculation 2 55" xfId="9312" xr:uid="{00000000-0005-0000-0000-0000AF1F0000}"/>
    <cellStyle name="Calculation 2 55 2" xfId="9313" xr:uid="{00000000-0005-0000-0000-0000B01F0000}"/>
    <cellStyle name="Calculation 2 56" xfId="9314" xr:uid="{00000000-0005-0000-0000-0000B11F0000}"/>
    <cellStyle name="Calculation 2 56 2" xfId="9315" xr:uid="{00000000-0005-0000-0000-0000B21F0000}"/>
    <cellStyle name="Calculation 2 57" xfId="9316" xr:uid="{00000000-0005-0000-0000-0000B31F0000}"/>
    <cellStyle name="Calculation 2 57 2" xfId="9317" xr:uid="{00000000-0005-0000-0000-0000B41F0000}"/>
    <cellStyle name="Calculation 2 58" xfId="9318" xr:uid="{00000000-0005-0000-0000-0000B51F0000}"/>
    <cellStyle name="Calculation 2 58 2" xfId="9319" xr:uid="{00000000-0005-0000-0000-0000B61F0000}"/>
    <cellStyle name="Calculation 2 59" xfId="9320" xr:uid="{00000000-0005-0000-0000-0000B71F0000}"/>
    <cellStyle name="Calculation 2 59 2" xfId="9321" xr:uid="{00000000-0005-0000-0000-0000B81F0000}"/>
    <cellStyle name="Calculation 2 6" xfId="265" xr:uid="{00000000-0005-0000-0000-0000B91F0000}"/>
    <cellStyle name="Calculation 2 6 10" xfId="9322" xr:uid="{00000000-0005-0000-0000-0000BA1F0000}"/>
    <cellStyle name="Calculation 2 6 10 2" xfId="9323" xr:uid="{00000000-0005-0000-0000-0000BB1F0000}"/>
    <cellStyle name="Calculation 2 6 11" xfId="9324" xr:uid="{00000000-0005-0000-0000-0000BC1F0000}"/>
    <cellStyle name="Calculation 2 6 11 2" xfId="9325" xr:uid="{00000000-0005-0000-0000-0000BD1F0000}"/>
    <cellStyle name="Calculation 2 6 12" xfId="9326" xr:uid="{00000000-0005-0000-0000-0000BE1F0000}"/>
    <cellStyle name="Calculation 2 6 12 2" xfId="9327" xr:uid="{00000000-0005-0000-0000-0000BF1F0000}"/>
    <cellStyle name="Calculation 2 6 13" xfId="9328" xr:uid="{00000000-0005-0000-0000-0000C01F0000}"/>
    <cellStyle name="Calculation 2 6 13 2" xfId="9329" xr:uid="{00000000-0005-0000-0000-0000C11F0000}"/>
    <cellStyle name="Calculation 2 6 14" xfId="9330" xr:uid="{00000000-0005-0000-0000-0000C21F0000}"/>
    <cellStyle name="Calculation 2 6 14 2" xfId="9331" xr:uid="{00000000-0005-0000-0000-0000C31F0000}"/>
    <cellStyle name="Calculation 2 6 15" xfId="9332" xr:uid="{00000000-0005-0000-0000-0000C41F0000}"/>
    <cellStyle name="Calculation 2 6 15 2" xfId="9333" xr:uid="{00000000-0005-0000-0000-0000C51F0000}"/>
    <cellStyle name="Calculation 2 6 16" xfId="9334" xr:uid="{00000000-0005-0000-0000-0000C61F0000}"/>
    <cellStyle name="Calculation 2 6 16 2" xfId="9335" xr:uid="{00000000-0005-0000-0000-0000C71F0000}"/>
    <cellStyle name="Calculation 2 6 17" xfId="9336" xr:uid="{00000000-0005-0000-0000-0000C81F0000}"/>
    <cellStyle name="Calculation 2 6 17 2" xfId="9337" xr:uid="{00000000-0005-0000-0000-0000C91F0000}"/>
    <cellStyle name="Calculation 2 6 18" xfId="9338" xr:uid="{00000000-0005-0000-0000-0000CA1F0000}"/>
    <cellStyle name="Calculation 2 6 18 2" xfId="9339" xr:uid="{00000000-0005-0000-0000-0000CB1F0000}"/>
    <cellStyle name="Calculation 2 6 19" xfId="9340" xr:uid="{00000000-0005-0000-0000-0000CC1F0000}"/>
    <cellStyle name="Calculation 2 6 19 2" xfId="9341" xr:uid="{00000000-0005-0000-0000-0000CD1F0000}"/>
    <cellStyle name="Calculation 2 6 2" xfId="266" xr:uid="{00000000-0005-0000-0000-0000CE1F0000}"/>
    <cellStyle name="Calculation 2 6 2 2" xfId="9342" xr:uid="{00000000-0005-0000-0000-0000CF1F0000}"/>
    <cellStyle name="Calculation 2 6 20" xfId="9343" xr:uid="{00000000-0005-0000-0000-0000D01F0000}"/>
    <cellStyle name="Calculation 2 6 20 2" xfId="9344" xr:uid="{00000000-0005-0000-0000-0000D11F0000}"/>
    <cellStyle name="Calculation 2 6 21" xfId="9345" xr:uid="{00000000-0005-0000-0000-0000D21F0000}"/>
    <cellStyle name="Calculation 2 6 21 2" xfId="9346" xr:uid="{00000000-0005-0000-0000-0000D31F0000}"/>
    <cellStyle name="Calculation 2 6 22" xfId="9347" xr:uid="{00000000-0005-0000-0000-0000D41F0000}"/>
    <cellStyle name="Calculation 2 6 22 2" xfId="9348" xr:uid="{00000000-0005-0000-0000-0000D51F0000}"/>
    <cellStyle name="Calculation 2 6 23" xfId="9349" xr:uid="{00000000-0005-0000-0000-0000D61F0000}"/>
    <cellStyle name="Calculation 2 6 23 2" xfId="9350" xr:uid="{00000000-0005-0000-0000-0000D71F0000}"/>
    <cellStyle name="Calculation 2 6 24" xfId="9351" xr:uid="{00000000-0005-0000-0000-0000D81F0000}"/>
    <cellStyle name="Calculation 2 6 24 2" xfId="9352" xr:uid="{00000000-0005-0000-0000-0000D91F0000}"/>
    <cellStyle name="Calculation 2 6 25" xfId="9353" xr:uid="{00000000-0005-0000-0000-0000DA1F0000}"/>
    <cellStyle name="Calculation 2 6 25 2" xfId="9354" xr:uid="{00000000-0005-0000-0000-0000DB1F0000}"/>
    <cellStyle name="Calculation 2 6 26" xfId="9355" xr:uid="{00000000-0005-0000-0000-0000DC1F0000}"/>
    <cellStyle name="Calculation 2 6 26 2" xfId="9356" xr:uid="{00000000-0005-0000-0000-0000DD1F0000}"/>
    <cellStyle name="Calculation 2 6 27" xfId="9357" xr:uid="{00000000-0005-0000-0000-0000DE1F0000}"/>
    <cellStyle name="Calculation 2 6 27 2" xfId="9358" xr:uid="{00000000-0005-0000-0000-0000DF1F0000}"/>
    <cellStyle name="Calculation 2 6 28" xfId="9359" xr:uid="{00000000-0005-0000-0000-0000E01F0000}"/>
    <cellStyle name="Calculation 2 6 28 2" xfId="9360" xr:uid="{00000000-0005-0000-0000-0000E11F0000}"/>
    <cellStyle name="Calculation 2 6 29" xfId="9361" xr:uid="{00000000-0005-0000-0000-0000E21F0000}"/>
    <cellStyle name="Calculation 2 6 29 2" xfId="9362" xr:uid="{00000000-0005-0000-0000-0000E31F0000}"/>
    <cellStyle name="Calculation 2 6 3" xfId="9363" xr:uid="{00000000-0005-0000-0000-0000E41F0000}"/>
    <cellStyle name="Calculation 2 6 3 2" xfId="9364" xr:uid="{00000000-0005-0000-0000-0000E51F0000}"/>
    <cellStyle name="Calculation 2 6 30" xfId="9365" xr:uid="{00000000-0005-0000-0000-0000E61F0000}"/>
    <cellStyle name="Calculation 2 6 30 2" xfId="9366" xr:uid="{00000000-0005-0000-0000-0000E71F0000}"/>
    <cellStyle name="Calculation 2 6 31" xfId="9367" xr:uid="{00000000-0005-0000-0000-0000E81F0000}"/>
    <cellStyle name="Calculation 2 6 31 2" xfId="9368" xr:uid="{00000000-0005-0000-0000-0000E91F0000}"/>
    <cellStyle name="Calculation 2 6 32" xfId="9369" xr:uid="{00000000-0005-0000-0000-0000EA1F0000}"/>
    <cellStyle name="Calculation 2 6 32 2" xfId="9370" xr:uid="{00000000-0005-0000-0000-0000EB1F0000}"/>
    <cellStyle name="Calculation 2 6 33" xfId="9371" xr:uid="{00000000-0005-0000-0000-0000EC1F0000}"/>
    <cellStyle name="Calculation 2 6 33 2" xfId="9372" xr:uid="{00000000-0005-0000-0000-0000ED1F0000}"/>
    <cellStyle name="Calculation 2 6 34" xfId="9373" xr:uid="{00000000-0005-0000-0000-0000EE1F0000}"/>
    <cellStyle name="Calculation 2 6 34 2" xfId="9374" xr:uid="{00000000-0005-0000-0000-0000EF1F0000}"/>
    <cellStyle name="Calculation 2 6 35" xfId="9375" xr:uid="{00000000-0005-0000-0000-0000F01F0000}"/>
    <cellStyle name="Calculation 2 6 35 2" xfId="9376" xr:uid="{00000000-0005-0000-0000-0000F11F0000}"/>
    <cellStyle name="Calculation 2 6 36" xfId="9377" xr:uid="{00000000-0005-0000-0000-0000F21F0000}"/>
    <cellStyle name="Calculation 2 6 36 2" xfId="9378" xr:uid="{00000000-0005-0000-0000-0000F31F0000}"/>
    <cellStyle name="Calculation 2 6 37" xfId="9379" xr:uid="{00000000-0005-0000-0000-0000F41F0000}"/>
    <cellStyle name="Calculation 2 6 37 2" xfId="9380" xr:uid="{00000000-0005-0000-0000-0000F51F0000}"/>
    <cellStyle name="Calculation 2 6 38" xfId="9381" xr:uid="{00000000-0005-0000-0000-0000F61F0000}"/>
    <cellStyle name="Calculation 2 6 38 2" xfId="9382" xr:uid="{00000000-0005-0000-0000-0000F71F0000}"/>
    <cellStyle name="Calculation 2 6 39" xfId="9383" xr:uid="{00000000-0005-0000-0000-0000F81F0000}"/>
    <cellStyle name="Calculation 2 6 39 2" xfId="9384" xr:uid="{00000000-0005-0000-0000-0000F91F0000}"/>
    <cellStyle name="Calculation 2 6 4" xfId="9385" xr:uid="{00000000-0005-0000-0000-0000FA1F0000}"/>
    <cellStyle name="Calculation 2 6 4 2" xfId="9386" xr:uid="{00000000-0005-0000-0000-0000FB1F0000}"/>
    <cellStyle name="Calculation 2 6 40" xfId="9387" xr:uid="{00000000-0005-0000-0000-0000FC1F0000}"/>
    <cellStyle name="Calculation 2 6 41" xfId="9388" xr:uid="{00000000-0005-0000-0000-0000FD1F0000}"/>
    <cellStyle name="Calculation 2 6 42" xfId="9389" xr:uid="{00000000-0005-0000-0000-0000FE1F0000}"/>
    <cellStyle name="Calculation 2 6 43" xfId="9390" xr:uid="{00000000-0005-0000-0000-0000FF1F0000}"/>
    <cellStyle name="Calculation 2 6 44" xfId="9391" xr:uid="{00000000-0005-0000-0000-000000200000}"/>
    <cellStyle name="Calculation 2 6 45" xfId="9392" xr:uid="{00000000-0005-0000-0000-000001200000}"/>
    <cellStyle name="Calculation 2 6 46" xfId="9393" xr:uid="{00000000-0005-0000-0000-000002200000}"/>
    <cellStyle name="Calculation 2 6 47" xfId="9394" xr:uid="{00000000-0005-0000-0000-000003200000}"/>
    <cellStyle name="Calculation 2 6 48" xfId="9395" xr:uid="{00000000-0005-0000-0000-000004200000}"/>
    <cellStyle name="Calculation 2 6 49" xfId="9396" xr:uid="{00000000-0005-0000-0000-000005200000}"/>
    <cellStyle name="Calculation 2 6 5" xfId="9397" xr:uid="{00000000-0005-0000-0000-000006200000}"/>
    <cellStyle name="Calculation 2 6 5 2" xfId="9398" xr:uid="{00000000-0005-0000-0000-000007200000}"/>
    <cellStyle name="Calculation 2 6 50" xfId="9399" xr:uid="{00000000-0005-0000-0000-000008200000}"/>
    <cellStyle name="Calculation 2 6 51" xfId="9400" xr:uid="{00000000-0005-0000-0000-000009200000}"/>
    <cellStyle name="Calculation 2 6 52" xfId="9401" xr:uid="{00000000-0005-0000-0000-00000A200000}"/>
    <cellStyle name="Calculation 2 6 53" xfId="9402" xr:uid="{00000000-0005-0000-0000-00000B200000}"/>
    <cellStyle name="Calculation 2 6 54" xfId="9403" xr:uid="{00000000-0005-0000-0000-00000C200000}"/>
    <cellStyle name="Calculation 2 6 55" xfId="9404" xr:uid="{00000000-0005-0000-0000-00000D200000}"/>
    <cellStyle name="Calculation 2 6 56" xfId="9405" xr:uid="{00000000-0005-0000-0000-00000E200000}"/>
    <cellStyle name="Calculation 2 6 57" xfId="9406" xr:uid="{00000000-0005-0000-0000-00000F200000}"/>
    <cellStyle name="Calculation 2 6 58" xfId="9407" xr:uid="{00000000-0005-0000-0000-000010200000}"/>
    <cellStyle name="Calculation 2 6 59" xfId="9408" xr:uid="{00000000-0005-0000-0000-000011200000}"/>
    <cellStyle name="Calculation 2 6 6" xfId="9409" xr:uid="{00000000-0005-0000-0000-000012200000}"/>
    <cellStyle name="Calculation 2 6 6 2" xfId="9410" xr:uid="{00000000-0005-0000-0000-000013200000}"/>
    <cellStyle name="Calculation 2 6 60" xfId="9411" xr:uid="{00000000-0005-0000-0000-000014200000}"/>
    <cellStyle name="Calculation 2 6 61" xfId="9412" xr:uid="{00000000-0005-0000-0000-000015200000}"/>
    <cellStyle name="Calculation 2 6 62" xfId="9413" xr:uid="{00000000-0005-0000-0000-000016200000}"/>
    <cellStyle name="Calculation 2 6 63" xfId="9414" xr:uid="{00000000-0005-0000-0000-000017200000}"/>
    <cellStyle name="Calculation 2 6 64" xfId="9415" xr:uid="{00000000-0005-0000-0000-000018200000}"/>
    <cellStyle name="Calculation 2 6 65" xfId="9416" xr:uid="{00000000-0005-0000-0000-000019200000}"/>
    <cellStyle name="Calculation 2 6 66" xfId="9417" xr:uid="{00000000-0005-0000-0000-00001A200000}"/>
    <cellStyle name="Calculation 2 6 67" xfId="9418" xr:uid="{00000000-0005-0000-0000-00001B200000}"/>
    <cellStyle name="Calculation 2 6 68" xfId="9419" xr:uid="{00000000-0005-0000-0000-00001C200000}"/>
    <cellStyle name="Calculation 2 6 69" xfId="9420" xr:uid="{00000000-0005-0000-0000-00001D200000}"/>
    <cellStyle name="Calculation 2 6 7" xfId="9421" xr:uid="{00000000-0005-0000-0000-00001E200000}"/>
    <cellStyle name="Calculation 2 6 7 2" xfId="9422" xr:uid="{00000000-0005-0000-0000-00001F200000}"/>
    <cellStyle name="Calculation 2 6 70" xfId="9423" xr:uid="{00000000-0005-0000-0000-000020200000}"/>
    <cellStyle name="Calculation 2 6 71" xfId="9424" xr:uid="{00000000-0005-0000-0000-000021200000}"/>
    <cellStyle name="Calculation 2 6 72" xfId="9425" xr:uid="{00000000-0005-0000-0000-000022200000}"/>
    <cellStyle name="Calculation 2 6 73" xfId="9426" xr:uid="{00000000-0005-0000-0000-000023200000}"/>
    <cellStyle name="Calculation 2 6 74" xfId="9427" xr:uid="{00000000-0005-0000-0000-000024200000}"/>
    <cellStyle name="Calculation 2 6 75" xfId="9428" xr:uid="{00000000-0005-0000-0000-000025200000}"/>
    <cellStyle name="Calculation 2 6 76" xfId="9429" xr:uid="{00000000-0005-0000-0000-000026200000}"/>
    <cellStyle name="Calculation 2 6 77" xfId="52628" xr:uid="{00000000-0005-0000-0000-000027200000}"/>
    <cellStyle name="Calculation 2 6 78" xfId="52876" xr:uid="{00000000-0005-0000-0000-000028200000}"/>
    <cellStyle name="Calculation 2 6 79" xfId="53337" xr:uid="{00000000-0005-0000-0000-000029200000}"/>
    <cellStyle name="Calculation 2 6 8" xfId="9430" xr:uid="{00000000-0005-0000-0000-00002A200000}"/>
    <cellStyle name="Calculation 2 6 8 2" xfId="9431" xr:uid="{00000000-0005-0000-0000-00002B200000}"/>
    <cellStyle name="Calculation 2 6 9" xfId="9432" xr:uid="{00000000-0005-0000-0000-00002C200000}"/>
    <cellStyle name="Calculation 2 6 9 2" xfId="9433" xr:uid="{00000000-0005-0000-0000-00002D200000}"/>
    <cellStyle name="Calculation 2 60" xfId="9434" xr:uid="{00000000-0005-0000-0000-00002E200000}"/>
    <cellStyle name="Calculation 2 61" xfId="9435" xr:uid="{00000000-0005-0000-0000-00002F200000}"/>
    <cellStyle name="Calculation 2 62" xfId="9436" xr:uid="{00000000-0005-0000-0000-000030200000}"/>
    <cellStyle name="Calculation 2 63" xfId="9437" xr:uid="{00000000-0005-0000-0000-000031200000}"/>
    <cellStyle name="Calculation 2 64" xfId="9438" xr:uid="{00000000-0005-0000-0000-000032200000}"/>
    <cellStyle name="Calculation 2 65" xfId="9439" xr:uid="{00000000-0005-0000-0000-000033200000}"/>
    <cellStyle name="Calculation 2 66" xfId="9440" xr:uid="{00000000-0005-0000-0000-000034200000}"/>
    <cellStyle name="Calculation 2 67" xfId="9441" xr:uid="{00000000-0005-0000-0000-000035200000}"/>
    <cellStyle name="Calculation 2 68" xfId="9442" xr:uid="{00000000-0005-0000-0000-000036200000}"/>
    <cellStyle name="Calculation 2 69" xfId="9443" xr:uid="{00000000-0005-0000-0000-000037200000}"/>
    <cellStyle name="Calculation 2 7" xfId="267" xr:uid="{00000000-0005-0000-0000-000038200000}"/>
    <cellStyle name="Calculation 2 7 10" xfId="9444" xr:uid="{00000000-0005-0000-0000-000039200000}"/>
    <cellStyle name="Calculation 2 7 10 2" xfId="9445" xr:uid="{00000000-0005-0000-0000-00003A200000}"/>
    <cellStyle name="Calculation 2 7 11" xfId="9446" xr:uid="{00000000-0005-0000-0000-00003B200000}"/>
    <cellStyle name="Calculation 2 7 11 2" xfId="9447" xr:uid="{00000000-0005-0000-0000-00003C200000}"/>
    <cellStyle name="Calculation 2 7 12" xfId="9448" xr:uid="{00000000-0005-0000-0000-00003D200000}"/>
    <cellStyle name="Calculation 2 7 12 2" xfId="9449" xr:uid="{00000000-0005-0000-0000-00003E200000}"/>
    <cellStyle name="Calculation 2 7 13" xfId="9450" xr:uid="{00000000-0005-0000-0000-00003F200000}"/>
    <cellStyle name="Calculation 2 7 13 2" xfId="9451" xr:uid="{00000000-0005-0000-0000-000040200000}"/>
    <cellStyle name="Calculation 2 7 14" xfId="9452" xr:uid="{00000000-0005-0000-0000-000041200000}"/>
    <cellStyle name="Calculation 2 7 14 2" xfId="9453" xr:uid="{00000000-0005-0000-0000-000042200000}"/>
    <cellStyle name="Calculation 2 7 15" xfId="9454" xr:uid="{00000000-0005-0000-0000-000043200000}"/>
    <cellStyle name="Calculation 2 7 15 2" xfId="9455" xr:uid="{00000000-0005-0000-0000-000044200000}"/>
    <cellStyle name="Calculation 2 7 16" xfId="9456" xr:uid="{00000000-0005-0000-0000-000045200000}"/>
    <cellStyle name="Calculation 2 7 16 2" xfId="9457" xr:uid="{00000000-0005-0000-0000-000046200000}"/>
    <cellStyle name="Calculation 2 7 17" xfId="9458" xr:uid="{00000000-0005-0000-0000-000047200000}"/>
    <cellStyle name="Calculation 2 7 17 2" xfId="9459" xr:uid="{00000000-0005-0000-0000-000048200000}"/>
    <cellStyle name="Calculation 2 7 18" xfId="9460" xr:uid="{00000000-0005-0000-0000-000049200000}"/>
    <cellStyle name="Calculation 2 7 18 2" xfId="9461" xr:uid="{00000000-0005-0000-0000-00004A200000}"/>
    <cellStyle name="Calculation 2 7 19" xfId="9462" xr:uid="{00000000-0005-0000-0000-00004B200000}"/>
    <cellStyle name="Calculation 2 7 19 2" xfId="9463" xr:uid="{00000000-0005-0000-0000-00004C200000}"/>
    <cellStyle name="Calculation 2 7 2" xfId="268" xr:uid="{00000000-0005-0000-0000-00004D200000}"/>
    <cellStyle name="Calculation 2 7 2 2" xfId="9464" xr:uid="{00000000-0005-0000-0000-00004E200000}"/>
    <cellStyle name="Calculation 2 7 20" xfId="9465" xr:uid="{00000000-0005-0000-0000-00004F200000}"/>
    <cellStyle name="Calculation 2 7 20 2" xfId="9466" xr:uid="{00000000-0005-0000-0000-000050200000}"/>
    <cellStyle name="Calculation 2 7 21" xfId="9467" xr:uid="{00000000-0005-0000-0000-000051200000}"/>
    <cellStyle name="Calculation 2 7 21 2" xfId="9468" xr:uid="{00000000-0005-0000-0000-000052200000}"/>
    <cellStyle name="Calculation 2 7 22" xfId="9469" xr:uid="{00000000-0005-0000-0000-000053200000}"/>
    <cellStyle name="Calculation 2 7 22 2" xfId="9470" xr:uid="{00000000-0005-0000-0000-000054200000}"/>
    <cellStyle name="Calculation 2 7 23" xfId="9471" xr:uid="{00000000-0005-0000-0000-000055200000}"/>
    <cellStyle name="Calculation 2 7 23 2" xfId="9472" xr:uid="{00000000-0005-0000-0000-000056200000}"/>
    <cellStyle name="Calculation 2 7 24" xfId="9473" xr:uid="{00000000-0005-0000-0000-000057200000}"/>
    <cellStyle name="Calculation 2 7 24 2" xfId="9474" xr:uid="{00000000-0005-0000-0000-000058200000}"/>
    <cellStyle name="Calculation 2 7 25" xfId="9475" xr:uid="{00000000-0005-0000-0000-000059200000}"/>
    <cellStyle name="Calculation 2 7 25 2" xfId="9476" xr:uid="{00000000-0005-0000-0000-00005A200000}"/>
    <cellStyle name="Calculation 2 7 26" xfId="9477" xr:uid="{00000000-0005-0000-0000-00005B200000}"/>
    <cellStyle name="Calculation 2 7 26 2" xfId="9478" xr:uid="{00000000-0005-0000-0000-00005C200000}"/>
    <cellStyle name="Calculation 2 7 27" xfId="9479" xr:uid="{00000000-0005-0000-0000-00005D200000}"/>
    <cellStyle name="Calculation 2 7 27 2" xfId="9480" xr:uid="{00000000-0005-0000-0000-00005E200000}"/>
    <cellStyle name="Calculation 2 7 28" xfId="9481" xr:uid="{00000000-0005-0000-0000-00005F200000}"/>
    <cellStyle name="Calculation 2 7 28 2" xfId="9482" xr:uid="{00000000-0005-0000-0000-000060200000}"/>
    <cellStyle name="Calculation 2 7 29" xfId="9483" xr:uid="{00000000-0005-0000-0000-000061200000}"/>
    <cellStyle name="Calculation 2 7 29 2" xfId="9484" xr:uid="{00000000-0005-0000-0000-000062200000}"/>
    <cellStyle name="Calculation 2 7 3" xfId="9485" xr:uid="{00000000-0005-0000-0000-000063200000}"/>
    <cellStyle name="Calculation 2 7 3 2" xfId="9486" xr:uid="{00000000-0005-0000-0000-000064200000}"/>
    <cellStyle name="Calculation 2 7 30" xfId="9487" xr:uid="{00000000-0005-0000-0000-000065200000}"/>
    <cellStyle name="Calculation 2 7 30 2" xfId="9488" xr:uid="{00000000-0005-0000-0000-000066200000}"/>
    <cellStyle name="Calculation 2 7 31" xfId="9489" xr:uid="{00000000-0005-0000-0000-000067200000}"/>
    <cellStyle name="Calculation 2 7 31 2" xfId="9490" xr:uid="{00000000-0005-0000-0000-000068200000}"/>
    <cellStyle name="Calculation 2 7 32" xfId="9491" xr:uid="{00000000-0005-0000-0000-000069200000}"/>
    <cellStyle name="Calculation 2 7 32 2" xfId="9492" xr:uid="{00000000-0005-0000-0000-00006A200000}"/>
    <cellStyle name="Calculation 2 7 33" xfId="9493" xr:uid="{00000000-0005-0000-0000-00006B200000}"/>
    <cellStyle name="Calculation 2 7 33 2" xfId="9494" xr:uid="{00000000-0005-0000-0000-00006C200000}"/>
    <cellStyle name="Calculation 2 7 34" xfId="9495" xr:uid="{00000000-0005-0000-0000-00006D200000}"/>
    <cellStyle name="Calculation 2 7 34 2" xfId="9496" xr:uid="{00000000-0005-0000-0000-00006E200000}"/>
    <cellStyle name="Calculation 2 7 35" xfId="9497" xr:uid="{00000000-0005-0000-0000-00006F200000}"/>
    <cellStyle name="Calculation 2 7 35 2" xfId="9498" xr:uid="{00000000-0005-0000-0000-000070200000}"/>
    <cellStyle name="Calculation 2 7 36" xfId="9499" xr:uid="{00000000-0005-0000-0000-000071200000}"/>
    <cellStyle name="Calculation 2 7 36 2" xfId="9500" xr:uid="{00000000-0005-0000-0000-000072200000}"/>
    <cellStyle name="Calculation 2 7 37" xfId="9501" xr:uid="{00000000-0005-0000-0000-000073200000}"/>
    <cellStyle name="Calculation 2 7 37 2" xfId="9502" xr:uid="{00000000-0005-0000-0000-000074200000}"/>
    <cellStyle name="Calculation 2 7 38" xfId="9503" xr:uid="{00000000-0005-0000-0000-000075200000}"/>
    <cellStyle name="Calculation 2 7 38 2" xfId="9504" xr:uid="{00000000-0005-0000-0000-000076200000}"/>
    <cellStyle name="Calculation 2 7 39" xfId="9505" xr:uid="{00000000-0005-0000-0000-000077200000}"/>
    <cellStyle name="Calculation 2 7 39 2" xfId="9506" xr:uid="{00000000-0005-0000-0000-000078200000}"/>
    <cellStyle name="Calculation 2 7 4" xfId="9507" xr:uid="{00000000-0005-0000-0000-000079200000}"/>
    <cellStyle name="Calculation 2 7 4 2" xfId="9508" xr:uid="{00000000-0005-0000-0000-00007A200000}"/>
    <cellStyle name="Calculation 2 7 40" xfId="9509" xr:uid="{00000000-0005-0000-0000-00007B200000}"/>
    <cellStyle name="Calculation 2 7 41" xfId="9510" xr:uid="{00000000-0005-0000-0000-00007C200000}"/>
    <cellStyle name="Calculation 2 7 42" xfId="9511" xr:uid="{00000000-0005-0000-0000-00007D200000}"/>
    <cellStyle name="Calculation 2 7 43" xfId="9512" xr:uid="{00000000-0005-0000-0000-00007E200000}"/>
    <cellStyle name="Calculation 2 7 44" xfId="9513" xr:uid="{00000000-0005-0000-0000-00007F200000}"/>
    <cellStyle name="Calculation 2 7 45" xfId="9514" xr:uid="{00000000-0005-0000-0000-000080200000}"/>
    <cellStyle name="Calculation 2 7 46" xfId="9515" xr:uid="{00000000-0005-0000-0000-000081200000}"/>
    <cellStyle name="Calculation 2 7 47" xfId="9516" xr:uid="{00000000-0005-0000-0000-000082200000}"/>
    <cellStyle name="Calculation 2 7 48" xfId="9517" xr:uid="{00000000-0005-0000-0000-000083200000}"/>
    <cellStyle name="Calculation 2 7 49" xfId="9518" xr:uid="{00000000-0005-0000-0000-000084200000}"/>
    <cellStyle name="Calculation 2 7 5" xfId="9519" xr:uid="{00000000-0005-0000-0000-000085200000}"/>
    <cellStyle name="Calculation 2 7 5 2" xfId="9520" xr:uid="{00000000-0005-0000-0000-000086200000}"/>
    <cellStyle name="Calculation 2 7 50" xfId="9521" xr:uid="{00000000-0005-0000-0000-000087200000}"/>
    <cellStyle name="Calculation 2 7 51" xfId="9522" xr:uid="{00000000-0005-0000-0000-000088200000}"/>
    <cellStyle name="Calculation 2 7 52" xfId="9523" xr:uid="{00000000-0005-0000-0000-000089200000}"/>
    <cellStyle name="Calculation 2 7 53" xfId="9524" xr:uid="{00000000-0005-0000-0000-00008A200000}"/>
    <cellStyle name="Calculation 2 7 54" xfId="9525" xr:uid="{00000000-0005-0000-0000-00008B200000}"/>
    <cellStyle name="Calculation 2 7 55" xfId="9526" xr:uid="{00000000-0005-0000-0000-00008C200000}"/>
    <cellStyle name="Calculation 2 7 56" xfId="9527" xr:uid="{00000000-0005-0000-0000-00008D200000}"/>
    <cellStyle name="Calculation 2 7 57" xfId="9528" xr:uid="{00000000-0005-0000-0000-00008E200000}"/>
    <cellStyle name="Calculation 2 7 58" xfId="9529" xr:uid="{00000000-0005-0000-0000-00008F200000}"/>
    <cellStyle name="Calculation 2 7 59" xfId="9530" xr:uid="{00000000-0005-0000-0000-000090200000}"/>
    <cellStyle name="Calculation 2 7 6" xfId="9531" xr:uid="{00000000-0005-0000-0000-000091200000}"/>
    <cellStyle name="Calculation 2 7 6 2" xfId="9532" xr:uid="{00000000-0005-0000-0000-000092200000}"/>
    <cellStyle name="Calculation 2 7 60" xfId="9533" xr:uid="{00000000-0005-0000-0000-000093200000}"/>
    <cellStyle name="Calculation 2 7 61" xfId="9534" xr:uid="{00000000-0005-0000-0000-000094200000}"/>
    <cellStyle name="Calculation 2 7 62" xfId="9535" xr:uid="{00000000-0005-0000-0000-000095200000}"/>
    <cellStyle name="Calculation 2 7 63" xfId="9536" xr:uid="{00000000-0005-0000-0000-000096200000}"/>
    <cellStyle name="Calculation 2 7 64" xfId="9537" xr:uid="{00000000-0005-0000-0000-000097200000}"/>
    <cellStyle name="Calculation 2 7 65" xfId="9538" xr:uid="{00000000-0005-0000-0000-000098200000}"/>
    <cellStyle name="Calculation 2 7 66" xfId="9539" xr:uid="{00000000-0005-0000-0000-000099200000}"/>
    <cellStyle name="Calculation 2 7 67" xfId="9540" xr:uid="{00000000-0005-0000-0000-00009A200000}"/>
    <cellStyle name="Calculation 2 7 68" xfId="9541" xr:uid="{00000000-0005-0000-0000-00009B200000}"/>
    <cellStyle name="Calculation 2 7 69" xfId="9542" xr:uid="{00000000-0005-0000-0000-00009C200000}"/>
    <cellStyle name="Calculation 2 7 7" xfId="9543" xr:uid="{00000000-0005-0000-0000-00009D200000}"/>
    <cellStyle name="Calculation 2 7 7 2" xfId="9544" xr:uid="{00000000-0005-0000-0000-00009E200000}"/>
    <cellStyle name="Calculation 2 7 70" xfId="9545" xr:uid="{00000000-0005-0000-0000-00009F200000}"/>
    <cellStyle name="Calculation 2 7 71" xfId="9546" xr:uid="{00000000-0005-0000-0000-0000A0200000}"/>
    <cellStyle name="Calculation 2 7 72" xfId="9547" xr:uid="{00000000-0005-0000-0000-0000A1200000}"/>
    <cellStyle name="Calculation 2 7 73" xfId="9548" xr:uid="{00000000-0005-0000-0000-0000A2200000}"/>
    <cellStyle name="Calculation 2 7 74" xfId="9549" xr:uid="{00000000-0005-0000-0000-0000A3200000}"/>
    <cellStyle name="Calculation 2 7 75" xfId="9550" xr:uid="{00000000-0005-0000-0000-0000A4200000}"/>
    <cellStyle name="Calculation 2 7 76" xfId="9551" xr:uid="{00000000-0005-0000-0000-0000A5200000}"/>
    <cellStyle name="Calculation 2 7 77" xfId="52406" xr:uid="{00000000-0005-0000-0000-0000A6200000}"/>
    <cellStyle name="Calculation 2 7 78" xfId="52681" xr:uid="{00000000-0005-0000-0000-0000A7200000}"/>
    <cellStyle name="Calculation 2 7 79" xfId="53094" xr:uid="{00000000-0005-0000-0000-0000A8200000}"/>
    <cellStyle name="Calculation 2 7 8" xfId="9552" xr:uid="{00000000-0005-0000-0000-0000A9200000}"/>
    <cellStyle name="Calculation 2 7 8 2" xfId="9553" xr:uid="{00000000-0005-0000-0000-0000AA200000}"/>
    <cellStyle name="Calculation 2 7 9" xfId="9554" xr:uid="{00000000-0005-0000-0000-0000AB200000}"/>
    <cellStyle name="Calculation 2 7 9 2" xfId="9555" xr:uid="{00000000-0005-0000-0000-0000AC200000}"/>
    <cellStyle name="Calculation 2 70" xfId="9556" xr:uid="{00000000-0005-0000-0000-0000AD200000}"/>
    <cellStyle name="Calculation 2 71" xfId="9557" xr:uid="{00000000-0005-0000-0000-0000AE200000}"/>
    <cellStyle name="Calculation 2 72" xfId="9558" xr:uid="{00000000-0005-0000-0000-0000AF200000}"/>
    <cellStyle name="Calculation 2 73" xfId="9559" xr:uid="{00000000-0005-0000-0000-0000B0200000}"/>
    <cellStyle name="Calculation 2 74" xfId="9560" xr:uid="{00000000-0005-0000-0000-0000B1200000}"/>
    <cellStyle name="Calculation 2 75" xfId="9561" xr:uid="{00000000-0005-0000-0000-0000B2200000}"/>
    <cellStyle name="Calculation 2 76" xfId="9562" xr:uid="{00000000-0005-0000-0000-0000B3200000}"/>
    <cellStyle name="Calculation 2 77" xfId="9563" xr:uid="{00000000-0005-0000-0000-0000B4200000}"/>
    <cellStyle name="Calculation 2 78" xfId="9564" xr:uid="{00000000-0005-0000-0000-0000B5200000}"/>
    <cellStyle name="Calculation 2 79" xfId="9565" xr:uid="{00000000-0005-0000-0000-0000B6200000}"/>
    <cellStyle name="Calculation 2 8" xfId="269" xr:uid="{00000000-0005-0000-0000-0000B7200000}"/>
    <cellStyle name="Calculation 2 8 10" xfId="9566" xr:uid="{00000000-0005-0000-0000-0000B8200000}"/>
    <cellStyle name="Calculation 2 8 10 2" xfId="9567" xr:uid="{00000000-0005-0000-0000-0000B9200000}"/>
    <cellStyle name="Calculation 2 8 11" xfId="9568" xr:uid="{00000000-0005-0000-0000-0000BA200000}"/>
    <cellStyle name="Calculation 2 8 11 2" xfId="9569" xr:uid="{00000000-0005-0000-0000-0000BB200000}"/>
    <cellStyle name="Calculation 2 8 12" xfId="9570" xr:uid="{00000000-0005-0000-0000-0000BC200000}"/>
    <cellStyle name="Calculation 2 8 12 2" xfId="9571" xr:uid="{00000000-0005-0000-0000-0000BD200000}"/>
    <cellStyle name="Calculation 2 8 13" xfId="9572" xr:uid="{00000000-0005-0000-0000-0000BE200000}"/>
    <cellStyle name="Calculation 2 8 13 2" xfId="9573" xr:uid="{00000000-0005-0000-0000-0000BF200000}"/>
    <cellStyle name="Calculation 2 8 14" xfId="9574" xr:uid="{00000000-0005-0000-0000-0000C0200000}"/>
    <cellStyle name="Calculation 2 8 14 2" xfId="9575" xr:uid="{00000000-0005-0000-0000-0000C1200000}"/>
    <cellStyle name="Calculation 2 8 15" xfId="9576" xr:uid="{00000000-0005-0000-0000-0000C2200000}"/>
    <cellStyle name="Calculation 2 8 15 2" xfId="9577" xr:uid="{00000000-0005-0000-0000-0000C3200000}"/>
    <cellStyle name="Calculation 2 8 16" xfId="9578" xr:uid="{00000000-0005-0000-0000-0000C4200000}"/>
    <cellStyle name="Calculation 2 8 16 2" xfId="9579" xr:uid="{00000000-0005-0000-0000-0000C5200000}"/>
    <cellStyle name="Calculation 2 8 17" xfId="9580" xr:uid="{00000000-0005-0000-0000-0000C6200000}"/>
    <cellStyle name="Calculation 2 8 17 2" xfId="9581" xr:uid="{00000000-0005-0000-0000-0000C7200000}"/>
    <cellStyle name="Calculation 2 8 18" xfId="9582" xr:uid="{00000000-0005-0000-0000-0000C8200000}"/>
    <cellStyle name="Calculation 2 8 18 2" xfId="9583" xr:uid="{00000000-0005-0000-0000-0000C9200000}"/>
    <cellStyle name="Calculation 2 8 19" xfId="9584" xr:uid="{00000000-0005-0000-0000-0000CA200000}"/>
    <cellStyle name="Calculation 2 8 19 2" xfId="9585" xr:uid="{00000000-0005-0000-0000-0000CB200000}"/>
    <cellStyle name="Calculation 2 8 2" xfId="270" xr:uid="{00000000-0005-0000-0000-0000CC200000}"/>
    <cellStyle name="Calculation 2 8 2 2" xfId="9586" xr:uid="{00000000-0005-0000-0000-0000CD200000}"/>
    <cellStyle name="Calculation 2 8 20" xfId="9587" xr:uid="{00000000-0005-0000-0000-0000CE200000}"/>
    <cellStyle name="Calculation 2 8 20 2" xfId="9588" xr:uid="{00000000-0005-0000-0000-0000CF200000}"/>
    <cellStyle name="Calculation 2 8 21" xfId="9589" xr:uid="{00000000-0005-0000-0000-0000D0200000}"/>
    <cellStyle name="Calculation 2 8 21 2" xfId="9590" xr:uid="{00000000-0005-0000-0000-0000D1200000}"/>
    <cellStyle name="Calculation 2 8 22" xfId="9591" xr:uid="{00000000-0005-0000-0000-0000D2200000}"/>
    <cellStyle name="Calculation 2 8 22 2" xfId="9592" xr:uid="{00000000-0005-0000-0000-0000D3200000}"/>
    <cellStyle name="Calculation 2 8 23" xfId="9593" xr:uid="{00000000-0005-0000-0000-0000D4200000}"/>
    <cellStyle name="Calculation 2 8 23 2" xfId="9594" xr:uid="{00000000-0005-0000-0000-0000D5200000}"/>
    <cellStyle name="Calculation 2 8 24" xfId="9595" xr:uid="{00000000-0005-0000-0000-0000D6200000}"/>
    <cellStyle name="Calculation 2 8 24 2" xfId="9596" xr:uid="{00000000-0005-0000-0000-0000D7200000}"/>
    <cellStyle name="Calculation 2 8 25" xfId="9597" xr:uid="{00000000-0005-0000-0000-0000D8200000}"/>
    <cellStyle name="Calculation 2 8 25 2" xfId="9598" xr:uid="{00000000-0005-0000-0000-0000D9200000}"/>
    <cellStyle name="Calculation 2 8 26" xfId="9599" xr:uid="{00000000-0005-0000-0000-0000DA200000}"/>
    <cellStyle name="Calculation 2 8 26 2" xfId="9600" xr:uid="{00000000-0005-0000-0000-0000DB200000}"/>
    <cellStyle name="Calculation 2 8 27" xfId="9601" xr:uid="{00000000-0005-0000-0000-0000DC200000}"/>
    <cellStyle name="Calculation 2 8 27 2" xfId="9602" xr:uid="{00000000-0005-0000-0000-0000DD200000}"/>
    <cellStyle name="Calculation 2 8 28" xfId="9603" xr:uid="{00000000-0005-0000-0000-0000DE200000}"/>
    <cellStyle name="Calculation 2 8 28 2" xfId="9604" xr:uid="{00000000-0005-0000-0000-0000DF200000}"/>
    <cellStyle name="Calculation 2 8 29" xfId="9605" xr:uid="{00000000-0005-0000-0000-0000E0200000}"/>
    <cellStyle name="Calculation 2 8 29 2" xfId="9606" xr:uid="{00000000-0005-0000-0000-0000E1200000}"/>
    <cellStyle name="Calculation 2 8 3" xfId="9607" xr:uid="{00000000-0005-0000-0000-0000E2200000}"/>
    <cellStyle name="Calculation 2 8 3 2" xfId="9608" xr:uid="{00000000-0005-0000-0000-0000E3200000}"/>
    <cellStyle name="Calculation 2 8 30" xfId="9609" xr:uid="{00000000-0005-0000-0000-0000E4200000}"/>
    <cellStyle name="Calculation 2 8 30 2" xfId="9610" xr:uid="{00000000-0005-0000-0000-0000E5200000}"/>
    <cellStyle name="Calculation 2 8 31" xfId="9611" xr:uid="{00000000-0005-0000-0000-0000E6200000}"/>
    <cellStyle name="Calculation 2 8 31 2" xfId="9612" xr:uid="{00000000-0005-0000-0000-0000E7200000}"/>
    <cellStyle name="Calculation 2 8 32" xfId="9613" xr:uid="{00000000-0005-0000-0000-0000E8200000}"/>
    <cellStyle name="Calculation 2 8 32 2" xfId="9614" xr:uid="{00000000-0005-0000-0000-0000E9200000}"/>
    <cellStyle name="Calculation 2 8 33" xfId="9615" xr:uid="{00000000-0005-0000-0000-0000EA200000}"/>
    <cellStyle name="Calculation 2 8 33 2" xfId="9616" xr:uid="{00000000-0005-0000-0000-0000EB200000}"/>
    <cellStyle name="Calculation 2 8 34" xfId="9617" xr:uid="{00000000-0005-0000-0000-0000EC200000}"/>
    <cellStyle name="Calculation 2 8 34 2" xfId="9618" xr:uid="{00000000-0005-0000-0000-0000ED200000}"/>
    <cellStyle name="Calculation 2 8 35" xfId="9619" xr:uid="{00000000-0005-0000-0000-0000EE200000}"/>
    <cellStyle name="Calculation 2 8 35 2" xfId="9620" xr:uid="{00000000-0005-0000-0000-0000EF200000}"/>
    <cellStyle name="Calculation 2 8 36" xfId="9621" xr:uid="{00000000-0005-0000-0000-0000F0200000}"/>
    <cellStyle name="Calculation 2 8 36 2" xfId="9622" xr:uid="{00000000-0005-0000-0000-0000F1200000}"/>
    <cellStyle name="Calculation 2 8 37" xfId="9623" xr:uid="{00000000-0005-0000-0000-0000F2200000}"/>
    <cellStyle name="Calculation 2 8 37 2" xfId="9624" xr:uid="{00000000-0005-0000-0000-0000F3200000}"/>
    <cellStyle name="Calculation 2 8 38" xfId="9625" xr:uid="{00000000-0005-0000-0000-0000F4200000}"/>
    <cellStyle name="Calculation 2 8 38 2" xfId="9626" xr:uid="{00000000-0005-0000-0000-0000F5200000}"/>
    <cellStyle name="Calculation 2 8 39" xfId="9627" xr:uid="{00000000-0005-0000-0000-0000F6200000}"/>
    <cellStyle name="Calculation 2 8 39 2" xfId="9628" xr:uid="{00000000-0005-0000-0000-0000F7200000}"/>
    <cellStyle name="Calculation 2 8 4" xfId="9629" xr:uid="{00000000-0005-0000-0000-0000F8200000}"/>
    <cellStyle name="Calculation 2 8 4 2" xfId="9630" xr:uid="{00000000-0005-0000-0000-0000F9200000}"/>
    <cellStyle name="Calculation 2 8 40" xfId="9631" xr:uid="{00000000-0005-0000-0000-0000FA200000}"/>
    <cellStyle name="Calculation 2 8 41" xfId="9632" xr:uid="{00000000-0005-0000-0000-0000FB200000}"/>
    <cellStyle name="Calculation 2 8 42" xfId="9633" xr:uid="{00000000-0005-0000-0000-0000FC200000}"/>
    <cellStyle name="Calculation 2 8 43" xfId="9634" xr:uid="{00000000-0005-0000-0000-0000FD200000}"/>
    <cellStyle name="Calculation 2 8 44" xfId="9635" xr:uid="{00000000-0005-0000-0000-0000FE200000}"/>
    <cellStyle name="Calculation 2 8 45" xfId="9636" xr:uid="{00000000-0005-0000-0000-0000FF200000}"/>
    <cellStyle name="Calculation 2 8 46" xfId="9637" xr:uid="{00000000-0005-0000-0000-000000210000}"/>
    <cellStyle name="Calculation 2 8 47" xfId="9638" xr:uid="{00000000-0005-0000-0000-000001210000}"/>
    <cellStyle name="Calculation 2 8 48" xfId="9639" xr:uid="{00000000-0005-0000-0000-000002210000}"/>
    <cellStyle name="Calculation 2 8 49" xfId="9640" xr:uid="{00000000-0005-0000-0000-000003210000}"/>
    <cellStyle name="Calculation 2 8 5" xfId="9641" xr:uid="{00000000-0005-0000-0000-000004210000}"/>
    <cellStyle name="Calculation 2 8 5 2" xfId="9642" xr:uid="{00000000-0005-0000-0000-000005210000}"/>
    <cellStyle name="Calculation 2 8 50" xfId="9643" xr:uid="{00000000-0005-0000-0000-000006210000}"/>
    <cellStyle name="Calculation 2 8 51" xfId="9644" xr:uid="{00000000-0005-0000-0000-000007210000}"/>
    <cellStyle name="Calculation 2 8 52" xfId="9645" xr:uid="{00000000-0005-0000-0000-000008210000}"/>
    <cellStyle name="Calculation 2 8 53" xfId="9646" xr:uid="{00000000-0005-0000-0000-000009210000}"/>
    <cellStyle name="Calculation 2 8 54" xfId="9647" xr:uid="{00000000-0005-0000-0000-00000A210000}"/>
    <cellStyle name="Calculation 2 8 55" xfId="9648" xr:uid="{00000000-0005-0000-0000-00000B210000}"/>
    <cellStyle name="Calculation 2 8 56" xfId="9649" xr:uid="{00000000-0005-0000-0000-00000C210000}"/>
    <cellStyle name="Calculation 2 8 57" xfId="9650" xr:uid="{00000000-0005-0000-0000-00000D210000}"/>
    <cellStyle name="Calculation 2 8 58" xfId="9651" xr:uid="{00000000-0005-0000-0000-00000E210000}"/>
    <cellStyle name="Calculation 2 8 59" xfId="9652" xr:uid="{00000000-0005-0000-0000-00000F210000}"/>
    <cellStyle name="Calculation 2 8 6" xfId="9653" xr:uid="{00000000-0005-0000-0000-000010210000}"/>
    <cellStyle name="Calculation 2 8 6 2" xfId="9654" xr:uid="{00000000-0005-0000-0000-000011210000}"/>
    <cellStyle name="Calculation 2 8 60" xfId="9655" xr:uid="{00000000-0005-0000-0000-000012210000}"/>
    <cellStyle name="Calculation 2 8 61" xfId="9656" xr:uid="{00000000-0005-0000-0000-000013210000}"/>
    <cellStyle name="Calculation 2 8 62" xfId="9657" xr:uid="{00000000-0005-0000-0000-000014210000}"/>
    <cellStyle name="Calculation 2 8 63" xfId="9658" xr:uid="{00000000-0005-0000-0000-000015210000}"/>
    <cellStyle name="Calculation 2 8 64" xfId="9659" xr:uid="{00000000-0005-0000-0000-000016210000}"/>
    <cellStyle name="Calculation 2 8 65" xfId="9660" xr:uid="{00000000-0005-0000-0000-000017210000}"/>
    <cellStyle name="Calculation 2 8 66" xfId="9661" xr:uid="{00000000-0005-0000-0000-000018210000}"/>
    <cellStyle name="Calculation 2 8 67" xfId="9662" xr:uid="{00000000-0005-0000-0000-000019210000}"/>
    <cellStyle name="Calculation 2 8 68" xfId="9663" xr:uid="{00000000-0005-0000-0000-00001A210000}"/>
    <cellStyle name="Calculation 2 8 69" xfId="9664" xr:uid="{00000000-0005-0000-0000-00001B210000}"/>
    <cellStyle name="Calculation 2 8 7" xfId="9665" xr:uid="{00000000-0005-0000-0000-00001C210000}"/>
    <cellStyle name="Calculation 2 8 7 2" xfId="9666" xr:uid="{00000000-0005-0000-0000-00001D210000}"/>
    <cellStyle name="Calculation 2 8 70" xfId="9667" xr:uid="{00000000-0005-0000-0000-00001E210000}"/>
    <cellStyle name="Calculation 2 8 71" xfId="9668" xr:uid="{00000000-0005-0000-0000-00001F210000}"/>
    <cellStyle name="Calculation 2 8 72" xfId="9669" xr:uid="{00000000-0005-0000-0000-000020210000}"/>
    <cellStyle name="Calculation 2 8 73" xfId="9670" xr:uid="{00000000-0005-0000-0000-000021210000}"/>
    <cellStyle name="Calculation 2 8 74" xfId="9671" xr:uid="{00000000-0005-0000-0000-000022210000}"/>
    <cellStyle name="Calculation 2 8 75" xfId="9672" xr:uid="{00000000-0005-0000-0000-000023210000}"/>
    <cellStyle name="Calculation 2 8 76" xfId="9673" xr:uid="{00000000-0005-0000-0000-000024210000}"/>
    <cellStyle name="Calculation 2 8 77" xfId="52599" xr:uid="{00000000-0005-0000-0000-000025210000}"/>
    <cellStyle name="Calculation 2 8 78" xfId="52845" xr:uid="{00000000-0005-0000-0000-000026210000}"/>
    <cellStyle name="Calculation 2 8 79" xfId="53306" xr:uid="{00000000-0005-0000-0000-000027210000}"/>
    <cellStyle name="Calculation 2 8 8" xfId="9674" xr:uid="{00000000-0005-0000-0000-000028210000}"/>
    <cellStyle name="Calculation 2 8 8 2" xfId="9675" xr:uid="{00000000-0005-0000-0000-000029210000}"/>
    <cellStyle name="Calculation 2 8 9" xfId="9676" xr:uid="{00000000-0005-0000-0000-00002A210000}"/>
    <cellStyle name="Calculation 2 8 9 2" xfId="9677" xr:uid="{00000000-0005-0000-0000-00002B210000}"/>
    <cellStyle name="Calculation 2 80" xfId="9678" xr:uid="{00000000-0005-0000-0000-00002C210000}"/>
    <cellStyle name="Calculation 2 81" xfId="9679" xr:uid="{00000000-0005-0000-0000-00002D210000}"/>
    <cellStyle name="Calculation 2 82" xfId="9680" xr:uid="{00000000-0005-0000-0000-00002E210000}"/>
    <cellStyle name="Calculation 2 83" xfId="9681" xr:uid="{00000000-0005-0000-0000-00002F210000}"/>
    <cellStyle name="Calculation 2 84" xfId="9682" xr:uid="{00000000-0005-0000-0000-000030210000}"/>
    <cellStyle name="Calculation 2 85" xfId="9683" xr:uid="{00000000-0005-0000-0000-000031210000}"/>
    <cellStyle name="Calculation 2 86" xfId="9684" xr:uid="{00000000-0005-0000-0000-000032210000}"/>
    <cellStyle name="Calculation 2 87" xfId="9685" xr:uid="{00000000-0005-0000-0000-000033210000}"/>
    <cellStyle name="Calculation 2 88" xfId="9686" xr:uid="{00000000-0005-0000-0000-000034210000}"/>
    <cellStyle name="Calculation 2 89" xfId="9687" xr:uid="{00000000-0005-0000-0000-000035210000}"/>
    <cellStyle name="Calculation 2 9" xfId="271" xr:uid="{00000000-0005-0000-0000-000036210000}"/>
    <cellStyle name="Calculation 2 9 10" xfId="9688" xr:uid="{00000000-0005-0000-0000-000037210000}"/>
    <cellStyle name="Calculation 2 9 10 2" xfId="9689" xr:uid="{00000000-0005-0000-0000-000038210000}"/>
    <cellStyle name="Calculation 2 9 11" xfId="9690" xr:uid="{00000000-0005-0000-0000-000039210000}"/>
    <cellStyle name="Calculation 2 9 11 2" xfId="9691" xr:uid="{00000000-0005-0000-0000-00003A210000}"/>
    <cellStyle name="Calculation 2 9 12" xfId="9692" xr:uid="{00000000-0005-0000-0000-00003B210000}"/>
    <cellStyle name="Calculation 2 9 12 2" xfId="9693" xr:uid="{00000000-0005-0000-0000-00003C210000}"/>
    <cellStyle name="Calculation 2 9 13" xfId="9694" xr:uid="{00000000-0005-0000-0000-00003D210000}"/>
    <cellStyle name="Calculation 2 9 13 2" xfId="9695" xr:uid="{00000000-0005-0000-0000-00003E210000}"/>
    <cellStyle name="Calculation 2 9 14" xfId="9696" xr:uid="{00000000-0005-0000-0000-00003F210000}"/>
    <cellStyle name="Calculation 2 9 14 2" xfId="9697" xr:uid="{00000000-0005-0000-0000-000040210000}"/>
    <cellStyle name="Calculation 2 9 15" xfId="9698" xr:uid="{00000000-0005-0000-0000-000041210000}"/>
    <cellStyle name="Calculation 2 9 15 2" xfId="9699" xr:uid="{00000000-0005-0000-0000-000042210000}"/>
    <cellStyle name="Calculation 2 9 16" xfId="9700" xr:uid="{00000000-0005-0000-0000-000043210000}"/>
    <cellStyle name="Calculation 2 9 16 2" xfId="9701" xr:uid="{00000000-0005-0000-0000-000044210000}"/>
    <cellStyle name="Calculation 2 9 17" xfId="9702" xr:uid="{00000000-0005-0000-0000-000045210000}"/>
    <cellStyle name="Calculation 2 9 17 2" xfId="9703" xr:uid="{00000000-0005-0000-0000-000046210000}"/>
    <cellStyle name="Calculation 2 9 18" xfId="9704" xr:uid="{00000000-0005-0000-0000-000047210000}"/>
    <cellStyle name="Calculation 2 9 18 2" xfId="9705" xr:uid="{00000000-0005-0000-0000-000048210000}"/>
    <cellStyle name="Calculation 2 9 19" xfId="9706" xr:uid="{00000000-0005-0000-0000-000049210000}"/>
    <cellStyle name="Calculation 2 9 19 2" xfId="9707" xr:uid="{00000000-0005-0000-0000-00004A210000}"/>
    <cellStyle name="Calculation 2 9 2" xfId="272" xr:uid="{00000000-0005-0000-0000-00004B210000}"/>
    <cellStyle name="Calculation 2 9 2 2" xfId="9708" xr:uid="{00000000-0005-0000-0000-00004C210000}"/>
    <cellStyle name="Calculation 2 9 20" xfId="9709" xr:uid="{00000000-0005-0000-0000-00004D210000}"/>
    <cellStyle name="Calculation 2 9 20 2" xfId="9710" xr:uid="{00000000-0005-0000-0000-00004E210000}"/>
    <cellStyle name="Calculation 2 9 21" xfId="9711" xr:uid="{00000000-0005-0000-0000-00004F210000}"/>
    <cellStyle name="Calculation 2 9 21 2" xfId="9712" xr:uid="{00000000-0005-0000-0000-000050210000}"/>
    <cellStyle name="Calculation 2 9 22" xfId="9713" xr:uid="{00000000-0005-0000-0000-000051210000}"/>
    <cellStyle name="Calculation 2 9 22 2" xfId="9714" xr:uid="{00000000-0005-0000-0000-000052210000}"/>
    <cellStyle name="Calculation 2 9 23" xfId="9715" xr:uid="{00000000-0005-0000-0000-000053210000}"/>
    <cellStyle name="Calculation 2 9 23 2" xfId="9716" xr:uid="{00000000-0005-0000-0000-000054210000}"/>
    <cellStyle name="Calculation 2 9 24" xfId="9717" xr:uid="{00000000-0005-0000-0000-000055210000}"/>
    <cellStyle name="Calculation 2 9 24 2" xfId="9718" xr:uid="{00000000-0005-0000-0000-000056210000}"/>
    <cellStyle name="Calculation 2 9 25" xfId="9719" xr:uid="{00000000-0005-0000-0000-000057210000}"/>
    <cellStyle name="Calculation 2 9 25 2" xfId="9720" xr:uid="{00000000-0005-0000-0000-000058210000}"/>
    <cellStyle name="Calculation 2 9 26" xfId="9721" xr:uid="{00000000-0005-0000-0000-000059210000}"/>
    <cellStyle name="Calculation 2 9 26 2" xfId="9722" xr:uid="{00000000-0005-0000-0000-00005A210000}"/>
    <cellStyle name="Calculation 2 9 27" xfId="9723" xr:uid="{00000000-0005-0000-0000-00005B210000}"/>
    <cellStyle name="Calculation 2 9 27 2" xfId="9724" xr:uid="{00000000-0005-0000-0000-00005C210000}"/>
    <cellStyle name="Calculation 2 9 28" xfId="9725" xr:uid="{00000000-0005-0000-0000-00005D210000}"/>
    <cellStyle name="Calculation 2 9 28 2" xfId="9726" xr:uid="{00000000-0005-0000-0000-00005E210000}"/>
    <cellStyle name="Calculation 2 9 29" xfId="9727" xr:uid="{00000000-0005-0000-0000-00005F210000}"/>
    <cellStyle name="Calculation 2 9 29 2" xfId="9728" xr:uid="{00000000-0005-0000-0000-000060210000}"/>
    <cellStyle name="Calculation 2 9 3" xfId="9729" xr:uid="{00000000-0005-0000-0000-000061210000}"/>
    <cellStyle name="Calculation 2 9 3 2" xfId="9730" xr:uid="{00000000-0005-0000-0000-000062210000}"/>
    <cellStyle name="Calculation 2 9 30" xfId="9731" xr:uid="{00000000-0005-0000-0000-000063210000}"/>
    <cellStyle name="Calculation 2 9 30 2" xfId="9732" xr:uid="{00000000-0005-0000-0000-000064210000}"/>
    <cellStyle name="Calculation 2 9 31" xfId="9733" xr:uid="{00000000-0005-0000-0000-000065210000}"/>
    <cellStyle name="Calculation 2 9 31 2" xfId="9734" xr:uid="{00000000-0005-0000-0000-000066210000}"/>
    <cellStyle name="Calculation 2 9 32" xfId="9735" xr:uid="{00000000-0005-0000-0000-000067210000}"/>
    <cellStyle name="Calculation 2 9 32 2" xfId="9736" xr:uid="{00000000-0005-0000-0000-000068210000}"/>
    <cellStyle name="Calculation 2 9 33" xfId="9737" xr:uid="{00000000-0005-0000-0000-000069210000}"/>
    <cellStyle name="Calculation 2 9 33 2" xfId="9738" xr:uid="{00000000-0005-0000-0000-00006A210000}"/>
    <cellStyle name="Calculation 2 9 34" xfId="9739" xr:uid="{00000000-0005-0000-0000-00006B210000}"/>
    <cellStyle name="Calculation 2 9 34 2" xfId="9740" xr:uid="{00000000-0005-0000-0000-00006C210000}"/>
    <cellStyle name="Calculation 2 9 35" xfId="9741" xr:uid="{00000000-0005-0000-0000-00006D210000}"/>
    <cellStyle name="Calculation 2 9 35 2" xfId="9742" xr:uid="{00000000-0005-0000-0000-00006E210000}"/>
    <cellStyle name="Calculation 2 9 36" xfId="9743" xr:uid="{00000000-0005-0000-0000-00006F210000}"/>
    <cellStyle name="Calculation 2 9 36 2" xfId="9744" xr:uid="{00000000-0005-0000-0000-000070210000}"/>
    <cellStyle name="Calculation 2 9 37" xfId="9745" xr:uid="{00000000-0005-0000-0000-000071210000}"/>
    <cellStyle name="Calculation 2 9 37 2" xfId="9746" xr:uid="{00000000-0005-0000-0000-000072210000}"/>
    <cellStyle name="Calculation 2 9 38" xfId="9747" xr:uid="{00000000-0005-0000-0000-000073210000}"/>
    <cellStyle name="Calculation 2 9 38 2" xfId="9748" xr:uid="{00000000-0005-0000-0000-000074210000}"/>
    <cellStyle name="Calculation 2 9 39" xfId="9749" xr:uid="{00000000-0005-0000-0000-000075210000}"/>
    <cellStyle name="Calculation 2 9 39 2" xfId="9750" xr:uid="{00000000-0005-0000-0000-000076210000}"/>
    <cellStyle name="Calculation 2 9 4" xfId="9751" xr:uid="{00000000-0005-0000-0000-000077210000}"/>
    <cellStyle name="Calculation 2 9 4 2" xfId="9752" xr:uid="{00000000-0005-0000-0000-000078210000}"/>
    <cellStyle name="Calculation 2 9 40" xfId="9753" xr:uid="{00000000-0005-0000-0000-000079210000}"/>
    <cellStyle name="Calculation 2 9 41" xfId="9754" xr:uid="{00000000-0005-0000-0000-00007A210000}"/>
    <cellStyle name="Calculation 2 9 42" xfId="9755" xr:uid="{00000000-0005-0000-0000-00007B210000}"/>
    <cellStyle name="Calculation 2 9 43" xfId="9756" xr:uid="{00000000-0005-0000-0000-00007C210000}"/>
    <cellStyle name="Calculation 2 9 44" xfId="9757" xr:uid="{00000000-0005-0000-0000-00007D210000}"/>
    <cellStyle name="Calculation 2 9 45" xfId="9758" xr:uid="{00000000-0005-0000-0000-00007E210000}"/>
    <cellStyle name="Calculation 2 9 46" xfId="9759" xr:uid="{00000000-0005-0000-0000-00007F210000}"/>
    <cellStyle name="Calculation 2 9 47" xfId="9760" xr:uid="{00000000-0005-0000-0000-000080210000}"/>
    <cellStyle name="Calculation 2 9 48" xfId="9761" xr:uid="{00000000-0005-0000-0000-000081210000}"/>
    <cellStyle name="Calculation 2 9 49" xfId="9762" xr:uid="{00000000-0005-0000-0000-000082210000}"/>
    <cellStyle name="Calculation 2 9 5" xfId="9763" xr:uid="{00000000-0005-0000-0000-000083210000}"/>
    <cellStyle name="Calculation 2 9 5 2" xfId="9764" xr:uid="{00000000-0005-0000-0000-000084210000}"/>
    <cellStyle name="Calculation 2 9 50" xfId="9765" xr:uid="{00000000-0005-0000-0000-000085210000}"/>
    <cellStyle name="Calculation 2 9 51" xfId="9766" xr:uid="{00000000-0005-0000-0000-000086210000}"/>
    <cellStyle name="Calculation 2 9 52" xfId="9767" xr:uid="{00000000-0005-0000-0000-000087210000}"/>
    <cellStyle name="Calculation 2 9 53" xfId="9768" xr:uid="{00000000-0005-0000-0000-000088210000}"/>
    <cellStyle name="Calculation 2 9 54" xfId="9769" xr:uid="{00000000-0005-0000-0000-000089210000}"/>
    <cellStyle name="Calculation 2 9 55" xfId="9770" xr:uid="{00000000-0005-0000-0000-00008A210000}"/>
    <cellStyle name="Calculation 2 9 56" xfId="9771" xr:uid="{00000000-0005-0000-0000-00008B210000}"/>
    <cellStyle name="Calculation 2 9 57" xfId="9772" xr:uid="{00000000-0005-0000-0000-00008C210000}"/>
    <cellStyle name="Calculation 2 9 58" xfId="9773" xr:uid="{00000000-0005-0000-0000-00008D210000}"/>
    <cellStyle name="Calculation 2 9 59" xfId="9774" xr:uid="{00000000-0005-0000-0000-00008E210000}"/>
    <cellStyle name="Calculation 2 9 6" xfId="9775" xr:uid="{00000000-0005-0000-0000-00008F210000}"/>
    <cellStyle name="Calculation 2 9 6 2" xfId="9776" xr:uid="{00000000-0005-0000-0000-000090210000}"/>
    <cellStyle name="Calculation 2 9 60" xfId="9777" xr:uid="{00000000-0005-0000-0000-000091210000}"/>
    <cellStyle name="Calculation 2 9 61" xfId="9778" xr:uid="{00000000-0005-0000-0000-000092210000}"/>
    <cellStyle name="Calculation 2 9 62" xfId="9779" xr:uid="{00000000-0005-0000-0000-000093210000}"/>
    <cellStyle name="Calculation 2 9 63" xfId="9780" xr:uid="{00000000-0005-0000-0000-000094210000}"/>
    <cellStyle name="Calculation 2 9 64" xfId="9781" xr:uid="{00000000-0005-0000-0000-000095210000}"/>
    <cellStyle name="Calculation 2 9 65" xfId="9782" xr:uid="{00000000-0005-0000-0000-000096210000}"/>
    <cellStyle name="Calculation 2 9 66" xfId="9783" xr:uid="{00000000-0005-0000-0000-000097210000}"/>
    <cellStyle name="Calculation 2 9 67" xfId="9784" xr:uid="{00000000-0005-0000-0000-000098210000}"/>
    <cellStyle name="Calculation 2 9 68" xfId="9785" xr:uid="{00000000-0005-0000-0000-000099210000}"/>
    <cellStyle name="Calculation 2 9 69" xfId="9786" xr:uid="{00000000-0005-0000-0000-00009A210000}"/>
    <cellStyle name="Calculation 2 9 7" xfId="9787" xr:uid="{00000000-0005-0000-0000-00009B210000}"/>
    <cellStyle name="Calculation 2 9 7 2" xfId="9788" xr:uid="{00000000-0005-0000-0000-00009C210000}"/>
    <cellStyle name="Calculation 2 9 70" xfId="9789" xr:uid="{00000000-0005-0000-0000-00009D210000}"/>
    <cellStyle name="Calculation 2 9 71" xfId="9790" xr:uid="{00000000-0005-0000-0000-00009E210000}"/>
    <cellStyle name="Calculation 2 9 72" xfId="9791" xr:uid="{00000000-0005-0000-0000-00009F210000}"/>
    <cellStyle name="Calculation 2 9 73" xfId="9792" xr:uid="{00000000-0005-0000-0000-0000A0210000}"/>
    <cellStyle name="Calculation 2 9 74" xfId="9793" xr:uid="{00000000-0005-0000-0000-0000A1210000}"/>
    <cellStyle name="Calculation 2 9 75" xfId="9794" xr:uid="{00000000-0005-0000-0000-0000A2210000}"/>
    <cellStyle name="Calculation 2 9 76" xfId="9795" xr:uid="{00000000-0005-0000-0000-0000A3210000}"/>
    <cellStyle name="Calculation 2 9 77" xfId="52646" xr:uid="{00000000-0005-0000-0000-0000A4210000}"/>
    <cellStyle name="Calculation 2 9 78" xfId="52901" xr:uid="{00000000-0005-0000-0000-0000A5210000}"/>
    <cellStyle name="Calculation 2 9 79" xfId="53362" xr:uid="{00000000-0005-0000-0000-0000A6210000}"/>
    <cellStyle name="Calculation 2 9 8" xfId="9796" xr:uid="{00000000-0005-0000-0000-0000A7210000}"/>
    <cellStyle name="Calculation 2 9 8 2" xfId="9797" xr:uid="{00000000-0005-0000-0000-0000A8210000}"/>
    <cellStyle name="Calculation 2 9 9" xfId="9798" xr:uid="{00000000-0005-0000-0000-0000A9210000}"/>
    <cellStyle name="Calculation 2 9 9 2" xfId="9799" xr:uid="{00000000-0005-0000-0000-0000AA210000}"/>
    <cellStyle name="Calculation 2 90" xfId="9800" xr:uid="{00000000-0005-0000-0000-0000AB210000}"/>
    <cellStyle name="Calculation 2 91" xfId="9801" xr:uid="{00000000-0005-0000-0000-0000AC210000}"/>
    <cellStyle name="Calculation 2 92" xfId="9802" xr:uid="{00000000-0005-0000-0000-0000AD210000}"/>
    <cellStyle name="Calculation 2 93" xfId="9803" xr:uid="{00000000-0005-0000-0000-0000AE210000}"/>
    <cellStyle name="Calculation 2 94" xfId="9804" xr:uid="{00000000-0005-0000-0000-0000AF210000}"/>
    <cellStyle name="Calculation 2 95" xfId="9805" xr:uid="{00000000-0005-0000-0000-0000B0210000}"/>
    <cellStyle name="Calculation 2 96" xfId="9806" xr:uid="{00000000-0005-0000-0000-0000B1210000}"/>
    <cellStyle name="Calculation 2 97" xfId="52319" xr:uid="{00000000-0005-0000-0000-0000B2210000}"/>
    <cellStyle name="Calculation 2 98" xfId="52763" xr:uid="{00000000-0005-0000-0000-0000B3210000}"/>
    <cellStyle name="Calculation 2 99" xfId="53041" xr:uid="{00000000-0005-0000-0000-0000B4210000}"/>
    <cellStyle name="Calculation 20" xfId="273" xr:uid="{00000000-0005-0000-0000-0000B5210000}"/>
    <cellStyle name="Calculation 20 10" xfId="9807" xr:uid="{00000000-0005-0000-0000-0000B6210000}"/>
    <cellStyle name="Calculation 20 10 2" xfId="9808" xr:uid="{00000000-0005-0000-0000-0000B7210000}"/>
    <cellStyle name="Calculation 20 11" xfId="9809" xr:uid="{00000000-0005-0000-0000-0000B8210000}"/>
    <cellStyle name="Calculation 20 11 2" xfId="9810" xr:uid="{00000000-0005-0000-0000-0000B9210000}"/>
    <cellStyle name="Calculation 20 12" xfId="9811" xr:uid="{00000000-0005-0000-0000-0000BA210000}"/>
    <cellStyle name="Calculation 20 12 2" xfId="9812" xr:uid="{00000000-0005-0000-0000-0000BB210000}"/>
    <cellStyle name="Calculation 20 13" xfId="9813" xr:uid="{00000000-0005-0000-0000-0000BC210000}"/>
    <cellStyle name="Calculation 20 13 2" xfId="9814" xr:uid="{00000000-0005-0000-0000-0000BD210000}"/>
    <cellStyle name="Calculation 20 14" xfId="9815" xr:uid="{00000000-0005-0000-0000-0000BE210000}"/>
    <cellStyle name="Calculation 20 14 2" xfId="9816" xr:uid="{00000000-0005-0000-0000-0000BF210000}"/>
    <cellStyle name="Calculation 20 15" xfId="9817" xr:uid="{00000000-0005-0000-0000-0000C0210000}"/>
    <cellStyle name="Calculation 20 15 2" xfId="9818" xr:uid="{00000000-0005-0000-0000-0000C1210000}"/>
    <cellStyle name="Calculation 20 16" xfId="9819" xr:uid="{00000000-0005-0000-0000-0000C2210000}"/>
    <cellStyle name="Calculation 20 16 2" xfId="9820" xr:uid="{00000000-0005-0000-0000-0000C3210000}"/>
    <cellStyle name="Calculation 20 17" xfId="9821" xr:uid="{00000000-0005-0000-0000-0000C4210000}"/>
    <cellStyle name="Calculation 20 17 2" xfId="9822" xr:uid="{00000000-0005-0000-0000-0000C5210000}"/>
    <cellStyle name="Calculation 20 18" xfId="9823" xr:uid="{00000000-0005-0000-0000-0000C6210000}"/>
    <cellStyle name="Calculation 20 18 2" xfId="9824" xr:uid="{00000000-0005-0000-0000-0000C7210000}"/>
    <cellStyle name="Calculation 20 19" xfId="9825" xr:uid="{00000000-0005-0000-0000-0000C8210000}"/>
    <cellStyle name="Calculation 20 19 2" xfId="9826" xr:uid="{00000000-0005-0000-0000-0000C9210000}"/>
    <cellStyle name="Calculation 20 2" xfId="274" xr:uid="{00000000-0005-0000-0000-0000CA210000}"/>
    <cellStyle name="Calculation 20 2 2" xfId="9827" xr:uid="{00000000-0005-0000-0000-0000CB210000}"/>
    <cellStyle name="Calculation 20 20" xfId="9828" xr:uid="{00000000-0005-0000-0000-0000CC210000}"/>
    <cellStyle name="Calculation 20 20 2" xfId="9829" xr:uid="{00000000-0005-0000-0000-0000CD210000}"/>
    <cellStyle name="Calculation 20 21" xfId="9830" xr:uid="{00000000-0005-0000-0000-0000CE210000}"/>
    <cellStyle name="Calculation 20 21 2" xfId="9831" xr:uid="{00000000-0005-0000-0000-0000CF210000}"/>
    <cellStyle name="Calculation 20 22" xfId="9832" xr:uid="{00000000-0005-0000-0000-0000D0210000}"/>
    <cellStyle name="Calculation 20 22 2" xfId="9833" xr:uid="{00000000-0005-0000-0000-0000D1210000}"/>
    <cellStyle name="Calculation 20 23" xfId="9834" xr:uid="{00000000-0005-0000-0000-0000D2210000}"/>
    <cellStyle name="Calculation 20 23 2" xfId="9835" xr:uid="{00000000-0005-0000-0000-0000D3210000}"/>
    <cellStyle name="Calculation 20 24" xfId="9836" xr:uid="{00000000-0005-0000-0000-0000D4210000}"/>
    <cellStyle name="Calculation 20 24 2" xfId="9837" xr:uid="{00000000-0005-0000-0000-0000D5210000}"/>
    <cellStyle name="Calculation 20 25" xfId="9838" xr:uid="{00000000-0005-0000-0000-0000D6210000}"/>
    <cellStyle name="Calculation 20 25 2" xfId="9839" xr:uid="{00000000-0005-0000-0000-0000D7210000}"/>
    <cellStyle name="Calculation 20 26" xfId="9840" xr:uid="{00000000-0005-0000-0000-0000D8210000}"/>
    <cellStyle name="Calculation 20 26 2" xfId="9841" xr:uid="{00000000-0005-0000-0000-0000D9210000}"/>
    <cellStyle name="Calculation 20 27" xfId="9842" xr:uid="{00000000-0005-0000-0000-0000DA210000}"/>
    <cellStyle name="Calculation 20 27 2" xfId="9843" xr:uid="{00000000-0005-0000-0000-0000DB210000}"/>
    <cellStyle name="Calculation 20 28" xfId="9844" xr:uid="{00000000-0005-0000-0000-0000DC210000}"/>
    <cellStyle name="Calculation 20 28 2" xfId="9845" xr:uid="{00000000-0005-0000-0000-0000DD210000}"/>
    <cellStyle name="Calculation 20 29" xfId="9846" xr:uid="{00000000-0005-0000-0000-0000DE210000}"/>
    <cellStyle name="Calculation 20 29 2" xfId="9847" xr:uid="{00000000-0005-0000-0000-0000DF210000}"/>
    <cellStyle name="Calculation 20 3" xfId="9848" xr:uid="{00000000-0005-0000-0000-0000E0210000}"/>
    <cellStyle name="Calculation 20 3 2" xfId="9849" xr:uid="{00000000-0005-0000-0000-0000E1210000}"/>
    <cellStyle name="Calculation 20 30" xfId="9850" xr:uid="{00000000-0005-0000-0000-0000E2210000}"/>
    <cellStyle name="Calculation 20 30 2" xfId="9851" xr:uid="{00000000-0005-0000-0000-0000E3210000}"/>
    <cellStyle name="Calculation 20 31" xfId="9852" xr:uid="{00000000-0005-0000-0000-0000E4210000}"/>
    <cellStyle name="Calculation 20 31 2" xfId="9853" xr:uid="{00000000-0005-0000-0000-0000E5210000}"/>
    <cellStyle name="Calculation 20 32" xfId="9854" xr:uid="{00000000-0005-0000-0000-0000E6210000}"/>
    <cellStyle name="Calculation 20 32 2" xfId="9855" xr:uid="{00000000-0005-0000-0000-0000E7210000}"/>
    <cellStyle name="Calculation 20 33" xfId="9856" xr:uid="{00000000-0005-0000-0000-0000E8210000}"/>
    <cellStyle name="Calculation 20 33 2" xfId="9857" xr:uid="{00000000-0005-0000-0000-0000E9210000}"/>
    <cellStyle name="Calculation 20 34" xfId="9858" xr:uid="{00000000-0005-0000-0000-0000EA210000}"/>
    <cellStyle name="Calculation 20 34 2" xfId="9859" xr:uid="{00000000-0005-0000-0000-0000EB210000}"/>
    <cellStyle name="Calculation 20 35" xfId="9860" xr:uid="{00000000-0005-0000-0000-0000EC210000}"/>
    <cellStyle name="Calculation 20 35 2" xfId="9861" xr:uid="{00000000-0005-0000-0000-0000ED210000}"/>
    <cellStyle name="Calculation 20 36" xfId="9862" xr:uid="{00000000-0005-0000-0000-0000EE210000}"/>
    <cellStyle name="Calculation 20 36 2" xfId="9863" xr:uid="{00000000-0005-0000-0000-0000EF210000}"/>
    <cellStyle name="Calculation 20 37" xfId="9864" xr:uid="{00000000-0005-0000-0000-0000F0210000}"/>
    <cellStyle name="Calculation 20 37 2" xfId="9865" xr:uid="{00000000-0005-0000-0000-0000F1210000}"/>
    <cellStyle name="Calculation 20 38" xfId="9866" xr:uid="{00000000-0005-0000-0000-0000F2210000}"/>
    <cellStyle name="Calculation 20 38 2" xfId="9867" xr:uid="{00000000-0005-0000-0000-0000F3210000}"/>
    <cellStyle name="Calculation 20 39" xfId="9868" xr:uid="{00000000-0005-0000-0000-0000F4210000}"/>
    <cellStyle name="Calculation 20 39 2" xfId="9869" xr:uid="{00000000-0005-0000-0000-0000F5210000}"/>
    <cellStyle name="Calculation 20 4" xfId="9870" xr:uid="{00000000-0005-0000-0000-0000F6210000}"/>
    <cellStyle name="Calculation 20 4 2" xfId="9871" xr:uid="{00000000-0005-0000-0000-0000F7210000}"/>
    <cellStyle name="Calculation 20 40" xfId="9872" xr:uid="{00000000-0005-0000-0000-0000F8210000}"/>
    <cellStyle name="Calculation 20 41" xfId="9873" xr:uid="{00000000-0005-0000-0000-0000F9210000}"/>
    <cellStyle name="Calculation 20 42" xfId="9874" xr:uid="{00000000-0005-0000-0000-0000FA210000}"/>
    <cellStyle name="Calculation 20 43" xfId="9875" xr:uid="{00000000-0005-0000-0000-0000FB210000}"/>
    <cellStyle name="Calculation 20 44" xfId="9876" xr:uid="{00000000-0005-0000-0000-0000FC210000}"/>
    <cellStyle name="Calculation 20 45" xfId="9877" xr:uid="{00000000-0005-0000-0000-0000FD210000}"/>
    <cellStyle name="Calculation 20 46" xfId="9878" xr:uid="{00000000-0005-0000-0000-0000FE210000}"/>
    <cellStyle name="Calculation 20 47" xfId="9879" xr:uid="{00000000-0005-0000-0000-0000FF210000}"/>
    <cellStyle name="Calculation 20 48" xfId="9880" xr:uid="{00000000-0005-0000-0000-000000220000}"/>
    <cellStyle name="Calculation 20 49" xfId="9881" xr:uid="{00000000-0005-0000-0000-000001220000}"/>
    <cellStyle name="Calculation 20 5" xfId="9882" xr:uid="{00000000-0005-0000-0000-000002220000}"/>
    <cellStyle name="Calculation 20 5 2" xfId="9883" xr:uid="{00000000-0005-0000-0000-000003220000}"/>
    <cellStyle name="Calculation 20 50" xfId="9884" xr:uid="{00000000-0005-0000-0000-000004220000}"/>
    <cellStyle name="Calculation 20 51" xfId="9885" xr:uid="{00000000-0005-0000-0000-000005220000}"/>
    <cellStyle name="Calculation 20 52" xfId="9886" xr:uid="{00000000-0005-0000-0000-000006220000}"/>
    <cellStyle name="Calculation 20 53" xfId="9887" xr:uid="{00000000-0005-0000-0000-000007220000}"/>
    <cellStyle name="Calculation 20 54" xfId="9888" xr:uid="{00000000-0005-0000-0000-000008220000}"/>
    <cellStyle name="Calculation 20 55" xfId="9889" xr:uid="{00000000-0005-0000-0000-000009220000}"/>
    <cellStyle name="Calculation 20 56" xfId="9890" xr:uid="{00000000-0005-0000-0000-00000A220000}"/>
    <cellStyle name="Calculation 20 57" xfId="9891" xr:uid="{00000000-0005-0000-0000-00000B220000}"/>
    <cellStyle name="Calculation 20 58" xfId="9892" xr:uid="{00000000-0005-0000-0000-00000C220000}"/>
    <cellStyle name="Calculation 20 59" xfId="9893" xr:uid="{00000000-0005-0000-0000-00000D220000}"/>
    <cellStyle name="Calculation 20 6" xfId="9894" xr:uid="{00000000-0005-0000-0000-00000E220000}"/>
    <cellStyle name="Calculation 20 6 2" xfId="9895" xr:uid="{00000000-0005-0000-0000-00000F220000}"/>
    <cellStyle name="Calculation 20 60" xfId="9896" xr:uid="{00000000-0005-0000-0000-000010220000}"/>
    <cellStyle name="Calculation 20 61" xfId="9897" xr:uid="{00000000-0005-0000-0000-000011220000}"/>
    <cellStyle name="Calculation 20 62" xfId="9898" xr:uid="{00000000-0005-0000-0000-000012220000}"/>
    <cellStyle name="Calculation 20 63" xfId="9899" xr:uid="{00000000-0005-0000-0000-000013220000}"/>
    <cellStyle name="Calculation 20 64" xfId="9900" xr:uid="{00000000-0005-0000-0000-000014220000}"/>
    <cellStyle name="Calculation 20 65" xfId="9901" xr:uid="{00000000-0005-0000-0000-000015220000}"/>
    <cellStyle name="Calculation 20 66" xfId="9902" xr:uid="{00000000-0005-0000-0000-000016220000}"/>
    <cellStyle name="Calculation 20 67" xfId="9903" xr:uid="{00000000-0005-0000-0000-000017220000}"/>
    <cellStyle name="Calculation 20 68" xfId="9904" xr:uid="{00000000-0005-0000-0000-000018220000}"/>
    <cellStyle name="Calculation 20 69" xfId="9905" xr:uid="{00000000-0005-0000-0000-000019220000}"/>
    <cellStyle name="Calculation 20 7" xfId="9906" xr:uid="{00000000-0005-0000-0000-00001A220000}"/>
    <cellStyle name="Calculation 20 7 2" xfId="9907" xr:uid="{00000000-0005-0000-0000-00001B220000}"/>
    <cellStyle name="Calculation 20 70" xfId="9908" xr:uid="{00000000-0005-0000-0000-00001C220000}"/>
    <cellStyle name="Calculation 20 71" xfId="9909" xr:uid="{00000000-0005-0000-0000-00001D220000}"/>
    <cellStyle name="Calculation 20 72" xfId="9910" xr:uid="{00000000-0005-0000-0000-00001E220000}"/>
    <cellStyle name="Calculation 20 73" xfId="9911" xr:uid="{00000000-0005-0000-0000-00001F220000}"/>
    <cellStyle name="Calculation 20 74" xfId="9912" xr:uid="{00000000-0005-0000-0000-000020220000}"/>
    <cellStyle name="Calculation 20 75" xfId="9913" xr:uid="{00000000-0005-0000-0000-000021220000}"/>
    <cellStyle name="Calculation 20 76" xfId="9914" xr:uid="{00000000-0005-0000-0000-000022220000}"/>
    <cellStyle name="Calculation 20 77" xfId="52427" xr:uid="{00000000-0005-0000-0000-000023220000}"/>
    <cellStyle name="Calculation 20 78" xfId="52337" xr:uid="{00000000-0005-0000-0000-000024220000}"/>
    <cellStyle name="Calculation 20 79" xfId="53118" xr:uid="{00000000-0005-0000-0000-000025220000}"/>
    <cellStyle name="Calculation 20 8" xfId="9915" xr:uid="{00000000-0005-0000-0000-000026220000}"/>
    <cellStyle name="Calculation 20 8 2" xfId="9916" xr:uid="{00000000-0005-0000-0000-000027220000}"/>
    <cellStyle name="Calculation 20 9" xfId="9917" xr:uid="{00000000-0005-0000-0000-000028220000}"/>
    <cellStyle name="Calculation 20 9 2" xfId="9918" xr:uid="{00000000-0005-0000-0000-000029220000}"/>
    <cellStyle name="Calculation 21" xfId="275" xr:uid="{00000000-0005-0000-0000-00002A220000}"/>
    <cellStyle name="Calculation 21 10" xfId="9919" xr:uid="{00000000-0005-0000-0000-00002B220000}"/>
    <cellStyle name="Calculation 21 10 2" xfId="9920" xr:uid="{00000000-0005-0000-0000-00002C220000}"/>
    <cellStyle name="Calculation 21 11" xfId="9921" xr:uid="{00000000-0005-0000-0000-00002D220000}"/>
    <cellStyle name="Calculation 21 11 2" xfId="9922" xr:uid="{00000000-0005-0000-0000-00002E220000}"/>
    <cellStyle name="Calculation 21 12" xfId="9923" xr:uid="{00000000-0005-0000-0000-00002F220000}"/>
    <cellStyle name="Calculation 21 12 2" xfId="9924" xr:uid="{00000000-0005-0000-0000-000030220000}"/>
    <cellStyle name="Calculation 21 13" xfId="9925" xr:uid="{00000000-0005-0000-0000-000031220000}"/>
    <cellStyle name="Calculation 21 13 2" xfId="9926" xr:uid="{00000000-0005-0000-0000-000032220000}"/>
    <cellStyle name="Calculation 21 14" xfId="9927" xr:uid="{00000000-0005-0000-0000-000033220000}"/>
    <cellStyle name="Calculation 21 14 2" xfId="9928" xr:uid="{00000000-0005-0000-0000-000034220000}"/>
    <cellStyle name="Calculation 21 15" xfId="9929" xr:uid="{00000000-0005-0000-0000-000035220000}"/>
    <cellStyle name="Calculation 21 15 2" xfId="9930" xr:uid="{00000000-0005-0000-0000-000036220000}"/>
    <cellStyle name="Calculation 21 16" xfId="9931" xr:uid="{00000000-0005-0000-0000-000037220000}"/>
    <cellStyle name="Calculation 21 16 2" xfId="9932" xr:uid="{00000000-0005-0000-0000-000038220000}"/>
    <cellStyle name="Calculation 21 17" xfId="9933" xr:uid="{00000000-0005-0000-0000-000039220000}"/>
    <cellStyle name="Calculation 21 17 2" xfId="9934" xr:uid="{00000000-0005-0000-0000-00003A220000}"/>
    <cellStyle name="Calculation 21 18" xfId="9935" xr:uid="{00000000-0005-0000-0000-00003B220000}"/>
    <cellStyle name="Calculation 21 18 2" xfId="9936" xr:uid="{00000000-0005-0000-0000-00003C220000}"/>
    <cellStyle name="Calculation 21 19" xfId="9937" xr:uid="{00000000-0005-0000-0000-00003D220000}"/>
    <cellStyle name="Calculation 21 19 2" xfId="9938" xr:uid="{00000000-0005-0000-0000-00003E220000}"/>
    <cellStyle name="Calculation 21 2" xfId="276" xr:uid="{00000000-0005-0000-0000-00003F220000}"/>
    <cellStyle name="Calculation 21 2 2" xfId="9939" xr:uid="{00000000-0005-0000-0000-000040220000}"/>
    <cellStyle name="Calculation 21 20" xfId="9940" xr:uid="{00000000-0005-0000-0000-000041220000}"/>
    <cellStyle name="Calculation 21 20 2" xfId="9941" xr:uid="{00000000-0005-0000-0000-000042220000}"/>
    <cellStyle name="Calculation 21 21" xfId="9942" xr:uid="{00000000-0005-0000-0000-000043220000}"/>
    <cellStyle name="Calculation 21 21 2" xfId="9943" xr:uid="{00000000-0005-0000-0000-000044220000}"/>
    <cellStyle name="Calculation 21 22" xfId="9944" xr:uid="{00000000-0005-0000-0000-000045220000}"/>
    <cellStyle name="Calculation 21 22 2" xfId="9945" xr:uid="{00000000-0005-0000-0000-000046220000}"/>
    <cellStyle name="Calculation 21 23" xfId="9946" xr:uid="{00000000-0005-0000-0000-000047220000}"/>
    <cellStyle name="Calculation 21 23 2" xfId="9947" xr:uid="{00000000-0005-0000-0000-000048220000}"/>
    <cellStyle name="Calculation 21 24" xfId="9948" xr:uid="{00000000-0005-0000-0000-000049220000}"/>
    <cellStyle name="Calculation 21 24 2" xfId="9949" xr:uid="{00000000-0005-0000-0000-00004A220000}"/>
    <cellStyle name="Calculation 21 25" xfId="9950" xr:uid="{00000000-0005-0000-0000-00004B220000}"/>
    <cellStyle name="Calculation 21 25 2" xfId="9951" xr:uid="{00000000-0005-0000-0000-00004C220000}"/>
    <cellStyle name="Calculation 21 26" xfId="9952" xr:uid="{00000000-0005-0000-0000-00004D220000}"/>
    <cellStyle name="Calculation 21 26 2" xfId="9953" xr:uid="{00000000-0005-0000-0000-00004E220000}"/>
    <cellStyle name="Calculation 21 27" xfId="9954" xr:uid="{00000000-0005-0000-0000-00004F220000}"/>
    <cellStyle name="Calculation 21 27 2" xfId="9955" xr:uid="{00000000-0005-0000-0000-000050220000}"/>
    <cellStyle name="Calculation 21 28" xfId="9956" xr:uid="{00000000-0005-0000-0000-000051220000}"/>
    <cellStyle name="Calculation 21 28 2" xfId="9957" xr:uid="{00000000-0005-0000-0000-000052220000}"/>
    <cellStyle name="Calculation 21 29" xfId="9958" xr:uid="{00000000-0005-0000-0000-000053220000}"/>
    <cellStyle name="Calculation 21 29 2" xfId="9959" xr:uid="{00000000-0005-0000-0000-000054220000}"/>
    <cellStyle name="Calculation 21 3" xfId="9960" xr:uid="{00000000-0005-0000-0000-000055220000}"/>
    <cellStyle name="Calculation 21 3 2" xfId="9961" xr:uid="{00000000-0005-0000-0000-000056220000}"/>
    <cellStyle name="Calculation 21 30" xfId="9962" xr:uid="{00000000-0005-0000-0000-000057220000}"/>
    <cellStyle name="Calculation 21 30 2" xfId="9963" xr:uid="{00000000-0005-0000-0000-000058220000}"/>
    <cellStyle name="Calculation 21 31" xfId="9964" xr:uid="{00000000-0005-0000-0000-000059220000}"/>
    <cellStyle name="Calculation 21 31 2" xfId="9965" xr:uid="{00000000-0005-0000-0000-00005A220000}"/>
    <cellStyle name="Calculation 21 32" xfId="9966" xr:uid="{00000000-0005-0000-0000-00005B220000}"/>
    <cellStyle name="Calculation 21 32 2" xfId="9967" xr:uid="{00000000-0005-0000-0000-00005C220000}"/>
    <cellStyle name="Calculation 21 33" xfId="9968" xr:uid="{00000000-0005-0000-0000-00005D220000}"/>
    <cellStyle name="Calculation 21 33 2" xfId="9969" xr:uid="{00000000-0005-0000-0000-00005E220000}"/>
    <cellStyle name="Calculation 21 34" xfId="9970" xr:uid="{00000000-0005-0000-0000-00005F220000}"/>
    <cellStyle name="Calculation 21 34 2" xfId="9971" xr:uid="{00000000-0005-0000-0000-000060220000}"/>
    <cellStyle name="Calculation 21 35" xfId="9972" xr:uid="{00000000-0005-0000-0000-000061220000}"/>
    <cellStyle name="Calculation 21 35 2" xfId="9973" xr:uid="{00000000-0005-0000-0000-000062220000}"/>
    <cellStyle name="Calculation 21 36" xfId="9974" xr:uid="{00000000-0005-0000-0000-000063220000}"/>
    <cellStyle name="Calculation 21 36 2" xfId="9975" xr:uid="{00000000-0005-0000-0000-000064220000}"/>
    <cellStyle name="Calculation 21 37" xfId="9976" xr:uid="{00000000-0005-0000-0000-000065220000}"/>
    <cellStyle name="Calculation 21 37 2" xfId="9977" xr:uid="{00000000-0005-0000-0000-000066220000}"/>
    <cellStyle name="Calculation 21 38" xfId="9978" xr:uid="{00000000-0005-0000-0000-000067220000}"/>
    <cellStyle name="Calculation 21 38 2" xfId="9979" xr:uid="{00000000-0005-0000-0000-000068220000}"/>
    <cellStyle name="Calculation 21 39" xfId="9980" xr:uid="{00000000-0005-0000-0000-000069220000}"/>
    <cellStyle name="Calculation 21 39 2" xfId="9981" xr:uid="{00000000-0005-0000-0000-00006A220000}"/>
    <cellStyle name="Calculation 21 4" xfId="9982" xr:uid="{00000000-0005-0000-0000-00006B220000}"/>
    <cellStyle name="Calculation 21 4 2" xfId="9983" xr:uid="{00000000-0005-0000-0000-00006C220000}"/>
    <cellStyle name="Calculation 21 40" xfId="9984" xr:uid="{00000000-0005-0000-0000-00006D220000}"/>
    <cellStyle name="Calculation 21 41" xfId="9985" xr:uid="{00000000-0005-0000-0000-00006E220000}"/>
    <cellStyle name="Calculation 21 42" xfId="9986" xr:uid="{00000000-0005-0000-0000-00006F220000}"/>
    <cellStyle name="Calculation 21 43" xfId="9987" xr:uid="{00000000-0005-0000-0000-000070220000}"/>
    <cellStyle name="Calculation 21 44" xfId="9988" xr:uid="{00000000-0005-0000-0000-000071220000}"/>
    <cellStyle name="Calculation 21 45" xfId="9989" xr:uid="{00000000-0005-0000-0000-000072220000}"/>
    <cellStyle name="Calculation 21 46" xfId="9990" xr:uid="{00000000-0005-0000-0000-000073220000}"/>
    <cellStyle name="Calculation 21 47" xfId="9991" xr:uid="{00000000-0005-0000-0000-000074220000}"/>
    <cellStyle name="Calculation 21 48" xfId="9992" xr:uid="{00000000-0005-0000-0000-000075220000}"/>
    <cellStyle name="Calculation 21 49" xfId="9993" xr:uid="{00000000-0005-0000-0000-000076220000}"/>
    <cellStyle name="Calculation 21 5" xfId="9994" xr:uid="{00000000-0005-0000-0000-000077220000}"/>
    <cellStyle name="Calculation 21 5 2" xfId="9995" xr:uid="{00000000-0005-0000-0000-000078220000}"/>
    <cellStyle name="Calculation 21 50" xfId="9996" xr:uid="{00000000-0005-0000-0000-000079220000}"/>
    <cellStyle name="Calculation 21 51" xfId="9997" xr:uid="{00000000-0005-0000-0000-00007A220000}"/>
    <cellStyle name="Calculation 21 52" xfId="9998" xr:uid="{00000000-0005-0000-0000-00007B220000}"/>
    <cellStyle name="Calculation 21 53" xfId="9999" xr:uid="{00000000-0005-0000-0000-00007C220000}"/>
    <cellStyle name="Calculation 21 54" xfId="10000" xr:uid="{00000000-0005-0000-0000-00007D220000}"/>
    <cellStyle name="Calculation 21 55" xfId="10001" xr:uid="{00000000-0005-0000-0000-00007E220000}"/>
    <cellStyle name="Calculation 21 56" xfId="10002" xr:uid="{00000000-0005-0000-0000-00007F220000}"/>
    <cellStyle name="Calculation 21 57" xfId="10003" xr:uid="{00000000-0005-0000-0000-000080220000}"/>
    <cellStyle name="Calculation 21 58" xfId="10004" xr:uid="{00000000-0005-0000-0000-000081220000}"/>
    <cellStyle name="Calculation 21 59" xfId="10005" xr:uid="{00000000-0005-0000-0000-000082220000}"/>
    <cellStyle name="Calculation 21 6" xfId="10006" xr:uid="{00000000-0005-0000-0000-000083220000}"/>
    <cellStyle name="Calculation 21 6 2" xfId="10007" xr:uid="{00000000-0005-0000-0000-000084220000}"/>
    <cellStyle name="Calculation 21 60" xfId="10008" xr:uid="{00000000-0005-0000-0000-000085220000}"/>
    <cellStyle name="Calculation 21 61" xfId="10009" xr:uid="{00000000-0005-0000-0000-000086220000}"/>
    <cellStyle name="Calculation 21 62" xfId="10010" xr:uid="{00000000-0005-0000-0000-000087220000}"/>
    <cellStyle name="Calculation 21 63" xfId="10011" xr:uid="{00000000-0005-0000-0000-000088220000}"/>
    <cellStyle name="Calculation 21 64" xfId="10012" xr:uid="{00000000-0005-0000-0000-000089220000}"/>
    <cellStyle name="Calculation 21 65" xfId="10013" xr:uid="{00000000-0005-0000-0000-00008A220000}"/>
    <cellStyle name="Calculation 21 66" xfId="10014" xr:uid="{00000000-0005-0000-0000-00008B220000}"/>
    <cellStyle name="Calculation 21 67" xfId="10015" xr:uid="{00000000-0005-0000-0000-00008C220000}"/>
    <cellStyle name="Calculation 21 68" xfId="10016" xr:uid="{00000000-0005-0000-0000-00008D220000}"/>
    <cellStyle name="Calculation 21 69" xfId="10017" xr:uid="{00000000-0005-0000-0000-00008E220000}"/>
    <cellStyle name="Calculation 21 7" xfId="10018" xr:uid="{00000000-0005-0000-0000-00008F220000}"/>
    <cellStyle name="Calculation 21 7 2" xfId="10019" xr:uid="{00000000-0005-0000-0000-000090220000}"/>
    <cellStyle name="Calculation 21 70" xfId="10020" xr:uid="{00000000-0005-0000-0000-000091220000}"/>
    <cellStyle name="Calculation 21 71" xfId="10021" xr:uid="{00000000-0005-0000-0000-000092220000}"/>
    <cellStyle name="Calculation 21 72" xfId="10022" xr:uid="{00000000-0005-0000-0000-000093220000}"/>
    <cellStyle name="Calculation 21 73" xfId="10023" xr:uid="{00000000-0005-0000-0000-000094220000}"/>
    <cellStyle name="Calculation 21 74" xfId="10024" xr:uid="{00000000-0005-0000-0000-000095220000}"/>
    <cellStyle name="Calculation 21 75" xfId="10025" xr:uid="{00000000-0005-0000-0000-000096220000}"/>
    <cellStyle name="Calculation 21 76" xfId="10026" xr:uid="{00000000-0005-0000-0000-000097220000}"/>
    <cellStyle name="Calculation 21 77" xfId="52411" xr:uid="{00000000-0005-0000-0000-000098220000}"/>
    <cellStyle name="Calculation 21 78" xfId="52352" xr:uid="{00000000-0005-0000-0000-000099220000}"/>
    <cellStyle name="Calculation 21 79" xfId="53099" xr:uid="{00000000-0005-0000-0000-00009A220000}"/>
    <cellStyle name="Calculation 21 8" xfId="10027" xr:uid="{00000000-0005-0000-0000-00009B220000}"/>
    <cellStyle name="Calculation 21 8 2" xfId="10028" xr:uid="{00000000-0005-0000-0000-00009C220000}"/>
    <cellStyle name="Calculation 21 9" xfId="10029" xr:uid="{00000000-0005-0000-0000-00009D220000}"/>
    <cellStyle name="Calculation 21 9 2" xfId="10030" xr:uid="{00000000-0005-0000-0000-00009E220000}"/>
    <cellStyle name="Calculation 22" xfId="277" xr:uid="{00000000-0005-0000-0000-00009F220000}"/>
    <cellStyle name="Calculation 22 10" xfId="10031" xr:uid="{00000000-0005-0000-0000-0000A0220000}"/>
    <cellStyle name="Calculation 22 10 2" xfId="10032" xr:uid="{00000000-0005-0000-0000-0000A1220000}"/>
    <cellStyle name="Calculation 22 11" xfId="10033" xr:uid="{00000000-0005-0000-0000-0000A2220000}"/>
    <cellStyle name="Calculation 22 11 2" xfId="10034" xr:uid="{00000000-0005-0000-0000-0000A3220000}"/>
    <cellStyle name="Calculation 22 12" xfId="10035" xr:uid="{00000000-0005-0000-0000-0000A4220000}"/>
    <cellStyle name="Calculation 22 12 2" xfId="10036" xr:uid="{00000000-0005-0000-0000-0000A5220000}"/>
    <cellStyle name="Calculation 22 13" xfId="10037" xr:uid="{00000000-0005-0000-0000-0000A6220000}"/>
    <cellStyle name="Calculation 22 13 2" xfId="10038" xr:uid="{00000000-0005-0000-0000-0000A7220000}"/>
    <cellStyle name="Calculation 22 14" xfId="10039" xr:uid="{00000000-0005-0000-0000-0000A8220000}"/>
    <cellStyle name="Calculation 22 14 2" xfId="10040" xr:uid="{00000000-0005-0000-0000-0000A9220000}"/>
    <cellStyle name="Calculation 22 15" xfId="10041" xr:uid="{00000000-0005-0000-0000-0000AA220000}"/>
    <cellStyle name="Calculation 22 15 2" xfId="10042" xr:uid="{00000000-0005-0000-0000-0000AB220000}"/>
    <cellStyle name="Calculation 22 16" xfId="10043" xr:uid="{00000000-0005-0000-0000-0000AC220000}"/>
    <cellStyle name="Calculation 22 16 2" xfId="10044" xr:uid="{00000000-0005-0000-0000-0000AD220000}"/>
    <cellStyle name="Calculation 22 17" xfId="10045" xr:uid="{00000000-0005-0000-0000-0000AE220000}"/>
    <cellStyle name="Calculation 22 17 2" xfId="10046" xr:uid="{00000000-0005-0000-0000-0000AF220000}"/>
    <cellStyle name="Calculation 22 18" xfId="10047" xr:uid="{00000000-0005-0000-0000-0000B0220000}"/>
    <cellStyle name="Calculation 22 18 2" xfId="10048" xr:uid="{00000000-0005-0000-0000-0000B1220000}"/>
    <cellStyle name="Calculation 22 19" xfId="10049" xr:uid="{00000000-0005-0000-0000-0000B2220000}"/>
    <cellStyle name="Calculation 22 19 2" xfId="10050" xr:uid="{00000000-0005-0000-0000-0000B3220000}"/>
    <cellStyle name="Calculation 22 2" xfId="278" xr:uid="{00000000-0005-0000-0000-0000B4220000}"/>
    <cellStyle name="Calculation 22 2 2" xfId="10051" xr:uid="{00000000-0005-0000-0000-0000B5220000}"/>
    <cellStyle name="Calculation 22 20" xfId="10052" xr:uid="{00000000-0005-0000-0000-0000B6220000}"/>
    <cellStyle name="Calculation 22 20 2" xfId="10053" xr:uid="{00000000-0005-0000-0000-0000B7220000}"/>
    <cellStyle name="Calculation 22 21" xfId="10054" xr:uid="{00000000-0005-0000-0000-0000B8220000}"/>
    <cellStyle name="Calculation 22 21 2" xfId="10055" xr:uid="{00000000-0005-0000-0000-0000B9220000}"/>
    <cellStyle name="Calculation 22 22" xfId="10056" xr:uid="{00000000-0005-0000-0000-0000BA220000}"/>
    <cellStyle name="Calculation 22 22 2" xfId="10057" xr:uid="{00000000-0005-0000-0000-0000BB220000}"/>
    <cellStyle name="Calculation 22 23" xfId="10058" xr:uid="{00000000-0005-0000-0000-0000BC220000}"/>
    <cellStyle name="Calculation 22 23 2" xfId="10059" xr:uid="{00000000-0005-0000-0000-0000BD220000}"/>
    <cellStyle name="Calculation 22 24" xfId="10060" xr:uid="{00000000-0005-0000-0000-0000BE220000}"/>
    <cellStyle name="Calculation 22 24 2" xfId="10061" xr:uid="{00000000-0005-0000-0000-0000BF220000}"/>
    <cellStyle name="Calculation 22 25" xfId="10062" xr:uid="{00000000-0005-0000-0000-0000C0220000}"/>
    <cellStyle name="Calculation 22 25 2" xfId="10063" xr:uid="{00000000-0005-0000-0000-0000C1220000}"/>
    <cellStyle name="Calculation 22 26" xfId="10064" xr:uid="{00000000-0005-0000-0000-0000C2220000}"/>
    <cellStyle name="Calculation 22 26 2" xfId="10065" xr:uid="{00000000-0005-0000-0000-0000C3220000}"/>
    <cellStyle name="Calculation 22 27" xfId="10066" xr:uid="{00000000-0005-0000-0000-0000C4220000}"/>
    <cellStyle name="Calculation 22 27 2" xfId="10067" xr:uid="{00000000-0005-0000-0000-0000C5220000}"/>
    <cellStyle name="Calculation 22 28" xfId="10068" xr:uid="{00000000-0005-0000-0000-0000C6220000}"/>
    <cellStyle name="Calculation 22 28 2" xfId="10069" xr:uid="{00000000-0005-0000-0000-0000C7220000}"/>
    <cellStyle name="Calculation 22 29" xfId="10070" xr:uid="{00000000-0005-0000-0000-0000C8220000}"/>
    <cellStyle name="Calculation 22 29 2" xfId="10071" xr:uid="{00000000-0005-0000-0000-0000C9220000}"/>
    <cellStyle name="Calculation 22 3" xfId="10072" xr:uid="{00000000-0005-0000-0000-0000CA220000}"/>
    <cellStyle name="Calculation 22 3 2" xfId="10073" xr:uid="{00000000-0005-0000-0000-0000CB220000}"/>
    <cellStyle name="Calculation 22 30" xfId="10074" xr:uid="{00000000-0005-0000-0000-0000CC220000}"/>
    <cellStyle name="Calculation 22 30 2" xfId="10075" xr:uid="{00000000-0005-0000-0000-0000CD220000}"/>
    <cellStyle name="Calculation 22 31" xfId="10076" xr:uid="{00000000-0005-0000-0000-0000CE220000}"/>
    <cellStyle name="Calculation 22 31 2" xfId="10077" xr:uid="{00000000-0005-0000-0000-0000CF220000}"/>
    <cellStyle name="Calculation 22 32" xfId="10078" xr:uid="{00000000-0005-0000-0000-0000D0220000}"/>
    <cellStyle name="Calculation 22 32 2" xfId="10079" xr:uid="{00000000-0005-0000-0000-0000D1220000}"/>
    <cellStyle name="Calculation 22 33" xfId="10080" xr:uid="{00000000-0005-0000-0000-0000D2220000}"/>
    <cellStyle name="Calculation 22 33 2" xfId="10081" xr:uid="{00000000-0005-0000-0000-0000D3220000}"/>
    <cellStyle name="Calculation 22 34" xfId="10082" xr:uid="{00000000-0005-0000-0000-0000D4220000}"/>
    <cellStyle name="Calculation 22 34 2" xfId="10083" xr:uid="{00000000-0005-0000-0000-0000D5220000}"/>
    <cellStyle name="Calculation 22 35" xfId="10084" xr:uid="{00000000-0005-0000-0000-0000D6220000}"/>
    <cellStyle name="Calculation 22 35 2" xfId="10085" xr:uid="{00000000-0005-0000-0000-0000D7220000}"/>
    <cellStyle name="Calculation 22 36" xfId="10086" xr:uid="{00000000-0005-0000-0000-0000D8220000}"/>
    <cellStyle name="Calculation 22 36 2" xfId="10087" xr:uid="{00000000-0005-0000-0000-0000D9220000}"/>
    <cellStyle name="Calculation 22 37" xfId="10088" xr:uid="{00000000-0005-0000-0000-0000DA220000}"/>
    <cellStyle name="Calculation 22 37 2" xfId="10089" xr:uid="{00000000-0005-0000-0000-0000DB220000}"/>
    <cellStyle name="Calculation 22 38" xfId="10090" xr:uid="{00000000-0005-0000-0000-0000DC220000}"/>
    <cellStyle name="Calculation 22 38 2" xfId="10091" xr:uid="{00000000-0005-0000-0000-0000DD220000}"/>
    <cellStyle name="Calculation 22 39" xfId="10092" xr:uid="{00000000-0005-0000-0000-0000DE220000}"/>
    <cellStyle name="Calculation 22 39 2" xfId="10093" xr:uid="{00000000-0005-0000-0000-0000DF220000}"/>
    <cellStyle name="Calculation 22 4" xfId="10094" xr:uid="{00000000-0005-0000-0000-0000E0220000}"/>
    <cellStyle name="Calculation 22 4 2" xfId="10095" xr:uid="{00000000-0005-0000-0000-0000E1220000}"/>
    <cellStyle name="Calculation 22 40" xfId="10096" xr:uid="{00000000-0005-0000-0000-0000E2220000}"/>
    <cellStyle name="Calculation 22 41" xfId="10097" xr:uid="{00000000-0005-0000-0000-0000E3220000}"/>
    <cellStyle name="Calculation 22 42" xfId="10098" xr:uid="{00000000-0005-0000-0000-0000E4220000}"/>
    <cellStyle name="Calculation 22 43" xfId="10099" xr:uid="{00000000-0005-0000-0000-0000E5220000}"/>
    <cellStyle name="Calculation 22 44" xfId="10100" xr:uid="{00000000-0005-0000-0000-0000E6220000}"/>
    <cellStyle name="Calculation 22 45" xfId="10101" xr:uid="{00000000-0005-0000-0000-0000E7220000}"/>
    <cellStyle name="Calculation 22 46" xfId="10102" xr:uid="{00000000-0005-0000-0000-0000E8220000}"/>
    <cellStyle name="Calculation 22 47" xfId="10103" xr:uid="{00000000-0005-0000-0000-0000E9220000}"/>
    <cellStyle name="Calculation 22 48" xfId="10104" xr:uid="{00000000-0005-0000-0000-0000EA220000}"/>
    <cellStyle name="Calculation 22 49" xfId="10105" xr:uid="{00000000-0005-0000-0000-0000EB220000}"/>
    <cellStyle name="Calculation 22 5" xfId="10106" xr:uid="{00000000-0005-0000-0000-0000EC220000}"/>
    <cellStyle name="Calculation 22 5 2" xfId="10107" xr:uid="{00000000-0005-0000-0000-0000ED220000}"/>
    <cellStyle name="Calculation 22 50" xfId="10108" xr:uid="{00000000-0005-0000-0000-0000EE220000}"/>
    <cellStyle name="Calculation 22 51" xfId="10109" xr:uid="{00000000-0005-0000-0000-0000EF220000}"/>
    <cellStyle name="Calculation 22 52" xfId="10110" xr:uid="{00000000-0005-0000-0000-0000F0220000}"/>
    <cellStyle name="Calculation 22 53" xfId="10111" xr:uid="{00000000-0005-0000-0000-0000F1220000}"/>
    <cellStyle name="Calculation 22 54" xfId="10112" xr:uid="{00000000-0005-0000-0000-0000F2220000}"/>
    <cellStyle name="Calculation 22 55" xfId="10113" xr:uid="{00000000-0005-0000-0000-0000F3220000}"/>
    <cellStyle name="Calculation 22 56" xfId="10114" xr:uid="{00000000-0005-0000-0000-0000F4220000}"/>
    <cellStyle name="Calculation 22 57" xfId="10115" xr:uid="{00000000-0005-0000-0000-0000F5220000}"/>
    <cellStyle name="Calculation 22 58" xfId="10116" xr:uid="{00000000-0005-0000-0000-0000F6220000}"/>
    <cellStyle name="Calculation 22 59" xfId="10117" xr:uid="{00000000-0005-0000-0000-0000F7220000}"/>
    <cellStyle name="Calculation 22 6" xfId="10118" xr:uid="{00000000-0005-0000-0000-0000F8220000}"/>
    <cellStyle name="Calculation 22 6 2" xfId="10119" xr:uid="{00000000-0005-0000-0000-0000F9220000}"/>
    <cellStyle name="Calculation 22 60" xfId="10120" xr:uid="{00000000-0005-0000-0000-0000FA220000}"/>
    <cellStyle name="Calculation 22 61" xfId="10121" xr:uid="{00000000-0005-0000-0000-0000FB220000}"/>
    <cellStyle name="Calculation 22 62" xfId="10122" xr:uid="{00000000-0005-0000-0000-0000FC220000}"/>
    <cellStyle name="Calculation 22 63" xfId="10123" xr:uid="{00000000-0005-0000-0000-0000FD220000}"/>
    <cellStyle name="Calculation 22 64" xfId="10124" xr:uid="{00000000-0005-0000-0000-0000FE220000}"/>
    <cellStyle name="Calculation 22 65" xfId="10125" xr:uid="{00000000-0005-0000-0000-0000FF220000}"/>
    <cellStyle name="Calculation 22 66" xfId="10126" xr:uid="{00000000-0005-0000-0000-000000230000}"/>
    <cellStyle name="Calculation 22 67" xfId="10127" xr:uid="{00000000-0005-0000-0000-000001230000}"/>
    <cellStyle name="Calculation 22 68" xfId="10128" xr:uid="{00000000-0005-0000-0000-000002230000}"/>
    <cellStyle name="Calculation 22 69" xfId="10129" xr:uid="{00000000-0005-0000-0000-000003230000}"/>
    <cellStyle name="Calculation 22 7" xfId="10130" xr:uid="{00000000-0005-0000-0000-000004230000}"/>
    <cellStyle name="Calculation 22 7 2" xfId="10131" xr:uid="{00000000-0005-0000-0000-000005230000}"/>
    <cellStyle name="Calculation 22 70" xfId="10132" xr:uid="{00000000-0005-0000-0000-000006230000}"/>
    <cellStyle name="Calculation 22 71" xfId="10133" xr:uid="{00000000-0005-0000-0000-000007230000}"/>
    <cellStyle name="Calculation 22 72" xfId="10134" xr:uid="{00000000-0005-0000-0000-000008230000}"/>
    <cellStyle name="Calculation 22 73" xfId="10135" xr:uid="{00000000-0005-0000-0000-000009230000}"/>
    <cellStyle name="Calculation 22 74" xfId="10136" xr:uid="{00000000-0005-0000-0000-00000A230000}"/>
    <cellStyle name="Calculation 22 75" xfId="10137" xr:uid="{00000000-0005-0000-0000-00000B230000}"/>
    <cellStyle name="Calculation 22 76" xfId="10138" xr:uid="{00000000-0005-0000-0000-00000C230000}"/>
    <cellStyle name="Calculation 22 77" xfId="52738" xr:uid="{00000000-0005-0000-0000-00000D230000}"/>
    <cellStyle name="Calculation 22 78" xfId="53013" xr:uid="{00000000-0005-0000-0000-00000E230000}"/>
    <cellStyle name="Calculation 22 79" xfId="53474" xr:uid="{00000000-0005-0000-0000-00000F230000}"/>
    <cellStyle name="Calculation 22 8" xfId="10139" xr:uid="{00000000-0005-0000-0000-000010230000}"/>
    <cellStyle name="Calculation 22 8 2" xfId="10140" xr:uid="{00000000-0005-0000-0000-000011230000}"/>
    <cellStyle name="Calculation 22 9" xfId="10141" xr:uid="{00000000-0005-0000-0000-000012230000}"/>
    <cellStyle name="Calculation 22 9 2" xfId="10142" xr:uid="{00000000-0005-0000-0000-000013230000}"/>
    <cellStyle name="Calculation 23" xfId="279" xr:uid="{00000000-0005-0000-0000-000014230000}"/>
    <cellStyle name="Calculation 23 10" xfId="10143" xr:uid="{00000000-0005-0000-0000-000015230000}"/>
    <cellStyle name="Calculation 23 10 2" xfId="10144" xr:uid="{00000000-0005-0000-0000-000016230000}"/>
    <cellStyle name="Calculation 23 11" xfId="10145" xr:uid="{00000000-0005-0000-0000-000017230000}"/>
    <cellStyle name="Calculation 23 11 2" xfId="10146" xr:uid="{00000000-0005-0000-0000-000018230000}"/>
    <cellStyle name="Calculation 23 12" xfId="10147" xr:uid="{00000000-0005-0000-0000-000019230000}"/>
    <cellStyle name="Calculation 23 12 2" xfId="10148" xr:uid="{00000000-0005-0000-0000-00001A230000}"/>
    <cellStyle name="Calculation 23 13" xfId="10149" xr:uid="{00000000-0005-0000-0000-00001B230000}"/>
    <cellStyle name="Calculation 23 13 2" xfId="10150" xr:uid="{00000000-0005-0000-0000-00001C230000}"/>
    <cellStyle name="Calculation 23 14" xfId="10151" xr:uid="{00000000-0005-0000-0000-00001D230000}"/>
    <cellStyle name="Calculation 23 14 2" xfId="10152" xr:uid="{00000000-0005-0000-0000-00001E230000}"/>
    <cellStyle name="Calculation 23 15" xfId="10153" xr:uid="{00000000-0005-0000-0000-00001F230000}"/>
    <cellStyle name="Calculation 23 15 2" xfId="10154" xr:uid="{00000000-0005-0000-0000-000020230000}"/>
    <cellStyle name="Calculation 23 16" xfId="10155" xr:uid="{00000000-0005-0000-0000-000021230000}"/>
    <cellStyle name="Calculation 23 16 2" xfId="10156" xr:uid="{00000000-0005-0000-0000-000022230000}"/>
    <cellStyle name="Calculation 23 17" xfId="10157" xr:uid="{00000000-0005-0000-0000-000023230000}"/>
    <cellStyle name="Calculation 23 17 2" xfId="10158" xr:uid="{00000000-0005-0000-0000-000024230000}"/>
    <cellStyle name="Calculation 23 18" xfId="10159" xr:uid="{00000000-0005-0000-0000-000025230000}"/>
    <cellStyle name="Calculation 23 18 2" xfId="10160" xr:uid="{00000000-0005-0000-0000-000026230000}"/>
    <cellStyle name="Calculation 23 19" xfId="10161" xr:uid="{00000000-0005-0000-0000-000027230000}"/>
    <cellStyle name="Calculation 23 19 2" xfId="10162" xr:uid="{00000000-0005-0000-0000-000028230000}"/>
    <cellStyle name="Calculation 23 2" xfId="280" xr:uid="{00000000-0005-0000-0000-000029230000}"/>
    <cellStyle name="Calculation 23 2 2" xfId="10163" xr:uid="{00000000-0005-0000-0000-00002A230000}"/>
    <cellStyle name="Calculation 23 20" xfId="10164" xr:uid="{00000000-0005-0000-0000-00002B230000}"/>
    <cellStyle name="Calculation 23 20 2" xfId="10165" xr:uid="{00000000-0005-0000-0000-00002C230000}"/>
    <cellStyle name="Calculation 23 21" xfId="10166" xr:uid="{00000000-0005-0000-0000-00002D230000}"/>
    <cellStyle name="Calculation 23 21 2" xfId="10167" xr:uid="{00000000-0005-0000-0000-00002E230000}"/>
    <cellStyle name="Calculation 23 22" xfId="10168" xr:uid="{00000000-0005-0000-0000-00002F230000}"/>
    <cellStyle name="Calculation 23 22 2" xfId="10169" xr:uid="{00000000-0005-0000-0000-000030230000}"/>
    <cellStyle name="Calculation 23 23" xfId="10170" xr:uid="{00000000-0005-0000-0000-000031230000}"/>
    <cellStyle name="Calculation 23 23 2" xfId="10171" xr:uid="{00000000-0005-0000-0000-000032230000}"/>
    <cellStyle name="Calculation 23 24" xfId="10172" xr:uid="{00000000-0005-0000-0000-000033230000}"/>
    <cellStyle name="Calculation 23 24 2" xfId="10173" xr:uid="{00000000-0005-0000-0000-000034230000}"/>
    <cellStyle name="Calculation 23 25" xfId="10174" xr:uid="{00000000-0005-0000-0000-000035230000}"/>
    <cellStyle name="Calculation 23 25 2" xfId="10175" xr:uid="{00000000-0005-0000-0000-000036230000}"/>
    <cellStyle name="Calculation 23 26" xfId="10176" xr:uid="{00000000-0005-0000-0000-000037230000}"/>
    <cellStyle name="Calculation 23 26 2" xfId="10177" xr:uid="{00000000-0005-0000-0000-000038230000}"/>
    <cellStyle name="Calculation 23 27" xfId="10178" xr:uid="{00000000-0005-0000-0000-000039230000}"/>
    <cellStyle name="Calculation 23 27 2" xfId="10179" xr:uid="{00000000-0005-0000-0000-00003A230000}"/>
    <cellStyle name="Calculation 23 28" xfId="10180" xr:uid="{00000000-0005-0000-0000-00003B230000}"/>
    <cellStyle name="Calculation 23 28 2" xfId="10181" xr:uid="{00000000-0005-0000-0000-00003C230000}"/>
    <cellStyle name="Calculation 23 29" xfId="10182" xr:uid="{00000000-0005-0000-0000-00003D230000}"/>
    <cellStyle name="Calculation 23 29 2" xfId="10183" xr:uid="{00000000-0005-0000-0000-00003E230000}"/>
    <cellStyle name="Calculation 23 3" xfId="10184" xr:uid="{00000000-0005-0000-0000-00003F230000}"/>
    <cellStyle name="Calculation 23 3 2" xfId="10185" xr:uid="{00000000-0005-0000-0000-000040230000}"/>
    <cellStyle name="Calculation 23 30" xfId="10186" xr:uid="{00000000-0005-0000-0000-000041230000}"/>
    <cellStyle name="Calculation 23 30 2" xfId="10187" xr:uid="{00000000-0005-0000-0000-000042230000}"/>
    <cellStyle name="Calculation 23 31" xfId="10188" xr:uid="{00000000-0005-0000-0000-000043230000}"/>
    <cellStyle name="Calculation 23 31 2" xfId="10189" xr:uid="{00000000-0005-0000-0000-000044230000}"/>
    <cellStyle name="Calculation 23 32" xfId="10190" xr:uid="{00000000-0005-0000-0000-000045230000}"/>
    <cellStyle name="Calculation 23 32 2" xfId="10191" xr:uid="{00000000-0005-0000-0000-000046230000}"/>
    <cellStyle name="Calculation 23 33" xfId="10192" xr:uid="{00000000-0005-0000-0000-000047230000}"/>
    <cellStyle name="Calculation 23 33 2" xfId="10193" xr:uid="{00000000-0005-0000-0000-000048230000}"/>
    <cellStyle name="Calculation 23 34" xfId="10194" xr:uid="{00000000-0005-0000-0000-000049230000}"/>
    <cellStyle name="Calculation 23 34 2" xfId="10195" xr:uid="{00000000-0005-0000-0000-00004A230000}"/>
    <cellStyle name="Calculation 23 35" xfId="10196" xr:uid="{00000000-0005-0000-0000-00004B230000}"/>
    <cellStyle name="Calculation 23 35 2" xfId="10197" xr:uid="{00000000-0005-0000-0000-00004C230000}"/>
    <cellStyle name="Calculation 23 36" xfId="10198" xr:uid="{00000000-0005-0000-0000-00004D230000}"/>
    <cellStyle name="Calculation 23 36 2" xfId="10199" xr:uid="{00000000-0005-0000-0000-00004E230000}"/>
    <cellStyle name="Calculation 23 37" xfId="10200" xr:uid="{00000000-0005-0000-0000-00004F230000}"/>
    <cellStyle name="Calculation 23 37 2" xfId="10201" xr:uid="{00000000-0005-0000-0000-000050230000}"/>
    <cellStyle name="Calculation 23 38" xfId="10202" xr:uid="{00000000-0005-0000-0000-000051230000}"/>
    <cellStyle name="Calculation 23 38 2" xfId="10203" xr:uid="{00000000-0005-0000-0000-000052230000}"/>
    <cellStyle name="Calculation 23 39" xfId="10204" xr:uid="{00000000-0005-0000-0000-000053230000}"/>
    <cellStyle name="Calculation 23 4" xfId="10205" xr:uid="{00000000-0005-0000-0000-000054230000}"/>
    <cellStyle name="Calculation 23 4 2" xfId="10206" xr:uid="{00000000-0005-0000-0000-000055230000}"/>
    <cellStyle name="Calculation 23 40" xfId="10207" xr:uid="{00000000-0005-0000-0000-000056230000}"/>
    <cellStyle name="Calculation 23 41" xfId="10208" xr:uid="{00000000-0005-0000-0000-000057230000}"/>
    <cellStyle name="Calculation 23 42" xfId="10209" xr:uid="{00000000-0005-0000-0000-000058230000}"/>
    <cellStyle name="Calculation 23 43" xfId="10210" xr:uid="{00000000-0005-0000-0000-000059230000}"/>
    <cellStyle name="Calculation 23 44" xfId="10211" xr:uid="{00000000-0005-0000-0000-00005A230000}"/>
    <cellStyle name="Calculation 23 45" xfId="10212" xr:uid="{00000000-0005-0000-0000-00005B230000}"/>
    <cellStyle name="Calculation 23 46" xfId="10213" xr:uid="{00000000-0005-0000-0000-00005C230000}"/>
    <cellStyle name="Calculation 23 47" xfId="10214" xr:uid="{00000000-0005-0000-0000-00005D230000}"/>
    <cellStyle name="Calculation 23 48" xfId="10215" xr:uid="{00000000-0005-0000-0000-00005E230000}"/>
    <cellStyle name="Calculation 23 49" xfId="10216" xr:uid="{00000000-0005-0000-0000-00005F230000}"/>
    <cellStyle name="Calculation 23 5" xfId="10217" xr:uid="{00000000-0005-0000-0000-000060230000}"/>
    <cellStyle name="Calculation 23 5 2" xfId="10218" xr:uid="{00000000-0005-0000-0000-000061230000}"/>
    <cellStyle name="Calculation 23 50" xfId="10219" xr:uid="{00000000-0005-0000-0000-000062230000}"/>
    <cellStyle name="Calculation 23 51" xfId="10220" xr:uid="{00000000-0005-0000-0000-000063230000}"/>
    <cellStyle name="Calculation 23 52" xfId="10221" xr:uid="{00000000-0005-0000-0000-000064230000}"/>
    <cellStyle name="Calculation 23 53" xfId="10222" xr:uid="{00000000-0005-0000-0000-000065230000}"/>
    <cellStyle name="Calculation 23 54" xfId="10223" xr:uid="{00000000-0005-0000-0000-000066230000}"/>
    <cellStyle name="Calculation 23 55" xfId="10224" xr:uid="{00000000-0005-0000-0000-000067230000}"/>
    <cellStyle name="Calculation 23 56" xfId="10225" xr:uid="{00000000-0005-0000-0000-000068230000}"/>
    <cellStyle name="Calculation 23 57" xfId="10226" xr:uid="{00000000-0005-0000-0000-000069230000}"/>
    <cellStyle name="Calculation 23 58" xfId="10227" xr:uid="{00000000-0005-0000-0000-00006A230000}"/>
    <cellStyle name="Calculation 23 59" xfId="10228" xr:uid="{00000000-0005-0000-0000-00006B230000}"/>
    <cellStyle name="Calculation 23 6" xfId="10229" xr:uid="{00000000-0005-0000-0000-00006C230000}"/>
    <cellStyle name="Calculation 23 6 2" xfId="10230" xr:uid="{00000000-0005-0000-0000-00006D230000}"/>
    <cellStyle name="Calculation 23 60" xfId="10231" xr:uid="{00000000-0005-0000-0000-00006E230000}"/>
    <cellStyle name="Calculation 23 61" xfId="10232" xr:uid="{00000000-0005-0000-0000-00006F230000}"/>
    <cellStyle name="Calculation 23 62" xfId="10233" xr:uid="{00000000-0005-0000-0000-000070230000}"/>
    <cellStyle name="Calculation 23 63" xfId="10234" xr:uid="{00000000-0005-0000-0000-000071230000}"/>
    <cellStyle name="Calculation 23 64" xfId="10235" xr:uid="{00000000-0005-0000-0000-000072230000}"/>
    <cellStyle name="Calculation 23 65" xfId="10236" xr:uid="{00000000-0005-0000-0000-000073230000}"/>
    <cellStyle name="Calculation 23 66" xfId="10237" xr:uid="{00000000-0005-0000-0000-000074230000}"/>
    <cellStyle name="Calculation 23 67" xfId="10238" xr:uid="{00000000-0005-0000-0000-000075230000}"/>
    <cellStyle name="Calculation 23 68" xfId="10239" xr:uid="{00000000-0005-0000-0000-000076230000}"/>
    <cellStyle name="Calculation 23 69" xfId="10240" xr:uid="{00000000-0005-0000-0000-000077230000}"/>
    <cellStyle name="Calculation 23 7" xfId="10241" xr:uid="{00000000-0005-0000-0000-000078230000}"/>
    <cellStyle name="Calculation 23 7 2" xfId="10242" xr:uid="{00000000-0005-0000-0000-000079230000}"/>
    <cellStyle name="Calculation 23 70" xfId="10243" xr:uid="{00000000-0005-0000-0000-00007A230000}"/>
    <cellStyle name="Calculation 23 71" xfId="10244" xr:uid="{00000000-0005-0000-0000-00007B230000}"/>
    <cellStyle name="Calculation 23 72" xfId="10245" xr:uid="{00000000-0005-0000-0000-00007C230000}"/>
    <cellStyle name="Calculation 23 73" xfId="10246" xr:uid="{00000000-0005-0000-0000-00007D230000}"/>
    <cellStyle name="Calculation 23 74" xfId="10247" xr:uid="{00000000-0005-0000-0000-00007E230000}"/>
    <cellStyle name="Calculation 23 75" xfId="10248" xr:uid="{00000000-0005-0000-0000-00007F230000}"/>
    <cellStyle name="Calculation 23 76" xfId="52753" xr:uid="{00000000-0005-0000-0000-000080230000}"/>
    <cellStyle name="Calculation 23 77" xfId="53032" xr:uid="{00000000-0005-0000-0000-000081230000}"/>
    <cellStyle name="Calculation 23 78" xfId="53493" xr:uid="{00000000-0005-0000-0000-000082230000}"/>
    <cellStyle name="Calculation 23 8" xfId="10249" xr:uid="{00000000-0005-0000-0000-000083230000}"/>
    <cellStyle name="Calculation 23 8 2" xfId="10250" xr:uid="{00000000-0005-0000-0000-000084230000}"/>
    <cellStyle name="Calculation 23 9" xfId="10251" xr:uid="{00000000-0005-0000-0000-000085230000}"/>
    <cellStyle name="Calculation 23 9 2" xfId="10252" xr:uid="{00000000-0005-0000-0000-000086230000}"/>
    <cellStyle name="Calculation 24" xfId="281" xr:uid="{00000000-0005-0000-0000-000087230000}"/>
    <cellStyle name="Calculation 24 2" xfId="10253" xr:uid="{00000000-0005-0000-0000-000088230000}"/>
    <cellStyle name="Calculation 25" xfId="10254" xr:uid="{00000000-0005-0000-0000-000089230000}"/>
    <cellStyle name="Calculation 25 2" xfId="10255" xr:uid="{00000000-0005-0000-0000-00008A230000}"/>
    <cellStyle name="Calculation 26" xfId="10256" xr:uid="{00000000-0005-0000-0000-00008B230000}"/>
    <cellStyle name="Calculation 26 2" xfId="10257" xr:uid="{00000000-0005-0000-0000-00008C230000}"/>
    <cellStyle name="Calculation 27" xfId="10258" xr:uid="{00000000-0005-0000-0000-00008D230000}"/>
    <cellStyle name="Calculation 27 2" xfId="10259" xr:uid="{00000000-0005-0000-0000-00008E230000}"/>
    <cellStyle name="Calculation 28" xfId="10260" xr:uid="{00000000-0005-0000-0000-00008F230000}"/>
    <cellStyle name="Calculation 28 2" xfId="10261" xr:uid="{00000000-0005-0000-0000-000090230000}"/>
    <cellStyle name="Calculation 29" xfId="10262" xr:uid="{00000000-0005-0000-0000-000091230000}"/>
    <cellStyle name="Calculation 29 2" xfId="10263" xr:uid="{00000000-0005-0000-0000-000092230000}"/>
    <cellStyle name="Calculation 3" xfId="282" xr:uid="{00000000-0005-0000-0000-000093230000}"/>
    <cellStyle name="Calculation 3 10" xfId="283" xr:uid="{00000000-0005-0000-0000-000094230000}"/>
    <cellStyle name="Calculation 3 10 10" xfId="10264" xr:uid="{00000000-0005-0000-0000-000095230000}"/>
    <cellStyle name="Calculation 3 10 10 2" xfId="10265" xr:uid="{00000000-0005-0000-0000-000096230000}"/>
    <cellStyle name="Calculation 3 10 11" xfId="10266" xr:uid="{00000000-0005-0000-0000-000097230000}"/>
    <cellStyle name="Calculation 3 10 11 2" xfId="10267" xr:uid="{00000000-0005-0000-0000-000098230000}"/>
    <cellStyle name="Calculation 3 10 12" xfId="10268" xr:uid="{00000000-0005-0000-0000-000099230000}"/>
    <cellStyle name="Calculation 3 10 12 2" xfId="10269" xr:uid="{00000000-0005-0000-0000-00009A230000}"/>
    <cellStyle name="Calculation 3 10 13" xfId="10270" xr:uid="{00000000-0005-0000-0000-00009B230000}"/>
    <cellStyle name="Calculation 3 10 13 2" xfId="10271" xr:uid="{00000000-0005-0000-0000-00009C230000}"/>
    <cellStyle name="Calculation 3 10 14" xfId="10272" xr:uid="{00000000-0005-0000-0000-00009D230000}"/>
    <cellStyle name="Calculation 3 10 14 2" xfId="10273" xr:uid="{00000000-0005-0000-0000-00009E230000}"/>
    <cellStyle name="Calculation 3 10 15" xfId="10274" xr:uid="{00000000-0005-0000-0000-00009F230000}"/>
    <cellStyle name="Calculation 3 10 15 2" xfId="10275" xr:uid="{00000000-0005-0000-0000-0000A0230000}"/>
    <cellStyle name="Calculation 3 10 16" xfId="10276" xr:uid="{00000000-0005-0000-0000-0000A1230000}"/>
    <cellStyle name="Calculation 3 10 16 2" xfId="10277" xr:uid="{00000000-0005-0000-0000-0000A2230000}"/>
    <cellStyle name="Calculation 3 10 17" xfId="10278" xr:uid="{00000000-0005-0000-0000-0000A3230000}"/>
    <cellStyle name="Calculation 3 10 17 2" xfId="10279" xr:uid="{00000000-0005-0000-0000-0000A4230000}"/>
    <cellStyle name="Calculation 3 10 18" xfId="10280" xr:uid="{00000000-0005-0000-0000-0000A5230000}"/>
    <cellStyle name="Calculation 3 10 18 2" xfId="10281" xr:uid="{00000000-0005-0000-0000-0000A6230000}"/>
    <cellStyle name="Calculation 3 10 19" xfId="10282" xr:uid="{00000000-0005-0000-0000-0000A7230000}"/>
    <cellStyle name="Calculation 3 10 19 2" xfId="10283" xr:uid="{00000000-0005-0000-0000-0000A8230000}"/>
    <cellStyle name="Calculation 3 10 2" xfId="284" xr:uid="{00000000-0005-0000-0000-0000A9230000}"/>
    <cellStyle name="Calculation 3 10 2 2" xfId="10284" xr:uid="{00000000-0005-0000-0000-0000AA230000}"/>
    <cellStyle name="Calculation 3 10 20" xfId="10285" xr:uid="{00000000-0005-0000-0000-0000AB230000}"/>
    <cellStyle name="Calculation 3 10 20 2" xfId="10286" xr:uid="{00000000-0005-0000-0000-0000AC230000}"/>
    <cellStyle name="Calculation 3 10 21" xfId="10287" xr:uid="{00000000-0005-0000-0000-0000AD230000}"/>
    <cellStyle name="Calculation 3 10 21 2" xfId="10288" xr:uid="{00000000-0005-0000-0000-0000AE230000}"/>
    <cellStyle name="Calculation 3 10 22" xfId="10289" xr:uid="{00000000-0005-0000-0000-0000AF230000}"/>
    <cellStyle name="Calculation 3 10 22 2" xfId="10290" xr:uid="{00000000-0005-0000-0000-0000B0230000}"/>
    <cellStyle name="Calculation 3 10 23" xfId="10291" xr:uid="{00000000-0005-0000-0000-0000B1230000}"/>
    <cellStyle name="Calculation 3 10 23 2" xfId="10292" xr:uid="{00000000-0005-0000-0000-0000B2230000}"/>
    <cellStyle name="Calculation 3 10 24" xfId="10293" xr:uid="{00000000-0005-0000-0000-0000B3230000}"/>
    <cellStyle name="Calculation 3 10 24 2" xfId="10294" xr:uid="{00000000-0005-0000-0000-0000B4230000}"/>
    <cellStyle name="Calculation 3 10 25" xfId="10295" xr:uid="{00000000-0005-0000-0000-0000B5230000}"/>
    <cellStyle name="Calculation 3 10 25 2" xfId="10296" xr:uid="{00000000-0005-0000-0000-0000B6230000}"/>
    <cellStyle name="Calculation 3 10 26" xfId="10297" xr:uid="{00000000-0005-0000-0000-0000B7230000}"/>
    <cellStyle name="Calculation 3 10 26 2" xfId="10298" xr:uid="{00000000-0005-0000-0000-0000B8230000}"/>
    <cellStyle name="Calculation 3 10 27" xfId="10299" xr:uid="{00000000-0005-0000-0000-0000B9230000}"/>
    <cellStyle name="Calculation 3 10 27 2" xfId="10300" xr:uid="{00000000-0005-0000-0000-0000BA230000}"/>
    <cellStyle name="Calculation 3 10 28" xfId="10301" xr:uid="{00000000-0005-0000-0000-0000BB230000}"/>
    <cellStyle name="Calculation 3 10 28 2" xfId="10302" xr:uid="{00000000-0005-0000-0000-0000BC230000}"/>
    <cellStyle name="Calculation 3 10 29" xfId="10303" xr:uid="{00000000-0005-0000-0000-0000BD230000}"/>
    <cellStyle name="Calculation 3 10 29 2" xfId="10304" xr:uid="{00000000-0005-0000-0000-0000BE230000}"/>
    <cellStyle name="Calculation 3 10 3" xfId="10305" xr:uid="{00000000-0005-0000-0000-0000BF230000}"/>
    <cellStyle name="Calculation 3 10 3 2" xfId="10306" xr:uid="{00000000-0005-0000-0000-0000C0230000}"/>
    <cellStyle name="Calculation 3 10 30" xfId="10307" xr:uid="{00000000-0005-0000-0000-0000C1230000}"/>
    <cellStyle name="Calculation 3 10 30 2" xfId="10308" xr:uid="{00000000-0005-0000-0000-0000C2230000}"/>
    <cellStyle name="Calculation 3 10 31" xfId="10309" xr:uid="{00000000-0005-0000-0000-0000C3230000}"/>
    <cellStyle name="Calculation 3 10 31 2" xfId="10310" xr:uid="{00000000-0005-0000-0000-0000C4230000}"/>
    <cellStyle name="Calculation 3 10 32" xfId="10311" xr:uid="{00000000-0005-0000-0000-0000C5230000}"/>
    <cellStyle name="Calculation 3 10 32 2" xfId="10312" xr:uid="{00000000-0005-0000-0000-0000C6230000}"/>
    <cellStyle name="Calculation 3 10 33" xfId="10313" xr:uid="{00000000-0005-0000-0000-0000C7230000}"/>
    <cellStyle name="Calculation 3 10 33 2" xfId="10314" xr:uid="{00000000-0005-0000-0000-0000C8230000}"/>
    <cellStyle name="Calculation 3 10 34" xfId="10315" xr:uid="{00000000-0005-0000-0000-0000C9230000}"/>
    <cellStyle name="Calculation 3 10 34 2" xfId="10316" xr:uid="{00000000-0005-0000-0000-0000CA230000}"/>
    <cellStyle name="Calculation 3 10 35" xfId="10317" xr:uid="{00000000-0005-0000-0000-0000CB230000}"/>
    <cellStyle name="Calculation 3 10 35 2" xfId="10318" xr:uid="{00000000-0005-0000-0000-0000CC230000}"/>
    <cellStyle name="Calculation 3 10 36" xfId="10319" xr:uid="{00000000-0005-0000-0000-0000CD230000}"/>
    <cellStyle name="Calculation 3 10 36 2" xfId="10320" xr:uid="{00000000-0005-0000-0000-0000CE230000}"/>
    <cellStyle name="Calculation 3 10 37" xfId="10321" xr:uid="{00000000-0005-0000-0000-0000CF230000}"/>
    <cellStyle name="Calculation 3 10 37 2" xfId="10322" xr:uid="{00000000-0005-0000-0000-0000D0230000}"/>
    <cellStyle name="Calculation 3 10 38" xfId="10323" xr:uid="{00000000-0005-0000-0000-0000D1230000}"/>
    <cellStyle name="Calculation 3 10 38 2" xfId="10324" xr:uid="{00000000-0005-0000-0000-0000D2230000}"/>
    <cellStyle name="Calculation 3 10 39" xfId="10325" xr:uid="{00000000-0005-0000-0000-0000D3230000}"/>
    <cellStyle name="Calculation 3 10 39 2" xfId="10326" xr:uid="{00000000-0005-0000-0000-0000D4230000}"/>
    <cellStyle name="Calculation 3 10 4" xfId="10327" xr:uid="{00000000-0005-0000-0000-0000D5230000}"/>
    <cellStyle name="Calculation 3 10 4 2" xfId="10328" xr:uid="{00000000-0005-0000-0000-0000D6230000}"/>
    <cellStyle name="Calculation 3 10 40" xfId="10329" xr:uid="{00000000-0005-0000-0000-0000D7230000}"/>
    <cellStyle name="Calculation 3 10 41" xfId="10330" xr:uid="{00000000-0005-0000-0000-0000D8230000}"/>
    <cellStyle name="Calculation 3 10 42" xfId="10331" xr:uid="{00000000-0005-0000-0000-0000D9230000}"/>
    <cellStyle name="Calculation 3 10 43" xfId="10332" xr:uid="{00000000-0005-0000-0000-0000DA230000}"/>
    <cellStyle name="Calculation 3 10 44" xfId="10333" xr:uid="{00000000-0005-0000-0000-0000DB230000}"/>
    <cellStyle name="Calculation 3 10 45" xfId="10334" xr:uid="{00000000-0005-0000-0000-0000DC230000}"/>
    <cellStyle name="Calculation 3 10 46" xfId="10335" xr:uid="{00000000-0005-0000-0000-0000DD230000}"/>
    <cellStyle name="Calculation 3 10 47" xfId="10336" xr:uid="{00000000-0005-0000-0000-0000DE230000}"/>
    <cellStyle name="Calculation 3 10 48" xfId="10337" xr:uid="{00000000-0005-0000-0000-0000DF230000}"/>
    <cellStyle name="Calculation 3 10 49" xfId="10338" xr:uid="{00000000-0005-0000-0000-0000E0230000}"/>
    <cellStyle name="Calculation 3 10 5" xfId="10339" xr:uid="{00000000-0005-0000-0000-0000E1230000}"/>
    <cellStyle name="Calculation 3 10 5 2" xfId="10340" xr:uid="{00000000-0005-0000-0000-0000E2230000}"/>
    <cellStyle name="Calculation 3 10 50" xfId="10341" xr:uid="{00000000-0005-0000-0000-0000E3230000}"/>
    <cellStyle name="Calculation 3 10 51" xfId="10342" xr:uid="{00000000-0005-0000-0000-0000E4230000}"/>
    <cellStyle name="Calculation 3 10 52" xfId="10343" xr:uid="{00000000-0005-0000-0000-0000E5230000}"/>
    <cellStyle name="Calculation 3 10 53" xfId="10344" xr:uid="{00000000-0005-0000-0000-0000E6230000}"/>
    <cellStyle name="Calculation 3 10 54" xfId="10345" xr:uid="{00000000-0005-0000-0000-0000E7230000}"/>
    <cellStyle name="Calculation 3 10 55" xfId="10346" xr:uid="{00000000-0005-0000-0000-0000E8230000}"/>
    <cellStyle name="Calculation 3 10 56" xfId="10347" xr:uid="{00000000-0005-0000-0000-0000E9230000}"/>
    <cellStyle name="Calculation 3 10 57" xfId="10348" xr:uid="{00000000-0005-0000-0000-0000EA230000}"/>
    <cellStyle name="Calculation 3 10 58" xfId="10349" xr:uid="{00000000-0005-0000-0000-0000EB230000}"/>
    <cellStyle name="Calculation 3 10 59" xfId="10350" xr:uid="{00000000-0005-0000-0000-0000EC230000}"/>
    <cellStyle name="Calculation 3 10 6" xfId="10351" xr:uid="{00000000-0005-0000-0000-0000ED230000}"/>
    <cellStyle name="Calculation 3 10 6 2" xfId="10352" xr:uid="{00000000-0005-0000-0000-0000EE230000}"/>
    <cellStyle name="Calculation 3 10 60" xfId="10353" xr:uid="{00000000-0005-0000-0000-0000EF230000}"/>
    <cellStyle name="Calculation 3 10 61" xfId="10354" xr:uid="{00000000-0005-0000-0000-0000F0230000}"/>
    <cellStyle name="Calculation 3 10 62" xfId="10355" xr:uid="{00000000-0005-0000-0000-0000F1230000}"/>
    <cellStyle name="Calculation 3 10 63" xfId="10356" xr:uid="{00000000-0005-0000-0000-0000F2230000}"/>
    <cellStyle name="Calculation 3 10 64" xfId="10357" xr:uid="{00000000-0005-0000-0000-0000F3230000}"/>
    <cellStyle name="Calculation 3 10 65" xfId="10358" xr:uid="{00000000-0005-0000-0000-0000F4230000}"/>
    <cellStyle name="Calculation 3 10 66" xfId="10359" xr:uid="{00000000-0005-0000-0000-0000F5230000}"/>
    <cellStyle name="Calculation 3 10 67" xfId="10360" xr:uid="{00000000-0005-0000-0000-0000F6230000}"/>
    <cellStyle name="Calculation 3 10 68" xfId="10361" xr:uid="{00000000-0005-0000-0000-0000F7230000}"/>
    <cellStyle name="Calculation 3 10 69" xfId="10362" xr:uid="{00000000-0005-0000-0000-0000F8230000}"/>
    <cellStyle name="Calculation 3 10 7" xfId="10363" xr:uid="{00000000-0005-0000-0000-0000F9230000}"/>
    <cellStyle name="Calculation 3 10 7 2" xfId="10364" xr:uid="{00000000-0005-0000-0000-0000FA230000}"/>
    <cellStyle name="Calculation 3 10 70" xfId="10365" xr:uid="{00000000-0005-0000-0000-0000FB230000}"/>
    <cellStyle name="Calculation 3 10 71" xfId="10366" xr:uid="{00000000-0005-0000-0000-0000FC230000}"/>
    <cellStyle name="Calculation 3 10 72" xfId="10367" xr:uid="{00000000-0005-0000-0000-0000FD230000}"/>
    <cellStyle name="Calculation 3 10 73" xfId="10368" xr:uid="{00000000-0005-0000-0000-0000FE230000}"/>
    <cellStyle name="Calculation 3 10 74" xfId="10369" xr:uid="{00000000-0005-0000-0000-0000FF230000}"/>
    <cellStyle name="Calculation 3 10 75" xfId="10370" xr:uid="{00000000-0005-0000-0000-000000240000}"/>
    <cellStyle name="Calculation 3 10 76" xfId="10371" xr:uid="{00000000-0005-0000-0000-000001240000}"/>
    <cellStyle name="Calculation 3 10 77" xfId="52659" xr:uid="{00000000-0005-0000-0000-000002240000}"/>
    <cellStyle name="Calculation 3 10 78" xfId="52914" xr:uid="{00000000-0005-0000-0000-000003240000}"/>
    <cellStyle name="Calculation 3 10 79" xfId="53375" xr:uid="{00000000-0005-0000-0000-000004240000}"/>
    <cellStyle name="Calculation 3 10 8" xfId="10372" xr:uid="{00000000-0005-0000-0000-000005240000}"/>
    <cellStyle name="Calculation 3 10 8 2" xfId="10373" xr:uid="{00000000-0005-0000-0000-000006240000}"/>
    <cellStyle name="Calculation 3 10 9" xfId="10374" xr:uid="{00000000-0005-0000-0000-000007240000}"/>
    <cellStyle name="Calculation 3 10 9 2" xfId="10375" xr:uid="{00000000-0005-0000-0000-000008240000}"/>
    <cellStyle name="Calculation 3 11" xfId="285" xr:uid="{00000000-0005-0000-0000-000009240000}"/>
    <cellStyle name="Calculation 3 11 10" xfId="10376" xr:uid="{00000000-0005-0000-0000-00000A240000}"/>
    <cellStyle name="Calculation 3 11 10 2" xfId="10377" xr:uid="{00000000-0005-0000-0000-00000B240000}"/>
    <cellStyle name="Calculation 3 11 11" xfId="10378" xr:uid="{00000000-0005-0000-0000-00000C240000}"/>
    <cellStyle name="Calculation 3 11 11 2" xfId="10379" xr:uid="{00000000-0005-0000-0000-00000D240000}"/>
    <cellStyle name="Calculation 3 11 12" xfId="10380" xr:uid="{00000000-0005-0000-0000-00000E240000}"/>
    <cellStyle name="Calculation 3 11 12 2" xfId="10381" xr:uid="{00000000-0005-0000-0000-00000F240000}"/>
    <cellStyle name="Calculation 3 11 13" xfId="10382" xr:uid="{00000000-0005-0000-0000-000010240000}"/>
    <cellStyle name="Calculation 3 11 13 2" xfId="10383" xr:uid="{00000000-0005-0000-0000-000011240000}"/>
    <cellStyle name="Calculation 3 11 14" xfId="10384" xr:uid="{00000000-0005-0000-0000-000012240000}"/>
    <cellStyle name="Calculation 3 11 14 2" xfId="10385" xr:uid="{00000000-0005-0000-0000-000013240000}"/>
    <cellStyle name="Calculation 3 11 15" xfId="10386" xr:uid="{00000000-0005-0000-0000-000014240000}"/>
    <cellStyle name="Calculation 3 11 15 2" xfId="10387" xr:uid="{00000000-0005-0000-0000-000015240000}"/>
    <cellStyle name="Calculation 3 11 16" xfId="10388" xr:uid="{00000000-0005-0000-0000-000016240000}"/>
    <cellStyle name="Calculation 3 11 16 2" xfId="10389" xr:uid="{00000000-0005-0000-0000-000017240000}"/>
    <cellStyle name="Calculation 3 11 17" xfId="10390" xr:uid="{00000000-0005-0000-0000-000018240000}"/>
    <cellStyle name="Calculation 3 11 17 2" xfId="10391" xr:uid="{00000000-0005-0000-0000-000019240000}"/>
    <cellStyle name="Calculation 3 11 18" xfId="10392" xr:uid="{00000000-0005-0000-0000-00001A240000}"/>
    <cellStyle name="Calculation 3 11 18 2" xfId="10393" xr:uid="{00000000-0005-0000-0000-00001B240000}"/>
    <cellStyle name="Calculation 3 11 19" xfId="10394" xr:uid="{00000000-0005-0000-0000-00001C240000}"/>
    <cellStyle name="Calculation 3 11 19 2" xfId="10395" xr:uid="{00000000-0005-0000-0000-00001D240000}"/>
    <cellStyle name="Calculation 3 11 2" xfId="286" xr:uid="{00000000-0005-0000-0000-00001E240000}"/>
    <cellStyle name="Calculation 3 11 2 2" xfId="10396" xr:uid="{00000000-0005-0000-0000-00001F240000}"/>
    <cellStyle name="Calculation 3 11 20" xfId="10397" xr:uid="{00000000-0005-0000-0000-000020240000}"/>
    <cellStyle name="Calculation 3 11 20 2" xfId="10398" xr:uid="{00000000-0005-0000-0000-000021240000}"/>
    <cellStyle name="Calculation 3 11 21" xfId="10399" xr:uid="{00000000-0005-0000-0000-000022240000}"/>
    <cellStyle name="Calculation 3 11 21 2" xfId="10400" xr:uid="{00000000-0005-0000-0000-000023240000}"/>
    <cellStyle name="Calculation 3 11 22" xfId="10401" xr:uid="{00000000-0005-0000-0000-000024240000}"/>
    <cellStyle name="Calculation 3 11 22 2" xfId="10402" xr:uid="{00000000-0005-0000-0000-000025240000}"/>
    <cellStyle name="Calculation 3 11 23" xfId="10403" xr:uid="{00000000-0005-0000-0000-000026240000}"/>
    <cellStyle name="Calculation 3 11 23 2" xfId="10404" xr:uid="{00000000-0005-0000-0000-000027240000}"/>
    <cellStyle name="Calculation 3 11 24" xfId="10405" xr:uid="{00000000-0005-0000-0000-000028240000}"/>
    <cellStyle name="Calculation 3 11 24 2" xfId="10406" xr:uid="{00000000-0005-0000-0000-000029240000}"/>
    <cellStyle name="Calculation 3 11 25" xfId="10407" xr:uid="{00000000-0005-0000-0000-00002A240000}"/>
    <cellStyle name="Calculation 3 11 25 2" xfId="10408" xr:uid="{00000000-0005-0000-0000-00002B240000}"/>
    <cellStyle name="Calculation 3 11 26" xfId="10409" xr:uid="{00000000-0005-0000-0000-00002C240000}"/>
    <cellStyle name="Calculation 3 11 26 2" xfId="10410" xr:uid="{00000000-0005-0000-0000-00002D240000}"/>
    <cellStyle name="Calculation 3 11 27" xfId="10411" xr:uid="{00000000-0005-0000-0000-00002E240000}"/>
    <cellStyle name="Calculation 3 11 27 2" xfId="10412" xr:uid="{00000000-0005-0000-0000-00002F240000}"/>
    <cellStyle name="Calculation 3 11 28" xfId="10413" xr:uid="{00000000-0005-0000-0000-000030240000}"/>
    <cellStyle name="Calculation 3 11 28 2" xfId="10414" xr:uid="{00000000-0005-0000-0000-000031240000}"/>
    <cellStyle name="Calculation 3 11 29" xfId="10415" xr:uid="{00000000-0005-0000-0000-000032240000}"/>
    <cellStyle name="Calculation 3 11 29 2" xfId="10416" xr:uid="{00000000-0005-0000-0000-000033240000}"/>
    <cellStyle name="Calculation 3 11 3" xfId="10417" xr:uid="{00000000-0005-0000-0000-000034240000}"/>
    <cellStyle name="Calculation 3 11 3 2" xfId="10418" xr:uid="{00000000-0005-0000-0000-000035240000}"/>
    <cellStyle name="Calculation 3 11 30" xfId="10419" xr:uid="{00000000-0005-0000-0000-000036240000}"/>
    <cellStyle name="Calculation 3 11 30 2" xfId="10420" xr:uid="{00000000-0005-0000-0000-000037240000}"/>
    <cellStyle name="Calculation 3 11 31" xfId="10421" xr:uid="{00000000-0005-0000-0000-000038240000}"/>
    <cellStyle name="Calculation 3 11 31 2" xfId="10422" xr:uid="{00000000-0005-0000-0000-000039240000}"/>
    <cellStyle name="Calculation 3 11 32" xfId="10423" xr:uid="{00000000-0005-0000-0000-00003A240000}"/>
    <cellStyle name="Calculation 3 11 32 2" xfId="10424" xr:uid="{00000000-0005-0000-0000-00003B240000}"/>
    <cellStyle name="Calculation 3 11 33" xfId="10425" xr:uid="{00000000-0005-0000-0000-00003C240000}"/>
    <cellStyle name="Calculation 3 11 33 2" xfId="10426" xr:uid="{00000000-0005-0000-0000-00003D240000}"/>
    <cellStyle name="Calculation 3 11 34" xfId="10427" xr:uid="{00000000-0005-0000-0000-00003E240000}"/>
    <cellStyle name="Calculation 3 11 34 2" xfId="10428" xr:uid="{00000000-0005-0000-0000-00003F240000}"/>
    <cellStyle name="Calculation 3 11 35" xfId="10429" xr:uid="{00000000-0005-0000-0000-000040240000}"/>
    <cellStyle name="Calculation 3 11 35 2" xfId="10430" xr:uid="{00000000-0005-0000-0000-000041240000}"/>
    <cellStyle name="Calculation 3 11 36" xfId="10431" xr:uid="{00000000-0005-0000-0000-000042240000}"/>
    <cellStyle name="Calculation 3 11 36 2" xfId="10432" xr:uid="{00000000-0005-0000-0000-000043240000}"/>
    <cellStyle name="Calculation 3 11 37" xfId="10433" xr:uid="{00000000-0005-0000-0000-000044240000}"/>
    <cellStyle name="Calculation 3 11 37 2" xfId="10434" xr:uid="{00000000-0005-0000-0000-000045240000}"/>
    <cellStyle name="Calculation 3 11 38" xfId="10435" xr:uid="{00000000-0005-0000-0000-000046240000}"/>
    <cellStyle name="Calculation 3 11 38 2" xfId="10436" xr:uid="{00000000-0005-0000-0000-000047240000}"/>
    <cellStyle name="Calculation 3 11 39" xfId="10437" xr:uid="{00000000-0005-0000-0000-000048240000}"/>
    <cellStyle name="Calculation 3 11 39 2" xfId="10438" xr:uid="{00000000-0005-0000-0000-000049240000}"/>
    <cellStyle name="Calculation 3 11 4" xfId="10439" xr:uid="{00000000-0005-0000-0000-00004A240000}"/>
    <cellStyle name="Calculation 3 11 4 2" xfId="10440" xr:uid="{00000000-0005-0000-0000-00004B240000}"/>
    <cellStyle name="Calculation 3 11 40" xfId="10441" xr:uid="{00000000-0005-0000-0000-00004C240000}"/>
    <cellStyle name="Calculation 3 11 41" xfId="10442" xr:uid="{00000000-0005-0000-0000-00004D240000}"/>
    <cellStyle name="Calculation 3 11 42" xfId="10443" xr:uid="{00000000-0005-0000-0000-00004E240000}"/>
    <cellStyle name="Calculation 3 11 43" xfId="10444" xr:uid="{00000000-0005-0000-0000-00004F240000}"/>
    <cellStyle name="Calculation 3 11 44" xfId="10445" xr:uid="{00000000-0005-0000-0000-000050240000}"/>
    <cellStyle name="Calculation 3 11 45" xfId="10446" xr:uid="{00000000-0005-0000-0000-000051240000}"/>
    <cellStyle name="Calculation 3 11 46" xfId="10447" xr:uid="{00000000-0005-0000-0000-000052240000}"/>
    <cellStyle name="Calculation 3 11 47" xfId="10448" xr:uid="{00000000-0005-0000-0000-000053240000}"/>
    <cellStyle name="Calculation 3 11 48" xfId="10449" xr:uid="{00000000-0005-0000-0000-000054240000}"/>
    <cellStyle name="Calculation 3 11 49" xfId="10450" xr:uid="{00000000-0005-0000-0000-000055240000}"/>
    <cellStyle name="Calculation 3 11 5" xfId="10451" xr:uid="{00000000-0005-0000-0000-000056240000}"/>
    <cellStyle name="Calculation 3 11 5 2" xfId="10452" xr:uid="{00000000-0005-0000-0000-000057240000}"/>
    <cellStyle name="Calculation 3 11 50" xfId="10453" xr:uid="{00000000-0005-0000-0000-000058240000}"/>
    <cellStyle name="Calculation 3 11 51" xfId="10454" xr:uid="{00000000-0005-0000-0000-000059240000}"/>
    <cellStyle name="Calculation 3 11 52" xfId="10455" xr:uid="{00000000-0005-0000-0000-00005A240000}"/>
    <cellStyle name="Calculation 3 11 53" xfId="10456" xr:uid="{00000000-0005-0000-0000-00005B240000}"/>
    <cellStyle name="Calculation 3 11 54" xfId="10457" xr:uid="{00000000-0005-0000-0000-00005C240000}"/>
    <cellStyle name="Calculation 3 11 55" xfId="10458" xr:uid="{00000000-0005-0000-0000-00005D240000}"/>
    <cellStyle name="Calculation 3 11 56" xfId="10459" xr:uid="{00000000-0005-0000-0000-00005E240000}"/>
    <cellStyle name="Calculation 3 11 57" xfId="10460" xr:uid="{00000000-0005-0000-0000-00005F240000}"/>
    <cellStyle name="Calculation 3 11 58" xfId="10461" xr:uid="{00000000-0005-0000-0000-000060240000}"/>
    <cellStyle name="Calculation 3 11 59" xfId="10462" xr:uid="{00000000-0005-0000-0000-000061240000}"/>
    <cellStyle name="Calculation 3 11 6" xfId="10463" xr:uid="{00000000-0005-0000-0000-000062240000}"/>
    <cellStyle name="Calculation 3 11 6 2" xfId="10464" xr:uid="{00000000-0005-0000-0000-000063240000}"/>
    <cellStyle name="Calculation 3 11 60" xfId="10465" xr:uid="{00000000-0005-0000-0000-000064240000}"/>
    <cellStyle name="Calculation 3 11 61" xfId="10466" xr:uid="{00000000-0005-0000-0000-000065240000}"/>
    <cellStyle name="Calculation 3 11 62" xfId="10467" xr:uid="{00000000-0005-0000-0000-000066240000}"/>
    <cellStyle name="Calculation 3 11 63" xfId="10468" xr:uid="{00000000-0005-0000-0000-000067240000}"/>
    <cellStyle name="Calculation 3 11 64" xfId="10469" xr:uid="{00000000-0005-0000-0000-000068240000}"/>
    <cellStyle name="Calculation 3 11 65" xfId="10470" xr:uid="{00000000-0005-0000-0000-000069240000}"/>
    <cellStyle name="Calculation 3 11 66" xfId="10471" xr:uid="{00000000-0005-0000-0000-00006A240000}"/>
    <cellStyle name="Calculation 3 11 67" xfId="10472" xr:uid="{00000000-0005-0000-0000-00006B240000}"/>
    <cellStyle name="Calculation 3 11 68" xfId="10473" xr:uid="{00000000-0005-0000-0000-00006C240000}"/>
    <cellStyle name="Calculation 3 11 69" xfId="10474" xr:uid="{00000000-0005-0000-0000-00006D240000}"/>
    <cellStyle name="Calculation 3 11 7" xfId="10475" xr:uid="{00000000-0005-0000-0000-00006E240000}"/>
    <cellStyle name="Calculation 3 11 7 2" xfId="10476" xr:uid="{00000000-0005-0000-0000-00006F240000}"/>
    <cellStyle name="Calculation 3 11 70" xfId="10477" xr:uid="{00000000-0005-0000-0000-000070240000}"/>
    <cellStyle name="Calculation 3 11 71" xfId="10478" xr:uid="{00000000-0005-0000-0000-000071240000}"/>
    <cellStyle name="Calculation 3 11 72" xfId="10479" xr:uid="{00000000-0005-0000-0000-000072240000}"/>
    <cellStyle name="Calculation 3 11 73" xfId="10480" xr:uid="{00000000-0005-0000-0000-000073240000}"/>
    <cellStyle name="Calculation 3 11 74" xfId="10481" xr:uid="{00000000-0005-0000-0000-000074240000}"/>
    <cellStyle name="Calculation 3 11 75" xfId="10482" xr:uid="{00000000-0005-0000-0000-000075240000}"/>
    <cellStyle name="Calculation 3 11 76" xfId="10483" xr:uid="{00000000-0005-0000-0000-000076240000}"/>
    <cellStyle name="Calculation 3 11 77" xfId="52388" xr:uid="{00000000-0005-0000-0000-000077240000}"/>
    <cellStyle name="Calculation 3 11 78" xfId="52568" xr:uid="{00000000-0005-0000-0000-000078240000}"/>
    <cellStyle name="Calculation 3 11 79" xfId="53072" xr:uid="{00000000-0005-0000-0000-000079240000}"/>
    <cellStyle name="Calculation 3 11 8" xfId="10484" xr:uid="{00000000-0005-0000-0000-00007A240000}"/>
    <cellStyle name="Calculation 3 11 8 2" xfId="10485" xr:uid="{00000000-0005-0000-0000-00007B240000}"/>
    <cellStyle name="Calculation 3 11 9" xfId="10486" xr:uid="{00000000-0005-0000-0000-00007C240000}"/>
    <cellStyle name="Calculation 3 11 9 2" xfId="10487" xr:uid="{00000000-0005-0000-0000-00007D240000}"/>
    <cellStyle name="Calculation 3 12" xfId="287" xr:uid="{00000000-0005-0000-0000-00007E240000}"/>
    <cellStyle name="Calculation 3 12 10" xfId="10488" xr:uid="{00000000-0005-0000-0000-00007F240000}"/>
    <cellStyle name="Calculation 3 12 10 2" xfId="10489" xr:uid="{00000000-0005-0000-0000-000080240000}"/>
    <cellStyle name="Calculation 3 12 11" xfId="10490" xr:uid="{00000000-0005-0000-0000-000081240000}"/>
    <cellStyle name="Calculation 3 12 11 2" xfId="10491" xr:uid="{00000000-0005-0000-0000-000082240000}"/>
    <cellStyle name="Calculation 3 12 12" xfId="10492" xr:uid="{00000000-0005-0000-0000-000083240000}"/>
    <cellStyle name="Calculation 3 12 12 2" xfId="10493" xr:uid="{00000000-0005-0000-0000-000084240000}"/>
    <cellStyle name="Calculation 3 12 13" xfId="10494" xr:uid="{00000000-0005-0000-0000-000085240000}"/>
    <cellStyle name="Calculation 3 12 13 2" xfId="10495" xr:uid="{00000000-0005-0000-0000-000086240000}"/>
    <cellStyle name="Calculation 3 12 14" xfId="10496" xr:uid="{00000000-0005-0000-0000-000087240000}"/>
    <cellStyle name="Calculation 3 12 14 2" xfId="10497" xr:uid="{00000000-0005-0000-0000-000088240000}"/>
    <cellStyle name="Calculation 3 12 15" xfId="10498" xr:uid="{00000000-0005-0000-0000-000089240000}"/>
    <cellStyle name="Calculation 3 12 15 2" xfId="10499" xr:uid="{00000000-0005-0000-0000-00008A240000}"/>
    <cellStyle name="Calculation 3 12 16" xfId="10500" xr:uid="{00000000-0005-0000-0000-00008B240000}"/>
    <cellStyle name="Calculation 3 12 16 2" xfId="10501" xr:uid="{00000000-0005-0000-0000-00008C240000}"/>
    <cellStyle name="Calculation 3 12 17" xfId="10502" xr:uid="{00000000-0005-0000-0000-00008D240000}"/>
    <cellStyle name="Calculation 3 12 17 2" xfId="10503" xr:uid="{00000000-0005-0000-0000-00008E240000}"/>
    <cellStyle name="Calculation 3 12 18" xfId="10504" xr:uid="{00000000-0005-0000-0000-00008F240000}"/>
    <cellStyle name="Calculation 3 12 18 2" xfId="10505" xr:uid="{00000000-0005-0000-0000-000090240000}"/>
    <cellStyle name="Calculation 3 12 19" xfId="10506" xr:uid="{00000000-0005-0000-0000-000091240000}"/>
    <cellStyle name="Calculation 3 12 19 2" xfId="10507" xr:uid="{00000000-0005-0000-0000-000092240000}"/>
    <cellStyle name="Calculation 3 12 2" xfId="288" xr:uid="{00000000-0005-0000-0000-000093240000}"/>
    <cellStyle name="Calculation 3 12 2 2" xfId="10508" xr:uid="{00000000-0005-0000-0000-000094240000}"/>
    <cellStyle name="Calculation 3 12 20" xfId="10509" xr:uid="{00000000-0005-0000-0000-000095240000}"/>
    <cellStyle name="Calculation 3 12 20 2" xfId="10510" xr:uid="{00000000-0005-0000-0000-000096240000}"/>
    <cellStyle name="Calculation 3 12 21" xfId="10511" xr:uid="{00000000-0005-0000-0000-000097240000}"/>
    <cellStyle name="Calculation 3 12 21 2" xfId="10512" xr:uid="{00000000-0005-0000-0000-000098240000}"/>
    <cellStyle name="Calculation 3 12 22" xfId="10513" xr:uid="{00000000-0005-0000-0000-000099240000}"/>
    <cellStyle name="Calculation 3 12 22 2" xfId="10514" xr:uid="{00000000-0005-0000-0000-00009A240000}"/>
    <cellStyle name="Calculation 3 12 23" xfId="10515" xr:uid="{00000000-0005-0000-0000-00009B240000}"/>
    <cellStyle name="Calculation 3 12 23 2" xfId="10516" xr:uid="{00000000-0005-0000-0000-00009C240000}"/>
    <cellStyle name="Calculation 3 12 24" xfId="10517" xr:uid="{00000000-0005-0000-0000-00009D240000}"/>
    <cellStyle name="Calculation 3 12 24 2" xfId="10518" xr:uid="{00000000-0005-0000-0000-00009E240000}"/>
    <cellStyle name="Calculation 3 12 25" xfId="10519" xr:uid="{00000000-0005-0000-0000-00009F240000}"/>
    <cellStyle name="Calculation 3 12 25 2" xfId="10520" xr:uid="{00000000-0005-0000-0000-0000A0240000}"/>
    <cellStyle name="Calculation 3 12 26" xfId="10521" xr:uid="{00000000-0005-0000-0000-0000A1240000}"/>
    <cellStyle name="Calculation 3 12 26 2" xfId="10522" xr:uid="{00000000-0005-0000-0000-0000A2240000}"/>
    <cellStyle name="Calculation 3 12 27" xfId="10523" xr:uid="{00000000-0005-0000-0000-0000A3240000}"/>
    <cellStyle name="Calculation 3 12 27 2" xfId="10524" xr:uid="{00000000-0005-0000-0000-0000A4240000}"/>
    <cellStyle name="Calculation 3 12 28" xfId="10525" xr:uid="{00000000-0005-0000-0000-0000A5240000}"/>
    <cellStyle name="Calculation 3 12 28 2" xfId="10526" xr:uid="{00000000-0005-0000-0000-0000A6240000}"/>
    <cellStyle name="Calculation 3 12 29" xfId="10527" xr:uid="{00000000-0005-0000-0000-0000A7240000}"/>
    <cellStyle name="Calculation 3 12 29 2" xfId="10528" xr:uid="{00000000-0005-0000-0000-0000A8240000}"/>
    <cellStyle name="Calculation 3 12 3" xfId="10529" xr:uid="{00000000-0005-0000-0000-0000A9240000}"/>
    <cellStyle name="Calculation 3 12 3 2" xfId="10530" xr:uid="{00000000-0005-0000-0000-0000AA240000}"/>
    <cellStyle name="Calculation 3 12 30" xfId="10531" xr:uid="{00000000-0005-0000-0000-0000AB240000}"/>
    <cellStyle name="Calculation 3 12 30 2" xfId="10532" xr:uid="{00000000-0005-0000-0000-0000AC240000}"/>
    <cellStyle name="Calculation 3 12 31" xfId="10533" xr:uid="{00000000-0005-0000-0000-0000AD240000}"/>
    <cellStyle name="Calculation 3 12 31 2" xfId="10534" xr:uid="{00000000-0005-0000-0000-0000AE240000}"/>
    <cellStyle name="Calculation 3 12 32" xfId="10535" xr:uid="{00000000-0005-0000-0000-0000AF240000}"/>
    <cellStyle name="Calculation 3 12 32 2" xfId="10536" xr:uid="{00000000-0005-0000-0000-0000B0240000}"/>
    <cellStyle name="Calculation 3 12 33" xfId="10537" xr:uid="{00000000-0005-0000-0000-0000B1240000}"/>
    <cellStyle name="Calculation 3 12 33 2" xfId="10538" xr:uid="{00000000-0005-0000-0000-0000B2240000}"/>
    <cellStyle name="Calculation 3 12 34" xfId="10539" xr:uid="{00000000-0005-0000-0000-0000B3240000}"/>
    <cellStyle name="Calculation 3 12 34 2" xfId="10540" xr:uid="{00000000-0005-0000-0000-0000B4240000}"/>
    <cellStyle name="Calculation 3 12 35" xfId="10541" xr:uid="{00000000-0005-0000-0000-0000B5240000}"/>
    <cellStyle name="Calculation 3 12 35 2" xfId="10542" xr:uid="{00000000-0005-0000-0000-0000B6240000}"/>
    <cellStyle name="Calculation 3 12 36" xfId="10543" xr:uid="{00000000-0005-0000-0000-0000B7240000}"/>
    <cellStyle name="Calculation 3 12 36 2" xfId="10544" xr:uid="{00000000-0005-0000-0000-0000B8240000}"/>
    <cellStyle name="Calculation 3 12 37" xfId="10545" xr:uid="{00000000-0005-0000-0000-0000B9240000}"/>
    <cellStyle name="Calculation 3 12 37 2" xfId="10546" xr:uid="{00000000-0005-0000-0000-0000BA240000}"/>
    <cellStyle name="Calculation 3 12 38" xfId="10547" xr:uid="{00000000-0005-0000-0000-0000BB240000}"/>
    <cellStyle name="Calculation 3 12 38 2" xfId="10548" xr:uid="{00000000-0005-0000-0000-0000BC240000}"/>
    <cellStyle name="Calculation 3 12 39" xfId="10549" xr:uid="{00000000-0005-0000-0000-0000BD240000}"/>
    <cellStyle name="Calculation 3 12 39 2" xfId="10550" xr:uid="{00000000-0005-0000-0000-0000BE240000}"/>
    <cellStyle name="Calculation 3 12 4" xfId="10551" xr:uid="{00000000-0005-0000-0000-0000BF240000}"/>
    <cellStyle name="Calculation 3 12 4 2" xfId="10552" xr:uid="{00000000-0005-0000-0000-0000C0240000}"/>
    <cellStyle name="Calculation 3 12 40" xfId="10553" xr:uid="{00000000-0005-0000-0000-0000C1240000}"/>
    <cellStyle name="Calculation 3 12 41" xfId="10554" xr:uid="{00000000-0005-0000-0000-0000C2240000}"/>
    <cellStyle name="Calculation 3 12 42" xfId="10555" xr:uid="{00000000-0005-0000-0000-0000C3240000}"/>
    <cellStyle name="Calculation 3 12 43" xfId="10556" xr:uid="{00000000-0005-0000-0000-0000C4240000}"/>
    <cellStyle name="Calculation 3 12 44" xfId="10557" xr:uid="{00000000-0005-0000-0000-0000C5240000}"/>
    <cellStyle name="Calculation 3 12 45" xfId="10558" xr:uid="{00000000-0005-0000-0000-0000C6240000}"/>
    <cellStyle name="Calculation 3 12 46" xfId="10559" xr:uid="{00000000-0005-0000-0000-0000C7240000}"/>
    <cellStyle name="Calculation 3 12 47" xfId="10560" xr:uid="{00000000-0005-0000-0000-0000C8240000}"/>
    <cellStyle name="Calculation 3 12 48" xfId="10561" xr:uid="{00000000-0005-0000-0000-0000C9240000}"/>
    <cellStyle name="Calculation 3 12 49" xfId="10562" xr:uid="{00000000-0005-0000-0000-0000CA240000}"/>
    <cellStyle name="Calculation 3 12 5" xfId="10563" xr:uid="{00000000-0005-0000-0000-0000CB240000}"/>
    <cellStyle name="Calculation 3 12 5 2" xfId="10564" xr:uid="{00000000-0005-0000-0000-0000CC240000}"/>
    <cellStyle name="Calculation 3 12 50" xfId="10565" xr:uid="{00000000-0005-0000-0000-0000CD240000}"/>
    <cellStyle name="Calculation 3 12 51" xfId="10566" xr:uid="{00000000-0005-0000-0000-0000CE240000}"/>
    <cellStyle name="Calculation 3 12 52" xfId="10567" xr:uid="{00000000-0005-0000-0000-0000CF240000}"/>
    <cellStyle name="Calculation 3 12 53" xfId="10568" xr:uid="{00000000-0005-0000-0000-0000D0240000}"/>
    <cellStyle name="Calculation 3 12 54" xfId="10569" xr:uid="{00000000-0005-0000-0000-0000D1240000}"/>
    <cellStyle name="Calculation 3 12 55" xfId="10570" xr:uid="{00000000-0005-0000-0000-0000D2240000}"/>
    <cellStyle name="Calculation 3 12 56" xfId="10571" xr:uid="{00000000-0005-0000-0000-0000D3240000}"/>
    <cellStyle name="Calculation 3 12 57" xfId="10572" xr:uid="{00000000-0005-0000-0000-0000D4240000}"/>
    <cellStyle name="Calculation 3 12 58" xfId="10573" xr:uid="{00000000-0005-0000-0000-0000D5240000}"/>
    <cellStyle name="Calculation 3 12 59" xfId="10574" xr:uid="{00000000-0005-0000-0000-0000D6240000}"/>
    <cellStyle name="Calculation 3 12 6" xfId="10575" xr:uid="{00000000-0005-0000-0000-0000D7240000}"/>
    <cellStyle name="Calculation 3 12 6 2" xfId="10576" xr:uid="{00000000-0005-0000-0000-0000D8240000}"/>
    <cellStyle name="Calculation 3 12 60" xfId="10577" xr:uid="{00000000-0005-0000-0000-0000D9240000}"/>
    <cellStyle name="Calculation 3 12 61" xfId="10578" xr:uid="{00000000-0005-0000-0000-0000DA240000}"/>
    <cellStyle name="Calculation 3 12 62" xfId="10579" xr:uid="{00000000-0005-0000-0000-0000DB240000}"/>
    <cellStyle name="Calculation 3 12 63" xfId="10580" xr:uid="{00000000-0005-0000-0000-0000DC240000}"/>
    <cellStyle name="Calculation 3 12 64" xfId="10581" xr:uid="{00000000-0005-0000-0000-0000DD240000}"/>
    <cellStyle name="Calculation 3 12 65" xfId="10582" xr:uid="{00000000-0005-0000-0000-0000DE240000}"/>
    <cellStyle name="Calculation 3 12 66" xfId="10583" xr:uid="{00000000-0005-0000-0000-0000DF240000}"/>
    <cellStyle name="Calculation 3 12 67" xfId="10584" xr:uid="{00000000-0005-0000-0000-0000E0240000}"/>
    <cellStyle name="Calculation 3 12 68" xfId="10585" xr:uid="{00000000-0005-0000-0000-0000E1240000}"/>
    <cellStyle name="Calculation 3 12 69" xfId="10586" xr:uid="{00000000-0005-0000-0000-0000E2240000}"/>
    <cellStyle name="Calculation 3 12 7" xfId="10587" xr:uid="{00000000-0005-0000-0000-0000E3240000}"/>
    <cellStyle name="Calculation 3 12 7 2" xfId="10588" xr:uid="{00000000-0005-0000-0000-0000E4240000}"/>
    <cellStyle name="Calculation 3 12 70" xfId="10589" xr:uid="{00000000-0005-0000-0000-0000E5240000}"/>
    <cellStyle name="Calculation 3 12 71" xfId="10590" xr:uid="{00000000-0005-0000-0000-0000E6240000}"/>
    <cellStyle name="Calculation 3 12 72" xfId="10591" xr:uid="{00000000-0005-0000-0000-0000E7240000}"/>
    <cellStyle name="Calculation 3 12 73" xfId="10592" xr:uid="{00000000-0005-0000-0000-0000E8240000}"/>
    <cellStyle name="Calculation 3 12 74" xfId="10593" xr:uid="{00000000-0005-0000-0000-0000E9240000}"/>
    <cellStyle name="Calculation 3 12 75" xfId="10594" xr:uid="{00000000-0005-0000-0000-0000EA240000}"/>
    <cellStyle name="Calculation 3 12 76" xfId="10595" xr:uid="{00000000-0005-0000-0000-0000EB240000}"/>
    <cellStyle name="Calculation 3 12 77" xfId="52597" xr:uid="{00000000-0005-0000-0000-0000EC240000}"/>
    <cellStyle name="Calculation 3 12 78" xfId="52842" xr:uid="{00000000-0005-0000-0000-0000ED240000}"/>
    <cellStyle name="Calculation 3 12 79" xfId="53303" xr:uid="{00000000-0005-0000-0000-0000EE240000}"/>
    <cellStyle name="Calculation 3 12 8" xfId="10596" xr:uid="{00000000-0005-0000-0000-0000EF240000}"/>
    <cellStyle name="Calculation 3 12 8 2" xfId="10597" xr:uid="{00000000-0005-0000-0000-0000F0240000}"/>
    <cellStyle name="Calculation 3 12 9" xfId="10598" xr:uid="{00000000-0005-0000-0000-0000F1240000}"/>
    <cellStyle name="Calculation 3 12 9 2" xfId="10599" xr:uid="{00000000-0005-0000-0000-0000F2240000}"/>
    <cellStyle name="Calculation 3 13" xfId="289" xr:uid="{00000000-0005-0000-0000-0000F3240000}"/>
    <cellStyle name="Calculation 3 13 10" xfId="10600" xr:uid="{00000000-0005-0000-0000-0000F4240000}"/>
    <cellStyle name="Calculation 3 13 10 2" xfId="10601" xr:uid="{00000000-0005-0000-0000-0000F5240000}"/>
    <cellStyle name="Calculation 3 13 11" xfId="10602" xr:uid="{00000000-0005-0000-0000-0000F6240000}"/>
    <cellStyle name="Calculation 3 13 11 2" xfId="10603" xr:uid="{00000000-0005-0000-0000-0000F7240000}"/>
    <cellStyle name="Calculation 3 13 12" xfId="10604" xr:uid="{00000000-0005-0000-0000-0000F8240000}"/>
    <cellStyle name="Calculation 3 13 12 2" xfId="10605" xr:uid="{00000000-0005-0000-0000-0000F9240000}"/>
    <cellStyle name="Calculation 3 13 13" xfId="10606" xr:uid="{00000000-0005-0000-0000-0000FA240000}"/>
    <cellStyle name="Calculation 3 13 13 2" xfId="10607" xr:uid="{00000000-0005-0000-0000-0000FB240000}"/>
    <cellStyle name="Calculation 3 13 14" xfId="10608" xr:uid="{00000000-0005-0000-0000-0000FC240000}"/>
    <cellStyle name="Calculation 3 13 14 2" xfId="10609" xr:uid="{00000000-0005-0000-0000-0000FD240000}"/>
    <cellStyle name="Calculation 3 13 15" xfId="10610" xr:uid="{00000000-0005-0000-0000-0000FE240000}"/>
    <cellStyle name="Calculation 3 13 15 2" xfId="10611" xr:uid="{00000000-0005-0000-0000-0000FF240000}"/>
    <cellStyle name="Calculation 3 13 16" xfId="10612" xr:uid="{00000000-0005-0000-0000-000000250000}"/>
    <cellStyle name="Calculation 3 13 16 2" xfId="10613" xr:uid="{00000000-0005-0000-0000-000001250000}"/>
    <cellStyle name="Calculation 3 13 17" xfId="10614" xr:uid="{00000000-0005-0000-0000-000002250000}"/>
    <cellStyle name="Calculation 3 13 17 2" xfId="10615" xr:uid="{00000000-0005-0000-0000-000003250000}"/>
    <cellStyle name="Calculation 3 13 18" xfId="10616" xr:uid="{00000000-0005-0000-0000-000004250000}"/>
    <cellStyle name="Calculation 3 13 18 2" xfId="10617" xr:uid="{00000000-0005-0000-0000-000005250000}"/>
    <cellStyle name="Calculation 3 13 19" xfId="10618" xr:uid="{00000000-0005-0000-0000-000006250000}"/>
    <cellStyle name="Calculation 3 13 19 2" xfId="10619" xr:uid="{00000000-0005-0000-0000-000007250000}"/>
    <cellStyle name="Calculation 3 13 2" xfId="290" xr:uid="{00000000-0005-0000-0000-000008250000}"/>
    <cellStyle name="Calculation 3 13 2 2" xfId="10620" xr:uid="{00000000-0005-0000-0000-000009250000}"/>
    <cellStyle name="Calculation 3 13 20" xfId="10621" xr:uid="{00000000-0005-0000-0000-00000A250000}"/>
    <cellStyle name="Calculation 3 13 20 2" xfId="10622" xr:uid="{00000000-0005-0000-0000-00000B250000}"/>
    <cellStyle name="Calculation 3 13 21" xfId="10623" xr:uid="{00000000-0005-0000-0000-00000C250000}"/>
    <cellStyle name="Calculation 3 13 21 2" xfId="10624" xr:uid="{00000000-0005-0000-0000-00000D250000}"/>
    <cellStyle name="Calculation 3 13 22" xfId="10625" xr:uid="{00000000-0005-0000-0000-00000E250000}"/>
    <cellStyle name="Calculation 3 13 22 2" xfId="10626" xr:uid="{00000000-0005-0000-0000-00000F250000}"/>
    <cellStyle name="Calculation 3 13 23" xfId="10627" xr:uid="{00000000-0005-0000-0000-000010250000}"/>
    <cellStyle name="Calculation 3 13 23 2" xfId="10628" xr:uid="{00000000-0005-0000-0000-000011250000}"/>
    <cellStyle name="Calculation 3 13 24" xfId="10629" xr:uid="{00000000-0005-0000-0000-000012250000}"/>
    <cellStyle name="Calculation 3 13 24 2" xfId="10630" xr:uid="{00000000-0005-0000-0000-000013250000}"/>
    <cellStyle name="Calculation 3 13 25" xfId="10631" xr:uid="{00000000-0005-0000-0000-000014250000}"/>
    <cellStyle name="Calculation 3 13 25 2" xfId="10632" xr:uid="{00000000-0005-0000-0000-000015250000}"/>
    <cellStyle name="Calculation 3 13 26" xfId="10633" xr:uid="{00000000-0005-0000-0000-000016250000}"/>
    <cellStyle name="Calculation 3 13 26 2" xfId="10634" xr:uid="{00000000-0005-0000-0000-000017250000}"/>
    <cellStyle name="Calculation 3 13 27" xfId="10635" xr:uid="{00000000-0005-0000-0000-000018250000}"/>
    <cellStyle name="Calculation 3 13 27 2" xfId="10636" xr:uid="{00000000-0005-0000-0000-000019250000}"/>
    <cellStyle name="Calculation 3 13 28" xfId="10637" xr:uid="{00000000-0005-0000-0000-00001A250000}"/>
    <cellStyle name="Calculation 3 13 28 2" xfId="10638" xr:uid="{00000000-0005-0000-0000-00001B250000}"/>
    <cellStyle name="Calculation 3 13 29" xfId="10639" xr:uid="{00000000-0005-0000-0000-00001C250000}"/>
    <cellStyle name="Calculation 3 13 29 2" xfId="10640" xr:uid="{00000000-0005-0000-0000-00001D250000}"/>
    <cellStyle name="Calculation 3 13 3" xfId="10641" xr:uid="{00000000-0005-0000-0000-00001E250000}"/>
    <cellStyle name="Calculation 3 13 3 2" xfId="10642" xr:uid="{00000000-0005-0000-0000-00001F250000}"/>
    <cellStyle name="Calculation 3 13 30" xfId="10643" xr:uid="{00000000-0005-0000-0000-000020250000}"/>
    <cellStyle name="Calculation 3 13 30 2" xfId="10644" xr:uid="{00000000-0005-0000-0000-000021250000}"/>
    <cellStyle name="Calculation 3 13 31" xfId="10645" xr:uid="{00000000-0005-0000-0000-000022250000}"/>
    <cellStyle name="Calculation 3 13 31 2" xfId="10646" xr:uid="{00000000-0005-0000-0000-000023250000}"/>
    <cellStyle name="Calculation 3 13 32" xfId="10647" xr:uid="{00000000-0005-0000-0000-000024250000}"/>
    <cellStyle name="Calculation 3 13 32 2" xfId="10648" xr:uid="{00000000-0005-0000-0000-000025250000}"/>
    <cellStyle name="Calculation 3 13 33" xfId="10649" xr:uid="{00000000-0005-0000-0000-000026250000}"/>
    <cellStyle name="Calculation 3 13 33 2" xfId="10650" xr:uid="{00000000-0005-0000-0000-000027250000}"/>
    <cellStyle name="Calculation 3 13 34" xfId="10651" xr:uid="{00000000-0005-0000-0000-000028250000}"/>
    <cellStyle name="Calculation 3 13 34 2" xfId="10652" xr:uid="{00000000-0005-0000-0000-000029250000}"/>
    <cellStyle name="Calculation 3 13 35" xfId="10653" xr:uid="{00000000-0005-0000-0000-00002A250000}"/>
    <cellStyle name="Calculation 3 13 35 2" xfId="10654" xr:uid="{00000000-0005-0000-0000-00002B250000}"/>
    <cellStyle name="Calculation 3 13 36" xfId="10655" xr:uid="{00000000-0005-0000-0000-00002C250000}"/>
    <cellStyle name="Calculation 3 13 36 2" xfId="10656" xr:uid="{00000000-0005-0000-0000-00002D250000}"/>
    <cellStyle name="Calculation 3 13 37" xfId="10657" xr:uid="{00000000-0005-0000-0000-00002E250000}"/>
    <cellStyle name="Calculation 3 13 37 2" xfId="10658" xr:uid="{00000000-0005-0000-0000-00002F250000}"/>
    <cellStyle name="Calculation 3 13 38" xfId="10659" xr:uid="{00000000-0005-0000-0000-000030250000}"/>
    <cellStyle name="Calculation 3 13 38 2" xfId="10660" xr:uid="{00000000-0005-0000-0000-000031250000}"/>
    <cellStyle name="Calculation 3 13 39" xfId="10661" xr:uid="{00000000-0005-0000-0000-000032250000}"/>
    <cellStyle name="Calculation 3 13 39 2" xfId="10662" xr:uid="{00000000-0005-0000-0000-000033250000}"/>
    <cellStyle name="Calculation 3 13 4" xfId="10663" xr:uid="{00000000-0005-0000-0000-000034250000}"/>
    <cellStyle name="Calculation 3 13 4 2" xfId="10664" xr:uid="{00000000-0005-0000-0000-000035250000}"/>
    <cellStyle name="Calculation 3 13 40" xfId="10665" xr:uid="{00000000-0005-0000-0000-000036250000}"/>
    <cellStyle name="Calculation 3 13 41" xfId="10666" xr:uid="{00000000-0005-0000-0000-000037250000}"/>
    <cellStyle name="Calculation 3 13 42" xfId="10667" xr:uid="{00000000-0005-0000-0000-000038250000}"/>
    <cellStyle name="Calculation 3 13 43" xfId="10668" xr:uid="{00000000-0005-0000-0000-000039250000}"/>
    <cellStyle name="Calculation 3 13 44" xfId="10669" xr:uid="{00000000-0005-0000-0000-00003A250000}"/>
    <cellStyle name="Calculation 3 13 45" xfId="10670" xr:uid="{00000000-0005-0000-0000-00003B250000}"/>
    <cellStyle name="Calculation 3 13 46" xfId="10671" xr:uid="{00000000-0005-0000-0000-00003C250000}"/>
    <cellStyle name="Calculation 3 13 47" xfId="10672" xr:uid="{00000000-0005-0000-0000-00003D250000}"/>
    <cellStyle name="Calculation 3 13 48" xfId="10673" xr:uid="{00000000-0005-0000-0000-00003E250000}"/>
    <cellStyle name="Calculation 3 13 49" xfId="10674" xr:uid="{00000000-0005-0000-0000-00003F250000}"/>
    <cellStyle name="Calculation 3 13 5" xfId="10675" xr:uid="{00000000-0005-0000-0000-000040250000}"/>
    <cellStyle name="Calculation 3 13 5 2" xfId="10676" xr:uid="{00000000-0005-0000-0000-000041250000}"/>
    <cellStyle name="Calculation 3 13 50" xfId="10677" xr:uid="{00000000-0005-0000-0000-000042250000}"/>
    <cellStyle name="Calculation 3 13 51" xfId="10678" xr:uid="{00000000-0005-0000-0000-000043250000}"/>
    <cellStyle name="Calculation 3 13 52" xfId="10679" xr:uid="{00000000-0005-0000-0000-000044250000}"/>
    <cellStyle name="Calculation 3 13 53" xfId="10680" xr:uid="{00000000-0005-0000-0000-000045250000}"/>
    <cellStyle name="Calculation 3 13 54" xfId="10681" xr:uid="{00000000-0005-0000-0000-000046250000}"/>
    <cellStyle name="Calculation 3 13 55" xfId="10682" xr:uid="{00000000-0005-0000-0000-000047250000}"/>
    <cellStyle name="Calculation 3 13 56" xfId="10683" xr:uid="{00000000-0005-0000-0000-000048250000}"/>
    <cellStyle name="Calculation 3 13 57" xfId="10684" xr:uid="{00000000-0005-0000-0000-000049250000}"/>
    <cellStyle name="Calculation 3 13 58" xfId="10685" xr:uid="{00000000-0005-0000-0000-00004A250000}"/>
    <cellStyle name="Calculation 3 13 59" xfId="10686" xr:uid="{00000000-0005-0000-0000-00004B250000}"/>
    <cellStyle name="Calculation 3 13 6" xfId="10687" xr:uid="{00000000-0005-0000-0000-00004C250000}"/>
    <cellStyle name="Calculation 3 13 6 2" xfId="10688" xr:uid="{00000000-0005-0000-0000-00004D250000}"/>
    <cellStyle name="Calculation 3 13 60" xfId="10689" xr:uid="{00000000-0005-0000-0000-00004E250000}"/>
    <cellStyle name="Calculation 3 13 61" xfId="10690" xr:uid="{00000000-0005-0000-0000-00004F250000}"/>
    <cellStyle name="Calculation 3 13 62" xfId="10691" xr:uid="{00000000-0005-0000-0000-000050250000}"/>
    <cellStyle name="Calculation 3 13 63" xfId="10692" xr:uid="{00000000-0005-0000-0000-000051250000}"/>
    <cellStyle name="Calculation 3 13 64" xfId="10693" xr:uid="{00000000-0005-0000-0000-000052250000}"/>
    <cellStyle name="Calculation 3 13 65" xfId="10694" xr:uid="{00000000-0005-0000-0000-000053250000}"/>
    <cellStyle name="Calculation 3 13 66" xfId="10695" xr:uid="{00000000-0005-0000-0000-000054250000}"/>
    <cellStyle name="Calculation 3 13 67" xfId="10696" xr:uid="{00000000-0005-0000-0000-000055250000}"/>
    <cellStyle name="Calculation 3 13 68" xfId="10697" xr:uid="{00000000-0005-0000-0000-000056250000}"/>
    <cellStyle name="Calculation 3 13 69" xfId="10698" xr:uid="{00000000-0005-0000-0000-000057250000}"/>
    <cellStyle name="Calculation 3 13 7" xfId="10699" xr:uid="{00000000-0005-0000-0000-000058250000}"/>
    <cellStyle name="Calculation 3 13 7 2" xfId="10700" xr:uid="{00000000-0005-0000-0000-000059250000}"/>
    <cellStyle name="Calculation 3 13 70" xfId="10701" xr:uid="{00000000-0005-0000-0000-00005A250000}"/>
    <cellStyle name="Calculation 3 13 71" xfId="10702" xr:uid="{00000000-0005-0000-0000-00005B250000}"/>
    <cellStyle name="Calculation 3 13 72" xfId="10703" xr:uid="{00000000-0005-0000-0000-00005C250000}"/>
    <cellStyle name="Calculation 3 13 73" xfId="10704" xr:uid="{00000000-0005-0000-0000-00005D250000}"/>
    <cellStyle name="Calculation 3 13 74" xfId="10705" xr:uid="{00000000-0005-0000-0000-00005E250000}"/>
    <cellStyle name="Calculation 3 13 75" xfId="10706" xr:uid="{00000000-0005-0000-0000-00005F250000}"/>
    <cellStyle name="Calculation 3 13 76" xfId="10707" xr:uid="{00000000-0005-0000-0000-000060250000}"/>
    <cellStyle name="Calculation 3 13 77" xfId="52428" xr:uid="{00000000-0005-0000-0000-000061250000}"/>
    <cellStyle name="Calculation 3 13 78" xfId="52229" xr:uid="{00000000-0005-0000-0000-000062250000}"/>
    <cellStyle name="Calculation 3 13 79" xfId="53119" xr:uid="{00000000-0005-0000-0000-000063250000}"/>
    <cellStyle name="Calculation 3 13 8" xfId="10708" xr:uid="{00000000-0005-0000-0000-000064250000}"/>
    <cellStyle name="Calculation 3 13 8 2" xfId="10709" xr:uid="{00000000-0005-0000-0000-000065250000}"/>
    <cellStyle name="Calculation 3 13 9" xfId="10710" xr:uid="{00000000-0005-0000-0000-000066250000}"/>
    <cellStyle name="Calculation 3 13 9 2" xfId="10711" xr:uid="{00000000-0005-0000-0000-000067250000}"/>
    <cellStyle name="Calculation 3 14" xfId="291" xr:uid="{00000000-0005-0000-0000-000068250000}"/>
    <cellStyle name="Calculation 3 14 10" xfId="10712" xr:uid="{00000000-0005-0000-0000-000069250000}"/>
    <cellStyle name="Calculation 3 14 10 2" xfId="10713" xr:uid="{00000000-0005-0000-0000-00006A250000}"/>
    <cellStyle name="Calculation 3 14 11" xfId="10714" xr:uid="{00000000-0005-0000-0000-00006B250000}"/>
    <cellStyle name="Calculation 3 14 11 2" xfId="10715" xr:uid="{00000000-0005-0000-0000-00006C250000}"/>
    <cellStyle name="Calculation 3 14 12" xfId="10716" xr:uid="{00000000-0005-0000-0000-00006D250000}"/>
    <cellStyle name="Calculation 3 14 12 2" xfId="10717" xr:uid="{00000000-0005-0000-0000-00006E250000}"/>
    <cellStyle name="Calculation 3 14 13" xfId="10718" xr:uid="{00000000-0005-0000-0000-00006F250000}"/>
    <cellStyle name="Calculation 3 14 13 2" xfId="10719" xr:uid="{00000000-0005-0000-0000-000070250000}"/>
    <cellStyle name="Calculation 3 14 14" xfId="10720" xr:uid="{00000000-0005-0000-0000-000071250000}"/>
    <cellStyle name="Calculation 3 14 14 2" xfId="10721" xr:uid="{00000000-0005-0000-0000-000072250000}"/>
    <cellStyle name="Calculation 3 14 15" xfId="10722" xr:uid="{00000000-0005-0000-0000-000073250000}"/>
    <cellStyle name="Calculation 3 14 15 2" xfId="10723" xr:uid="{00000000-0005-0000-0000-000074250000}"/>
    <cellStyle name="Calculation 3 14 16" xfId="10724" xr:uid="{00000000-0005-0000-0000-000075250000}"/>
    <cellStyle name="Calculation 3 14 16 2" xfId="10725" xr:uid="{00000000-0005-0000-0000-000076250000}"/>
    <cellStyle name="Calculation 3 14 17" xfId="10726" xr:uid="{00000000-0005-0000-0000-000077250000}"/>
    <cellStyle name="Calculation 3 14 17 2" xfId="10727" xr:uid="{00000000-0005-0000-0000-000078250000}"/>
    <cellStyle name="Calculation 3 14 18" xfId="10728" xr:uid="{00000000-0005-0000-0000-000079250000}"/>
    <cellStyle name="Calculation 3 14 18 2" xfId="10729" xr:uid="{00000000-0005-0000-0000-00007A250000}"/>
    <cellStyle name="Calculation 3 14 19" xfId="10730" xr:uid="{00000000-0005-0000-0000-00007B250000}"/>
    <cellStyle name="Calculation 3 14 19 2" xfId="10731" xr:uid="{00000000-0005-0000-0000-00007C250000}"/>
    <cellStyle name="Calculation 3 14 2" xfId="292" xr:uid="{00000000-0005-0000-0000-00007D250000}"/>
    <cellStyle name="Calculation 3 14 2 2" xfId="10732" xr:uid="{00000000-0005-0000-0000-00007E250000}"/>
    <cellStyle name="Calculation 3 14 20" xfId="10733" xr:uid="{00000000-0005-0000-0000-00007F250000}"/>
    <cellStyle name="Calculation 3 14 20 2" xfId="10734" xr:uid="{00000000-0005-0000-0000-000080250000}"/>
    <cellStyle name="Calculation 3 14 21" xfId="10735" xr:uid="{00000000-0005-0000-0000-000081250000}"/>
    <cellStyle name="Calculation 3 14 21 2" xfId="10736" xr:uid="{00000000-0005-0000-0000-000082250000}"/>
    <cellStyle name="Calculation 3 14 22" xfId="10737" xr:uid="{00000000-0005-0000-0000-000083250000}"/>
    <cellStyle name="Calculation 3 14 22 2" xfId="10738" xr:uid="{00000000-0005-0000-0000-000084250000}"/>
    <cellStyle name="Calculation 3 14 23" xfId="10739" xr:uid="{00000000-0005-0000-0000-000085250000}"/>
    <cellStyle name="Calculation 3 14 23 2" xfId="10740" xr:uid="{00000000-0005-0000-0000-000086250000}"/>
    <cellStyle name="Calculation 3 14 24" xfId="10741" xr:uid="{00000000-0005-0000-0000-000087250000}"/>
    <cellStyle name="Calculation 3 14 24 2" xfId="10742" xr:uid="{00000000-0005-0000-0000-000088250000}"/>
    <cellStyle name="Calculation 3 14 25" xfId="10743" xr:uid="{00000000-0005-0000-0000-000089250000}"/>
    <cellStyle name="Calculation 3 14 25 2" xfId="10744" xr:uid="{00000000-0005-0000-0000-00008A250000}"/>
    <cellStyle name="Calculation 3 14 26" xfId="10745" xr:uid="{00000000-0005-0000-0000-00008B250000}"/>
    <cellStyle name="Calculation 3 14 26 2" xfId="10746" xr:uid="{00000000-0005-0000-0000-00008C250000}"/>
    <cellStyle name="Calculation 3 14 27" xfId="10747" xr:uid="{00000000-0005-0000-0000-00008D250000}"/>
    <cellStyle name="Calculation 3 14 27 2" xfId="10748" xr:uid="{00000000-0005-0000-0000-00008E250000}"/>
    <cellStyle name="Calculation 3 14 28" xfId="10749" xr:uid="{00000000-0005-0000-0000-00008F250000}"/>
    <cellStyle name="Calculation 3 14 28 2" xfId="10750" xr:uid="{00000000-0005-0000-0000-000090250000}"/>
    <cellStyle name="Calculation 3 14 29" xfId="10751" xr:uid="{00000000-0005-0000-0000-000091250000}"/>
    <cellStyle name="Calculation 3 14 29 2" xfId="10752" xr:uid="{00000000-0005-0000-0000-000092250000}"/>
    <cellStyle name="Calculation 3 14 3" xfId="10753" xr:uid="{00000000-0005-0000-0000-000093250000}"/>
    <cellStyle name="Calculation 3 14 3 2" xfId="10754" xr:uid="{00000000-0005-0000-0000-000094250000}"/>
    <cellStyle name="Calculation 3 14 30" xfId="10755" xr:uid="{00000000-0005-0000-0000-000095250000}"/>
    <cellStyle name="Calculation 3 14 30 2" xfId="10756" xr:uid="{00000000-0005-0000-0000-000096250000}"/>
    <cellStyle name="Calculation 3 14 31" xfId="10757" xr:uid="{00000000-0005-0000-0000-000097250000}"/>
    <cellStyle name="Calculation 3 14 31 2" xfId="10758" xr:uid="{00000000-0005-0000-0000-000098250000}"/>
    <cellStyle name="Calculation 3 14 32" xfId="10759" xr:uid="{00000000-0005-0000-0000-000099250000}"/>
    <cellStyle name="Calculation 3 14 32 2" xfId="10760" xr:uid="{00000000-0005-0000-0000-00009A250000}"/>
    <cellStyle name="Calculation 3 14 33" xfId="10761" xr:uid="{00000000-0005-0000-0000-00009B250000}"/>
    <cellStyle name="Calculation 3 14 33 2" xfId="10762" xr:uid="{00000000-0005-0000-0000-00009C250000}"/>
    <cellStyle name="Calculation 3 14 34" xfId="10763" xr:uid="{00000000-0005-0000-0000-00009D250000}"/>
    <cellStyle name="Calculation 3 14 34 2" xfId="10764" xr:uid="{00000000-0005-0000-0000-00009E250000}"/>
    <cellStyle name="Calculation 3 14 35" xfId="10765" xr:uid="{00000000-0005-0000-0000-00009F250000}"/>
    <cellStyle name="Calculation 3 14 35 2" xfId="10766" xr:uid="{00000000-0005-0000-0000-0000A0250000}"/>
    <cellStyle name="Calculation 3 14 36" xfId="10767" xr:uid="{00000000-0005-0000-0000-0000A1250000}"/>
    <cellStyle name="Calculation 3 14 36 2" xfId="10768" xr:uid="{00000000-0005-0000-0000-0000A2250000}"/>
    <cellStyle name="Calculation 3 14 37" xfId="10769" xr:uid="{00000000-0005-0000-0000-0000A3250000}"/>
    <cellStyle name="Calculation 3 14 37 2" xfId="10770" xr:uid="{00000000-0005-0000-0000-0000A4250000}"/>
    <cellStyle name="Calculation 3 14 38" xfId="10771" xr:uid="{00000000-0005-0000-0000-0000A5250000}"/>
    <cellStyle name="Calculation 3 14 38 2" xfId="10772" xr:uid="{00000000-0005-0000-0000-0000A6250000}"/>
    <cellStyle name="Calculation 3 14 39" xfId="10773" xr:uid="{00000000-0005-0000-0000-0000A7250000}"/>
    <cellStyle name="Calculation 3 14 39 2" xfId="10774" xr:uid="{00000000-0005-0000-0000-0000A8250000}"/>
    <cellStyle name="Calculation 3 14 4" xfId="10775" xr:uid="{00000000-0005-0000-0000-0000A9250000}"/>
    <cellStyle name="Calculation 3 14 4 2" xfId="10776" xr:uid="{00000000-0005-0000-0000-0000AA250000}"/>
    <cellStyle name="Calculation 3 14 40" xfId="10777" xr:uid="{00000000-0005-0000-0000-0000AB250000}"/>
    <cellStyle name="Calculation 3 14 41" xfId="10778" xr:uid="{00000000-0005-0000-0000-0000AC250000}"/>
    <cellStyle name="Calculation 3 14 42" xfId="10779" xr:uid="{00000000-0005-0000-0000-0000AD250000}"/>
    <cellStyle name="Calculation 3 14 43" xfId="10780" xr:uid="{00000000-0005-0000-0000-0000AE250000}"/>
    <cellStyle name="Calculation 3 14 44" xfId="10781" xr:uid="{00000000-0005-0000-0000-0000AF250000}"/>
    <cellStyle name="Calculation 3 14 45" xfId="10782" xr:uid="{00000000-0005-0000-0000-0000B0250000}"/>
    <cellStyle name="Calculation 3 14 46" xfId="10783" xr:uid="{00000000-0005-0000-0000-0000B1250000}"/>
    <cellStyle name="Calculation 3 14 47" xfId="10784" xr:uid="{00000000-0005-0000-0000-0000B2250000}"/>
    <cellStyle name="Calculation 3 14 48" xfId="10785" xr:uid="{00000000-0005-0000-0000-0000B3250000}"/>
    <cellStyle name="Calculation 3 14 49" xfId="10786" xr:uid="{00000000-0005-0000-0000-0000B4250000}"/>
    <cellStyle name="Calculation 3 14 5" xfId="10787" xr:uid="{00000000-0005-0000-0000-0000B5250000}"/>
    <cellStyle name="Calculation 3 14 5 2" xfId="10788" xr:uid="{00000000-0005-0000-0000-0000B6250000}"/>
    <cellStyle name="Calculation 3 14 50" xfId="10789" xr:uid="{00000000-0005-0000-0000-0000B7250000}"/>
    <cellStyle name="Calculation 3 14 51" xfId="10790" xr:uid="{00000000-0005-0000-0000-0000B8250000}"/>
    <cellStyle name="Calculation 3 14 52" xfId="10791" xr:uid="{00000000-0005-0000-0000-0000B9250000}"/>
    <cellStyle name="Calculation 3 14 53" xfId="10792" xr:uid="{00000000-0005-0000-0000-0000BA250000}"/>
    <cellStyle name="Calculation 3 14 54" xfId="10793" xr:uid="{00000000-0005-0000-0000-0000BB250000}"/>
    <cellStyle name="Calculation 3 14 55" xfId="10794" xr:uid="{00000000-0005-0000-0000-0000BC250000}"/>
    <cellStyle name="Calculation 3 14 56" xfId="10795" xr:uid="{00000000-0005-0000-0000-0000BD250000}"/>
    <cellStyle name="Calculation 3 14 57" xfId="10796" xr:uid="{00000000-0005-0000-0000-0000BE250000}"/>
    <cellStyle name="Calculation 3 14 58" xfId="10797" xr:uid="{00000000-0005-0000-0000-0000BF250000}"/>
    <cellStyle name="Calculation 3 14 59" xfId="10798" xr:uid="{00000000-0005-0000-0000-0000C0250000}"/>
    <cellStyle name="Calculation 3 14 6" xfId="10799" xr:uid="{00000000-0005-0000-0000-0000C1250000}"/>
    <cellStyle name="Calculation 3 14 6 2" xfId="10800" xr:uid="{00000000-0005-0000-0000-0000C2250000}"/>
    <cellStyle name="Calculation 3 14 60" xfId="10801" xr:uid="{00000000-0005-0000-0000-0000C3250000}"/>
    <cellStyle name="Calculation 3 14 61" xfId="10802" xr:uid="{00000000-0005-0000-0000-0000C4250000}"/>
    <cellStyle name="Calculation 3 14 62" xfId="10803" xr:uid="{00000000-0005-0000-0000-0000C5250000}"/>
    <cellStyle name="Calculation 3 14 63" xfId="10804" xr:uid="{00000000-0005-0000-0000-0000C6250000}"/>
    <cellStyle name="Calculation 3 14 64" xfId="10805" xr:uid="{00000000-0005-0000-0000-0000C7250000}"/>
    <cellStyle name="Calculation 3 14 65" xfId="10806" xr:uid="{00000000-0005-0000-0000-0000C8250000}"/>
    <cellStyle name="Calculation 3 14 66" xfId="10807" xr:uid="{00000000-0005-0000-0000-0000C9250000}"/>
    <cellStyle name="Calculation 3 14 67" xfId="10808" xr:uid="{00000000-0005-0000-0000-0000CA250000}"/>
    <cellStyle name="Calculation 3 14 68" xfId="10809" xr:uid="{00000000-0005-0000-0000-0000CB250000}"/>
    <cellStyle name="Calculation 3 14 69" xfId="10810" xr:uid="{00000000-0005-0000-0000-0000CC250000}"/>
    <cellStyle name="Calculation 3 14 7" xfId="10811" xr:uid="{00000000-0005-0000-0000-0000CD250000}"/>
    <cellStyle name="Calculation 3 14 7 2" xfId="10812" xr:uid="{00000000-0005-0000-0000-0000CE250000}"/>
    <cellStyle name="Calculation 3 14 70" xfId="10813" xr:uid="{00000000-0005-0000-0000-0000CF250000}"/>
    <cellStyle name="Calculation 3 14 71" xfId="10814" xr:uid="{00000000-0005-0000-0000-0000D0250000}"/>
    <cellStyle name="Calculation 3 14 72" xfId="10815" xr:uid="{00000000-0005-0000-0000-0000D1250000}"/>
    <cellStyle name="Calculation 3 14 73" xfId="10816" xr:uid="{00000000-0005-0000-0000-0000D2250000}"/>
    <cellStyle name="Calculation 3 14 74" xfId="10817" xr:uid="{00000000-0005-0000-0000-0000D3250000}"/>
    <cellStyle name="Calculation 3 14 75" xfId="10818" xr:uid="{00000000-0005-0000-0000-0000D4250000}"/>
    <cellStyle name="Calculation 3 14 76" xfId="10819" xr:uid="{00000000-0005-0000-0000-0000D5250000}"/>
    <cellStyle name="Calculation 3 14 77" xfId="52645" xr:uid="{00000000-0005-0000-0000-0000D6250000}"/>
    <cellStyle name="Calculation 3 14 78" xfId="52900" xr:uid="{00000000-0005-0000-0000-0000D7250000}"/>
    <cellStyle name="Calculation 3 14 79" xfId="53361" xr:uid="{00000000-0005-0000-0000-0000D8250000}"/>
    <cellStyle name="Calculation 3 14 8" xfId="10820" xr:uid="{00000000-0005-0000-0000-0000D9250000}"/>
    <cellStyle name="Calculation 3 14 8 2" xfId="10821" xr:uid="{00000000-0005-0000-0000-0000DA250000}"/>
    <cellStyle name="Calculation 3 14 9" xfId="10822" xr:uid="{00000000-0005-0000-0000-0000DB250000}"/>
    <cellStyle name="Calculation 3 14 9 2" xfId="10823" xr:uid="{00000000-0005-0000-0000-0000DC250000}"/>
    <cellStyle name="Calculation 3 15" xfId="293" xr:uid="{00000000-0005-0000-0000-0000DD250000}"/>
    <cellStyle name="Calculation 3 15 10" xfId="10824" xr:uid="{00000000-0005-0000-0000-0000DE250000}"/>
    <cellStyle name="Calculation 3 15 10 2" xfId="10825" xr:uid="{00000000-0005-0000-0000-0000DF250000}"/>
    <cellStyle name="Calculation 3 15 11" xfId="10826" xr:uid="{00000000-0005-0000-0000-0000E0250000}"/>
    <cellStyle name="Calculation 3 15 11 2" xfId="10827" xr:uid="{00000000-0005-0000-0000-0000E1250000}"/>
    <cellStyle name="Calculation 3 15 12" xfId="10828" xr:uid="{00000000-0005-0000-0000-0000E2250000}"/>
    <cellStyle name="Calculation 3 15 12 2" xfId="10829" xr:uid="{00000000-0005-0000-0000-0000E3250000}"/>
    <cellStyle name="Calculation 3 15 13" xfId="10830" xr:uid="{00000000-0005-0000-0000-0000E4250000}"/>
    <cellStyle name="Calculation 3 15 13 2" xfId="10831" xr:uid="{00000000-0005-0000-0000-0000E5250000}"/>
    <cellStyle name="Calculation 3 15 14" xfId="10832" xr:uid="{00000000-0005-0000-0000-0000E6250000}"/>
    <cellStyle name="Calculation 3 15 14 2" xfId="10833" xr:uid="{00000000-0005-0000-0000-0000E7250000}"/>
    <cellStyle name="Calculation 3 15 15" xfId="10834" xr:uid="{00000000-0005-0000-0000-0000E8250000}"/>
    <cellStyle name="Calculation 3 15 15 2" xfId="10835" xr:uid="{00000000-0005-0000-0000-0000E9250000}"/>
    <cellStyle name="Calculation 3 15 16" xfId="10836" xr:uid="{00000000-0005-0000-0000-0000EA250000}"/>
    <cellStyle name="Calculation 3 15 16 2" xfId="10837" xr:uid="{00000000-0005-0000-0000-0000EB250000}"/>
    <cellStyle name="Calculation 3 15 17" xfId="10838" xr:uid="{00000000-0005-0000-0000-0000EC250000}"/>
    <cellStyle name="Calculation 3 15 17 2" xfId="10839" xr:uid="{00000000-0005-0000-0000-0000ED250000}"/>
    <cellStyle name="Calculation 3 15 18" xfId="10840" xr:uid="{00000000-0005-0000-0000-0000EE250000}"/>
    <cellStyle name="Calculation 3 15 18 2" xfId="10841" xr:uid="{00000000-0005-0000-0000-0000EF250000}"/>
    <cellStyle name="Calculation 3 15 19" xfId="10842" xr:uid="{00000000-0005-0000-0000-0000F0250000}"/>
    <cellStyle name="Calculation 3 15 19 2" xfId="10843" xr:uid="{00000000-0005-0000-0000-0000F1250000}"/>
    <cellStyle name="Calculation 3 15 2" xfId="294" xr:uid="{00000000-0005-0000-0000-0000F2250000}"/>
    <cellStyle name="Calculation 3 15 2 2" xfId="10844" xr:uid="{00000000-0005-0000-0000-0000F3250000}"/>
    <cellStyle name="Calculation 3 15 20" xfId="10845" xr:uid="{00000000-0005-0000-0000-0000F4250000}"/>
    <cellStyle name="Calculation 3 15 20 2" xfId="10846" xr:uid="{00000000-0005-0000-0000-0000F5250000}"/>
    <cellStyle name="Calculation 3 15 21" xfId="10847" xr:uid="{00000000-0005-0000-0000-0000F6250000}"/>
    <cellStyle name="Calculation 3 15 21 2" xfId="10848" xr:uid="{00000000-0005-0000-0000-0000F7250000}"/>
    <cellStyle name="Calculation 3 15 22" xfId="10849" xr:uid="{00000000-0005-0000-0000-0000F8250000}"/>
    <cellStyle name="Calculation 3 15 22 2" xfId="10850" xr:uid="{00000000-0005-0000-0000-0000F9250000}"/>
    <cellStyle name="Calculation 3 15 23" xfId="10851" xr:uid="{00000000-0005-0000-0000-0000FA250000}"/>
    <cellStyle name="Calculation 3 15 23 2" xfId="10852" xr:uid="{00000000-0005-0000-0000-0000FB250000}"/>
    <cellStyle name="Calculation 3 15 24" xfId="10853" xr:uid="{00000000-0005-0000-0000-0000FC250000}"/>
    <cellStyle name="Calculation 3 15 24 2" xfId="10854" xr:uid="{00000000-0005-0000-0000-0000FD250000}"/>
    <cellStyle name="Calculation 3 15 25" xfId="10855" xr:uid="{00000000-0005-0000-0000-0000FE250000}"/>
    <cellStyle name="Calculation 3 15 25 2" xfId="10856" xr:uid="{00000000-0005-0000-0000-0000FF250000}"/>
    <cellStyle name="Calculation 3 15 26" xfId="10857" xr:uid="{00000000-0005-0000-0000-000000260000}"/>
    <cellStyle name="Calculation 3 15 26 2" xfId="10858" xr:uid="{00000000-0005-0000-0000-000001260000}"/>
    <cellStyle name="Calculation 3 15 27" xfId="10859" xr:uid="{00000000-0005-0000-0000-000002260000}"/>
    <cellStyle name="Calculation 3 15 27 2" xfId="10860" xr:uid="{00000000-0005-0000-0000-000003260000}"/>
    <cellStyle name="Calculation 3 15 28" xfId="10861" xr:uid="{00000000-0005-0000-0000-000004260000}"/>
    <cellStyle name="Calculation 3 15 28 2" xfId="10862" xr:uid="{00000000-0005-0000-0000-000005260000}"/>
    <cellStyle name="Calculation 3 15 29" xfId="10863" xr:uid="{00000000-0005-0000-0000-000006260000}"/>
    <cellStyle name="Calculation 3 15 29 2" xfId="10864" xr:uid="{00000000-0005-0000-0000-000007260000}"/>
    <cellStyle name="Calculation 3 15 3" xfId="10865" xr:uid="{00000000-0005-0000-0000-000008260000}"/>
    <cellStyle name="Calculation 3 15 3 2" xfId="10866" xr:uid="{00000000-0005-0000-0000-000009260000}"/>
    <cellStyle name="Calculation 3 15 30" xfId="10867" xr:uid="{00000000-0005-0000-0000-00000A260000}"/>
    <cellStyle name="Calculation 3 15 30 2" xfId="10868" xr:uid="{00000000-0005-0000-0000-00000B260000}"/>
    <cellStyle name="Calculation 3 15 31" xfId="10869" xr:uid="{00000000-0005-0000-0000-00000C260000}"/>
    <cellStyle name="Calculation 3 15 31 2" xfId="10870" xr:uid="{00000000-0005-0000-0000-00000D260000}"/>
    <cellStyle name="Calculation 3 15 32" xfId="10871" xr:uid="{00000000-0005-0000-0000-00000E260000}"/>
    <cellStyle name="Calculation 3 15 32 2" xfId="10872" xr:uid="{00000000-0005-0000-0000-00000F260000}"/>
    <cellStyle name="Calculation 3 15 33" xfId="10873" xr:uid="{00000000-0005-0000-0000-000010260000}"/>
    <cellStyle name="Calculation 3 15 33 2" xfId="10874" xr:uid="{00000000-0005-0000-0000-000011260000}"/>
    <cellStyle name="Calculation 3 15 34" xfId="10875" xr:uid="{00000000-0005-0000-0000-000012260000}"/>
    <cellStyle name="Calculation 3 15 34 2" xfId="10876" xr:uid="{00000000-0005-0000-0000-000013260000}"/>
    <cellStyle name="Calculation 3 15 35" xfId="10877" xr:uid="{00000000-0005-0000-0000-000014260000}"/>
    <cellStyle name="Calculation 3 15 35 2" xfId="10878" xr:uid="{00000000-0005-0000-0000-000015260000}"/>
    <cellStyle name="Calculation 3 15 36" xfId="10879" xr:uid="{00000000-0005-0000-0000-000016260000}"/>
    <cellStyle name="Calculation 3 15 36 2" xfId="10880" xr:uid="{00000000-0005-0000-0000-000017260000}"/>
    <cellStyle name="Calculation 3 15 37" xfId="10881" xr:uid="{00000000-0005-0000-0000-000018260000}"/>
    <cellStyle name="Calculation 3 15 37 2" xfId="10882" xr:uid="{00000000-0005-0000-0000-000019260000}"/>
    <cellStyle name="Calculation 3 15 38" xfId="10883" xr:uid="{00000000-0005-0000-0000-00001A260000}"/>
    <cellStyle name="Calculation 3 15 38 2" xfId="10884" xr:uid="{00000000-0005-0000-0000-00001B260000}"/>
    <cellStyle name="Calculation 3 15 39" xfId="10885" xr:uid="{00000000-0005-0000-0000-00001C260000}"/>
    <cellStyle name="Calculation 3 15 39 2" xfId="10886" xr:uid="{00000000-0005-0000-0000-00001D260000}"/>
    <cellStyle name="Calculation 3 15 4" xfId="10887" xr:uid="{00000000-0005-0000-0000-00001E260000}"/>
    <cellStyle name="Calculation 3 15 4 2" xfId="10888" xr:uid="{00000000-0005-0000-0000-00001F260000}"/>
    <cellStyle name="Calculation 3 15 40" xfId="10889" xr:uid="{00000000-0005-0000-0000-000020260000}"/>
    <cellStyle name="Calculation 3 15 41" xfId="10890" xr:uid="{00000000-0005-0000-0000-000021260000}"/>
    <cellStyle name="Calculation 3 15 42" xfId="10891" xr:uid="{00000000-0005-0000-0000-000022260000}"/>
    <cellStyle name="Calculation 3 15 43" xfId="10892" xr:uid="{00000000-0005-0000-0000-000023260000}"/>
    <cellStyle name="Calculation 3 15 44" xfId="10893" xr:uid="{00000000-0005-0000-0000-000024260000}"/>
    <cellStyle name="Calculation 3 15 45" xfId="10894" xr:uid="{00000000-0005-0000-0000-000025260000}"/>
    <cellStyle name="Calculation 3 15 46" xfId="10895" xr:uid="{00000000-0005-0000-0000-000026260000}"/>
    <cellStyle name="Calculation 3 15 47" xfId="10896" xr:uid="{00000000-0005-0000-0000-000027260000}"/>
    <cellStyle name="Calculation 3 15 48" xfId="10897" xr:uid="{00000000-0005-0000-0000-000028260000}"/>
    <cellStyle name="Calculation 3 15 49" xfId="10898" xr:uid="{00000000-0005-0000-0000-000029260000}"/>
    <cellStyle name="Calculation 3 15 5" xfId="10899" xr:uid="{00000000-0005-0000-0000-00002A260000}"/>
    <cellStyle name="Calculation 3 15 5 2" xfId="10900" xr:uid="{00000000-0005-0000-0000-00002B260000}"/>
    <cellStyle name="Calculation 3 15 50" xfId="10901" xr:uid="{00000000-0005-0000-0000-00002C260000}"/>
    <cellStyle name="Calculation 3 15 51" xfId="10902" xr:uid="{00000000-0005-0000-0000-00002D260000}"/>
    <cellStyle name="Calculation 3 15 52" xfId="10903" xr:uid="{00000000-0005-0000-0000-00002E260000}"/>
    <cellStyle name="Calculation 3 15 53" xfId="10904" xr:uid="{00000000-0005-0000-0000-00002F260000}"/>
    <cellStyle name="Calculation 3 15 54" xfId="10905" xr:uid="{00000000-0005-0000-0000-000030260000}"/>
    <cellStyle name="Calculation 3 15 55" xfId="10906" xr:uid="{00000000-0005-0000-0000-000031260000}"/>
    <cellStyle name="Calculation 3 15 56" xfId="10907" xr:uid="{00000000-0005-0000-0000-000032260000}"/>
    <cellStyle name="Calculation 3 15 57" xfId="10908" xr:uid="{00000000-0005-0000-0000-000033260000}"/>
    <cellStyle name="Calculation 3 15 58" xfId="10909" xr:uid="{00000000-0005-0000-0000-000034260000}"/>
    <cellStyle name="Calculation 3 15 59" xfId="10910" xr:uid="{00000000-0005-0000-0000-000035260000}"/>
    <cellStyle name="Calculation 3 15 6" xfId="10911" xr:uid="{00000000-0005-0000-0000-000036260000}"/>
    <cellStyle name="Calculation 3 15 6 2" xfId="10912" xr:uid="{00000000-0005-0000-0000-000037260000}"/>
    <cellStyle name="Calculation 3 15 60" xfId="10913" xr:uid="{00000000-0005-0000-0000-000038260000}"/>
    <cellStyle name="Calculation 3 15 61" xfId="10914" xr:uid="{00000000-0005-0000-0000-000039260000}"/>
    <cellStyle name="Calculation 3 15 62" xfId="10915" xr:uid="{00000000-0005-0000-0000-00003A260000}"/>
    <cellStyle name="Calculation 3 15 63" xfId="10916" xr:uid="{00000000-0005-0000-0000-00003B260000}"/>
    <cellStyle name="Calculation 3 15 64" xfId="10917" xr:uid="{00000000-0005-0000-0000-00003C260000}"/>
    <cellStyle name="Calculation 3 15 65" xfId="10918" xr:uid="{00000000-0005-0000-0000-00003D260000}"/>
    <cellStyle name="Calculation 3 15 66" xfId="10919" xr:uid="{00000000-0005-0000-0000-00003E260000}"/>
    <cellStyle name="Calculation 3 15 67" xfId="10920" xr:uid="{00000000-0005-0000-0000-00003F260000}"/>
    <cellStyle name="Calculation 3 15 68" xfId="10921" xr:uid="{00000000-0005-0000-0000-000040260000}"/>
    <cellStyle name="Calculation 3 15 69" xfId="10922" xr:uid="{00000000-0005-0000-0000-000041260000}"/>
    <cellStyle name="Calculation 3 15 7" xfId="10923" xr:uid="{00000000-0005-0000-0000-000042260000}"/>
    <cellStyle name="Calculation 3 15 7 2" xfId="10924" xr:uid="{00000000-0005-0000-0000-000043260000}"/>
    <cellStyle name="Calculation 3 15 70" xfId="10925" xr:uid="{00000000-0005-0000-0000-000044260000}"/>
    <cellStyle name="Calculation 3 15 71" xfId="10926" xr:uid="{00000000-0005-0000-0000-000045260000}"/>
    <cellStyle name="Calculation 3 15 72" xfId="10927" xr:uid="{00000000-0005-0000-0000-000046260000}"/>
    <cellStyle name="Calculation 3 15 73" xfId="10928" xr:uid="{00000000-0005-0000-0000-000047260000}"/>
    <cellStyle name="Calculation 3 15 74" xfId="10929" xr:uid="{00000000-0005-0000-0000-000048260000}"/>
    <cellStyle name="Calculation 3 15 75" xfId="10930" xr:uid="{00000000-0005-0000-0000-000049260000}"/>
    <cellStyle name="Calculation 3 15 76" xfId="10931" xr:uid="{00000000-0005-0000-0000-00004A260000}"/>
    <cellStyle name="Calculation 3 15 77" xfId="52655" xr:uid="{00000000-0005-0000-0000-00004B260000}"/>
    <cellStyle name="Calculation 3 15 78" xfId="52909" xr:uid="{00000000-0005-0000-0000-00004C260000}"/>
    <cellStyle name="Calculation 3 15 79" xfId="53370" xr:uid="{00000000-0005-0000-0000-00004D260000}"/>
    <cellStyle name="Calculation 3 15 8" xfId="10932" xr:uid="{00000000-0005-0000-0000-00004E260000}"/>
    <cellStyle name="Calculation 3 15 8 2" xfId="10933" xr:uid="{00000000-0005-0000-0000-00004F260000}"/>
    <cellStyle name="Calculation 3 15 9" xfId="10934" xr:uid="{00000000-0005-0000-0000-000050260000}"/>
    <cellStyle name="Calculation 3 15 9 2" xfId="10935" xr:uid="{00000000-0005-0000-0000-000051260000}"/>
    <cellStyle name="Calculation 3 16" xfId="295" xr:uid="{00000000-0005-0000-0000-000052260000}"/>
    <cellStyle name="Calculation 3 16 10" xfId="10936" xr:uid="{00000000-0005-0000-0000-000053260000}"/>
    <cellStyle name="Calculation 3 16 10 2" xfId="10937" xr:uid="{00000000-0005-0000-0000-000054260000}"/>
    <cellStyle name="Calculation 3 16 11" xfId="10938" xr:uid="{00000000-0005-0000-0000-000055260000}"/>
    <cellStyle name="Calculation 3 16 11 2" xfId="10939" xr:uid="{00000000-0005-0000-0000-000056260000}"/>
    <cellStyle name="Calculation 3 16 12" xfId="10940" xr:uid="{00000000-0005-0000-0000-000057260000}"/>
    <cellStyle name="Calculation 3 16 12 2" xfId="10941" xr:uid="{00000000-0005-0000-0000-000058260000}"/>
    <cellStyle name="Calculation 3 16 13" xfId="10942" xr:uid="{00000000-0005-0000-0000-000059260000}"/>
    <cellStyle name="Calculation 3 16 13 2" xfId="10943" xr:uid="{00000000-0005-0000-0000-00005A260000}"/>
    <cellStyle name="Calculation 3 16 14" xfId="10944" xr:uid="{00000000-0005-0000-0000-00005B260000}"/>
    <cellStyle name="Calculation 3 16 14 2" xfId="10945" xr:uid="{00000000-0005-0000-0000-00005C260000}"/>
    <cellStyle name="Calculation 3 16 15" xfId="10946" xr:uid="{00000000-0005-0000-0000-00005D260000}"/>
    <cellStyle name="Calculation 3 16 15 2" xfId="10947" xr:uid="{00000000-0005-0000-0000-00005E260000}"/>
    <cellStyle name="Calculation 3 16 16" xfId="10948" xr:uid="{00000000-0005-0000-0000-00005F260000}"/>
    <cellStyle name="Calculation 3 16 16 2" xfId="10949" xr:uid="{00000000-0005-0000-0000-000060260000}"/>
    <cellStyle name="Calculation 3 16 17" xfId="10950" xr:uid="{00000000-0005-0000-0000-000061260000}"/>
    <cellStyle name="Calculation 3 16 17 2" xfId="10951" xr:uid="{00000000-0005-0000-0000-000062260000}"/>
    <cellStyle name="Calculation 3 16 18" xfId="10952" xr:uid="{00000000-0005-0000-0000-000063260000}"/>
    <cellStyle name="Calculation 3 16 18 2" xfId="10953" xr:uid="{00000000-0005-0000-0000-000064260000}"/>
    <cellStyle name="Calculation 3 16 19" xfId="10954" xr:uid="{00000000-0005-0000-0000-000065260000}"/>
    <cellStyle name="Calculation 3 16 19 2" xfId="10955" xr:uid="{00000000-0005-0000-0000-000066260000}"/>
    <cellStyle name="Calculation 3 16 2" xfId="296" xr:uid="{00000000-0005-0000-0000-000067260000}"/>
    <cellStyle name="Calculation 3 16 2 2" xfId="10956" xr:uid="{00000000-0005-0000-0000-000068260000}"/>
    <cellStyle name="Calculation 3 16 20" xfId="10957" xr:uid="{00000000-0005-0000-0000-000069260000}"/>
    <cellStyle name="Calculation 3 16 20 2" xfId="10958" xr:uid="{00000000-0005-0000-0000-00006A260000}"/>
    <cellStyle name="Calculation 3 16 21" xfId="10959" xr:uid="{00000000-0005-0000-0000-00006B260000}"/>
    <cellStyle name="Calculation 3 16 21 2" xfId="10960" xr:uid="{00000000-0005-0000-0000-00006C260000}"/>
    <cellStyle name="Calculation 3 16 22" xfId="10961" xr:uid="{00000000-0005-0000-0000-00006D260000}"/>
    <cellStyle name="Calculation 3 16 22 2" xfId="10962" xr:uid="{00000000-0005-0000-0000-00006E260000}"/>
    <cellStyle name="Calculation 3 16 23" xfId="10963" xr:uid="{00000000-0005-0000-0000-00006F260000}"/>
    <cellStyle name="Calculation 3 16 23 2" xfId="10964" xr:uid="{00000000-0005-0000-0000-000070260000}"/>
    <cellStyle name="Calculation 3 16 24" xfId="10965" xr:uid="{00000000-0005-0000-0000-000071260000}"/>
    <cellStyle name="Calculation 3 16 24 2" xfId="10966" xr:uid="{00000000-0005-0000-0000-000072260000}"/>
    <cellStyle name="Calculation 3 16 25" xfId="10967" xr:uid="{00000000-0005-0000-0000-000073260000}"/>
    <cellStyle name="Calculation 3 16 25 2" xfId="10968" xr:uid="{00000000-0005-0000-0000-000074260000}"/>
    <cellStyle name="Calculation 3 16 26" xfId="10969" xr:uid="{00000000-0005-0000-0000-000075260000}"/>
    <cellStyle name="Calculation 3 16 26 2" xfId="10970" xr:uid="{00000000-0005-0000-0000-000076260000}"/>
    <cellStyle name="Calculation 3 16 27" xfId="10971" xr:uid="{00000000-0005-0000-0000-000077260000}"/>
    <cellStyle name="Calculation 3 16 27 2" xfId="10972" xr:uid="{00000000-0005-0000-0000-000078260000}"/>
    <cellStyle name="Calculation 3 16 28" xfId="10973" xr:uid="{00000000-0005-0000-0000-000079260000}"/>
    <cellStyle name="Calculation 3 16 28 2" xfId="10974" xr:uid="{00000000-0005-0000-0000-00007A260000}"/>
    <cellStyle name="Calculation 3 16 29" xfId="10975" xr:uid="{00000000-0005-0000-0000-00007B260000}"/>
    <cellStyle name="Calculation 3 16 29 2" xfId="10976" xr:uid="{00000000-0005-0000-0000-00007C260000}"/>
    <cellStyle name="Calculation 3 16 3" xfId="10977" xr:uid="{00000000-0005-0000-0000-00007D260000}"/>
    <cellStyle name="Calculation 3 16 3 2" xfId="10978" xr:uid="{00000000-0005-0000-0000-00007E260000}"/>
    <cellStyle name="Calculation 3 16 30" xfId="10979" xr:uid="{00000000-0005-0000-0000-00007F260000}"/>
    <cellStyle name="Calculation 3 16 30 2" xfId="10980" xr:uid="{00000000-0005-0000-0000-000080260000}"/>
    <cellStyle name="Calculation 3 16 31" xfId="10981" xr:uid="{00000000-0005-0000-0000-000081260000}"/>
    <cellStyle name="Calculation 3 16 31 2" xfId="10982" xr:uid="{00000000-0005-0000-0000-000082260000}"/>
    <cellStyle name="Calculation 3 16 32" xfId="10983" xr:uid="{00000000-0005-0000-0000-000083260000}"/>
    <cellStyle name="Calculation 3 16 32 2" xfId="10984" xr:uid="{00000000-0005-0000-0000-000084260000}"/>
    <cellStyle name="Calculation 3 16 33" xfId="10985" xr:uid="{00000000-0005-0000-0000-000085260000}"/>
    <cellStyle name="Calculation 3 16 33 2" xfId="10986" xr:uid="{00000000-0005-0000-0000-000086260000}"/>
    <cellStyle name="Calculation 3 16 34" xfId="10987" xr:uid="{00000000-0005-0000-0000-000087260000}"/>
    <cellStyle name="Calculation 3 16 34 2" xfId="10988" xr:uid="{00000000-0005-0000-0000-000088260000}"/>
    <cellStyle name="Calculation 3 16 35" xfId="10989" xr:uid="{00000000-0005-0000-0000-000089260000}"/>
    <cellStyle name="Calculation 3 16 35 2" xfId="10990" xr:uid="{00000000-0005-0000-0000-00008A260000}"/>
    <cellStyle name="Calculation 3 16 36" xfId="10991" xr:uid="{00000000-0005-0000-0000-00008B260000}"/>
    <cellStyle name="Calculation 3 16 36 2" xfId="10992" xr:uid="{00000000-0005-0000-0000-00008C260000}"/>
    <cellStyle name="Calculation 3 16 37" xfId="10993" xr:uid="{00000000-0005-0000-0000-00008D260000}"/>
    <cellStyle name="Calculation 3 16 37 2" xfId="10994" xr:uid="{00000000-0005-0000-0000-00008E260000}"/>
    <cellStyle name="Calculation 3 16 38" xfId="10995" xr:uid="{00000000-0005-0000-0000-00008F260000}"/>
    <cellStyle name="Calculation 3 16 38 2" xfId="10996" xr:uid="{00000000-0005-0000-0000-000090260000}"/>
    <cellStyle name="Calculation 3 16 39" xfId="10997" xr:uid="{00000000-0005-0000-0000-000091260000}"/>
    <cellStyle name="Calculation 3 16 39 2" xfId="10998" xr:uid="{00000000-0005-0000-0000-000092260000}"/>
    <cellStyle name="Calculation 3 16 4" xfId="10999" xr:uid="{00000000-0005-0000-0000-000093260000}"/>
    <cellStyle name="Calculation 3 16 4 2" xfId="11000" xr:uid="{00000000-0005-0000-0000-000094260000}"/>
    <cellStyle name="Calculation 3 16 40" xfId="11001" xr:uid="{00000000-0005-0000-0000-000095260000}"/>
    <cellStyle name="Calculation 3 16 41" xfId="11002" xr:uid="{00000000-0005-0000-0000-000096260000}"/>
    <cellStyle name="Calculation 3 16 42" xfId="11003" xr:uid="{00000000-0005-0000-0000-000097260000}"/>
    <cellStyle name="Calculation 3 16 43" xfId="11004" xr:uid="{00000000-0005-0000-0000-000098260000}"/>
    <cellStyle name="Calculation 3 16 44" xfId="11005" xr:uid="{00000000-0005-0000-0000-000099260000}"/>
    <cellStyle name="Calculation 3 16 45" xfId="11006" xr:uid="{00000000-0005-0000-0000-00009A260000}"/>
    <cellStyle name="Calculation 3 16 46" xfId="11007" xr:uid="{00000000-0005-0000-0000-00009B260000}"/>
    <cellStyle name="Calculation 3 16 47" xfId="11008" xr:uid="{00000000-0005-0000-0000-00009C260000}"/>
    <cellStyle name="Calculation 3 16 48" xfId="11009" xr:uid="{00000000-0005-0000-0000-00009D260000}"/>
    <cellStyle name="Calculation 3 16 49" xfId="11010" xr:uid="{00000000-0005-0000-0000-00009E260000}"/>
    <cellStyle name="Calculation 3 16 5" xfId="11011" xr:uid="{00000000-0005-0000-0000-00009F260000}"/>
    <cellStyle name="Calculation 3 16 5 2" xfId="11012" xr:uid="{00000000-0005-0000-0000-0000A0260000}"/>
    <cellStyle name="Calculation 3 16 50" xfId="11013" xr:uid="{00000000-0005-0000-0000-0000A1260000}"/>
    <cellStyle name="Calculation 3 16 51" xfId="11014" xr:uid="{00000000-0005-0000-0000-0000A2260000}"/>
    <cellStyle name="Calculation 3 16 52" xfId="11015" xr:uid="{00000000-0005-0000-0000-0000A3260000}"/>
    <cellStyle name="Calculation 3 16 53" xfId="11016" xr:uid="{00000000-0005-0000-0000-0000A4260000}"/>
    <cellStyle name="Calculation 3 16 54" xfId="11017" xr:uid="{00000000-0005-0000-0000-0000A5260000}"/>
    <cellStyle name="Calculation 3 16 55" xfId="11018" xr:uid="{00000000-0005-0000-0000-0000A6260000}"/>
    <cellStyle name="Calculation 3 16 56" xfId="11019" xr:uid="{00000000-0005-0000-0000-0000A7260000}"/>
    <cellStyle name="Calculation 3 16 57" xfId="11020" xr:uid="{00000000-0005-0000-0000-0000A8260000}"/>
    <cellStyle name="Calculation 3 16 58" xfId="11021" xr:uid="{00000000-0005-0000-0000-0000A9260000}"/>
    <cellStyle name="Calculation 3 16 59" xfId="11022" xr:uid="{00000000-0005-0000-0000-0000AA260000}"/>
    <cellStyle name="Calculation 3 16 6" xfId="11023" xr:uid="{00000000-0005-0000-0000-0000AB260000}"/>
    <cellStyle name="Calculation 3 16 6 2" xfId="11024" xr:uid="{00000000-0005-0000-0000-0000AC260000}"/>
    <cellStyle name="Calculation 3 16 60" xfId="11025" xr:uid="{00000000-0005-0000-0000-0000AD260000}"/>
    <cellStyle name="Calculation 3 16 61" xfId="11026" xr:uid="{00000000-0005-0000-0000-0000AE260000}"/>
    <cellStyle name="Calculation 3 16 62" xfId="11027" xr:uid="{00000000-0005-0000-0000-0000AF260000}"/>
    <cellStyle name="Calculation 3 16 63" xfId="11028" xr:uid="{00000000-0005-0000-0000-0000B0260000}"/>
    <cellStyle name="Calculation 3 16 64" xfId="11029" xr:uid="{00000000-0005-0000-0000-0000B1260000}"/>
    <cellStyle name="Calculation 3 16 65" xfId="11030" xr:uid="{00000000-0005-0000-0000-0000B2260000}"/>
    <cellStyle name="Calculation 3 16 66" xfId="11031" xr:uid="{00000000-0005-0000-0000-0000B3260000}"/>
    <cellStyle name="Calculation 3 16 67" xfId="11032" xr:uid="{00000000-0005-0000-0000-0000B4260000}"/>
    <cellStyle name="Calculation 3 16 68" xfId="11033" xr:uid="{00000000-0005-0000-0000-0000B5260000}"/>
    <cellStyle name="Calculation 3 16 69" xfId="11034" xr:uid="{00000000-0005-0000-0000-0000B6260000}"/>
    <cellStyle name="Calculation 3 16 7" xfId="11035" xr:uid="{00000000-0005-0000-0000-0000B7260000}"/>
    <cellStyle name="Calculation 3 16 7 2" xfId="11036" xr:uid="{00000000-0005-0000-0000-0000B8260000}"/>
    <cellStyle name="Calculation 3 16 70" xfId="11037" xr:uid="{00000000-0005-0000-0000-0000B9260000}"/>
    <cellStyle name="Calculation 3 16 71" xfId="11038" xr:uid="{00000000-0005-0000-0000-0000BA260000}"/>
    <cellStyle name="Calculation 3 16 72" xfId="11039" xr:uid="{00000000-0005-0000-0000-0000BB260000}"/>
    <cellStyle name="Calculation 3 16 73" xfId="11040" xr:uid="{00000000-0005-0000-0000-0000BC260000}"/>
    <cellStyle name="Calculation 3 16 74" xfId="11041" xr:uid="{00000000-0005-0000-0000-0000BD260000}"/>
    <cellStyle name="Calculation 3 16 75" xfId="11042" xr:uid="{00000000-0005-0000-0000-0000BE260000}"/>
    <cellStyle name="Calculation 3 16 76" xfId="11043" xr:uid="{00000000-0005-0000-0000-0000BF260000}"/>
    <cellStyle name="Calculation 3 16 77" xfId="52435" xr:uid="{00000000-0005-0000-0000-0000C0260000}"/>
    <cellStyle name="Calculation 3 16 78" xfId="52331" xr:uid="{00000000-0005-0000-0000-0000C1260000}"/>
    <cellStyle name="Calculation 3 16 79" xfId="53126" xr:uid="{00000000-0005-0000-0000-0000C2260000}"/>
    <cellStyle name="Calculation 3 16 8" xfId="11044" xr:uid="{00000000-0005-0000-0000-0000C3260000}"/>
    <cellStyle name="Calculation 3 16 8 2" xfId="11045" xr:uid="{00000000-0005-0000-0000-0000C4260000}"/>
    <cellStyle name="Calculation 3 16 9" xfId="11046" xr:uid="{00000000-0005-0000-0000-0000C5260000}"/>
    <cellStyle name="Calculation 3 16 9 2" xfId="11047" xr:uid="{00000000-0005-0000-0000-0000C6260000}"/>
    <cellStyle name="Calculation 3 17" xfId="297" xr:uid="{00000000-0005-0000-0000-0000C7260000}"/>
    <cellStyle name="Calculation 3 17 10" xfId="11048" xr:uid="{00000000-0005-0000-0000-0000C8260000}"/>
    <cellStyle name="Calculation 3 17 10 2" xfId="11049" xr:uid="{00000000-0005-0000-0000-0000C9260000}"/>
    <cellStyle name="Calculation 3 17 11" xfId="11050" xr:uid="{00000000-0005-0000-0000-0000CA260000}"/>
    <cellStyle name="Calculation 3 17 11 2" xfId="11051" xr:uid="{00000000-0005-0000-0000-0000CB260000}"/>
    <cellStyle name="Calculation 3 17 12" xfId="11052" xr:uid="{00000000-0005-0000-0000-0000CC260000}"/>
    <cellStyle name="Calculation 3 17 12 2" xfId="11053" xr:uid="{00000000-0005-0000-0000-0000CD260000}"/>
    <cellStyle name="Calculation 3 17 13" xfId="11054" xr:uid="{00000000-0005-0000-0000-0000CE260000}"/>
    <cellStyle name="Calculation 3 17 13 2" xfId="11055" xr:uid="{00000000-0005-0000-0000-0000CF260000}"/>
    <cellStyle name="Calculation 3 17 14" xfId="11056" xr:uid="{00000000-0005-0000-0000-0000D0260000}"/>
    <cellStyle name="Calculation 3 17 14 2" xfId="11057" xr:uid="{00000000-0005-0000-0000-0000D1260000}"/>
    <cellStyle name="Calculation 3 17 15" xfId="11058" xr:uid="{00000000-0005-0000-0000-0000D2260000}"/>
    <cellStyle name="Calculation 3 17 15 2" xfId="11059" xr:uid="{00000000-0005-0000-0000-0000D3260000}"/>
    <cellStyle name="Calculation 3 17 16" xfId="11060" xr:uid="{00000000-0005-0000-0000-0000D4260000}"/>
    <cellStyle name="Calculation 3 17 16 2" xfId="11061" xr:uid="{00000000-0005-0000-0000-0000D5260000}"/>
    <cellStyle name="Calculation 3 17 17" xfId="11062" xr:uid="{00000000-0005-0000-0000-0000D6260000}"/>
    <cellStyle name="Calculation 3 17 17 2" xfId="11063" xr:uid="{00000000-0005-0000-0000-0000D7260000}"/>
    <cellStyle name="Calculation 3 17 18" xfId="11064" xr:uid="{00000000-0005-0000-0000-0000D8260000}"/>
    <cellStyle name="Calculation 3 17 18 2" xfId="11065" xr:uid="{00000000-0005-0000-0000-0000D9260000}"/>
    <cellStyle name="Calculation 3 17 19" xfId="11066" xr:uid="{00000000-0005-0000-0000-0000DA260000}"/>
    <cellStyle name="Calculation 3 17 19 2" xfId="11067" xr:uid="{00000000-0005-0000-0000-0000DB260000}"/>
    <cellStyle name="Calculation 3 17 2" xfId="298" xr:uid="{00000000-0005-0000-0000-0000DC260000}"/>
    <cellStyle name="Calculation 3 17 2 2" xfId="11068" xr:uid="{00000000-0005-0000-0000-0000DD260000}"/>
    <cellStyle name="Calculation 3 17 20" xfId="11069" xr:uid="{00000000-0005-0000-0000-0000DE260000}"/>
    <cellStyle name="Calculation 3 17 20 2" xfId="11070" xr:uid="{00000000-0005-0000-0000-0000DF260000}"/>
    <cellStyle name="Calculation 3 17 21" xfId="11071" xr:uid="{00000000-0005-0000-0000-0000E0260000}"/>
    <cellStyle name="Calculation 3 17 21 2" xfId="11072" xr:uid="{00000000-0005-0000-0000-0000E1260000}"/>
    <cellStyle name="Calculation 3 17 22" xfId="11073" xr:uid="{00000000-0005-0000-0000-0000E2260000}"/>
    <cellStyle name="Calculation 3 17 22 2" xfId="11074" xr:uid="{00000000-0005-0000-0000-0000E3260000}"/>
    <cellStyle name="Calculation 3 17 23" xfId="11075" xr:uid="{00000000-0005-0000-0000-0000E4260000}"/>
    <cellStyle name="Calculation 3 17 23 2" xfId="11076" xr:uid="{00000000-0005-0000-0000-0000E5260000}"/>
    <cellStyle name="Calculation 3 17 24" xfId="11077" xr:uid="{00000000-0005-0000-0000-0000E6260000}"/>
    <cellStyle name="Calculation 3 17 24 2" xfId="11078" xr:uid="{00000000-0005-0000-0000-0000E7260000}"/>
    <cellStyle name="Calculation 3 17 25" xfId="11079" xr:uid="{00000000-0005-0000-0000-0000E8260000}"/>
    <cellStyle name="Calculation 3 17 25 2" xfId="11080" xr:uid="{00000000-0005-0000-0000-0000E9260000}"/>
    <cellStyle name="Calculation 3 17 26" xfId="11081" xr:uid="{00000000-0005-0000-0000-0000EA260000}"/>
    <cellStyle name="Calculation 3 17 26 2" xfId="11082" xr:uid="{00000000-0005-0000-0000-0000EB260000}"/>
    <cellStyle name="Calculation 3 17 27" xfId="11083" xr:uid="{00000000-0005-0000-0000-0000EC260000}"/>
    <cellStyle name="Calculation 3 17 27 2" xfId="11084" xr:uid="{00000000-0005-0000-0000-0000ED260000}"/>
    <cellStyle name="Calculation 3 17 28" xfId="11085" xr:uid="{00000000-0005-0000-0000-0000EE260000}"/>
    <cellStyle name="Calculation 3 17 28 2" xfId="11086" xr:uid="{00000000-0005-0000-0000-0000EF260000}"/>
    <cellStyle name="Calculation 3 17 29" xfId="11087" xr:uid="{00000000-0005-0000-0000-0000F0260000}"/>
    <cellStyle name="Calculation 3 17 29 2" xfId="11088" xr:uid="{00000000-0005-0000-0000-0000F1260000}"/>
    <cellStyle name="Calculation 3 17 3" xfId="11089" xr:uid="{00000000-0005-0000-0000-0000F2260000}"/>
    <cellStyle name="Calculation 3 17 3 2" xfId="11090" xr:uid="{00000000-0005-0000-0000-0000F3260000}"/>
    <cellStyle name="Calculation 3 17 30" xfId="11091" xr:uid="{00000000-0005-0000-0000-0000F4260000}"/>
    <cellStyle name="Calculation 3 17 30 2" xfId="11092" xr:uid="{00000000-0005-0000-0000-0000F5260000}"/>
    <cellStyle name="Calculation 3 17 31" xfId="11093" xr:uid="{00000000-0005-0000-0000-0000F6260000}"/>
    <cellStyle name="Calculation 3 17 31 2" xfId="11094" xr:uid="{00000000-0005-0000-0000-0000F7260000}"/>
    <cellStyle name="Calculation 3 17 32" xfId="11095" xr:uid="{00000000-0005-0000-0000-0000F8260000}"/>
    <cellStyle name="Calculation 3 17 32 2" xfId="11096" xr:uid="{00000000-0005-0000-0000-0000F9260000}"/>
    <cellStyle name="Calculation 3 17 33" xfId="11097" xr:uid="{00000000-0005-0000-0000-0000FA260000}"/>
    <cellStyle name="Calculation 3 17 33 2" xfId="11098" xr:uid="{00000000-0005-0000-0000-0000FB260000}"/>
    <cellStyle name="Calculation 3 17 34" xfId="11099" xr:uid="{00000000-0005-0000-0000-0000FC260000}"/>
    <cellStyle name="Calculation 3 17 34 2" xfId="11100" xr:uid="{00000000-0005-0000-0000-0000FD260000}"/>
    <cellStyle name="Calculation 3 17 35" xfId="11101" xr:uid="{00000000-0005-0000-0000-0000FE260000}"/>
    <cellStyle name="Calculation 3 17 35 2" xfId="11102" xr:uid="{00000000-0005-0000-0000-0000FF260000}"/>
    <cellStyle name="Calculation 3 17 36" xfId="11103" xr:uid="{00000000-0005-0000-0000-000000270000}"/>
    <cellStyle name="Calculation 3 17 36 2" xfId="11104" xr:uid="{00000000-0005-0000-0000-000001270000}"/>
    <cellStyle name="Calculation 3 17 37" xfId="11105" xr:uid="{00000000-0005-0000-0000-000002270000}"/>
    <cellStyle name="Calculation 3 17 37 2" xfId="11106" xr:uid="{00000000-0005-0000-0000-000003270000}"/>
    <cellStyle name="Calculation 3 17 38" xfId="11107" xr:uid="{00000000-0005-0000-0000-000004270000}"/>
    <cellStyle name="Calculation 3 17 38 2" xfId="11108" xr:uid="{00000000-0005-0000-0000-000005270000}"/>
    <cellStyle name="Calculation 3 17 39" xfId="11109" xr:uid="{00000000-0005-0000-0000-000006270000}"/>
    <cellStyle name="Calculation 3 17 39 2" xfId="11110" xr:uid="{00000000-0005-0000-0000-000007270000}"/>
    <cellStyle name="Calculation 3 17 4" xfId="11111" xr:uid="{00000000-0005-0000-0000-000008270000}"/>
    <cellStyle name="Calculation 3 17 4 2" xfId="11112" xr:uid="{00000000-0005-0000-0000-000009270000}"/>
    <cellStyle name="Calculation 3 17 40" xfId="11113" xr:uid="{00000000-0005-0000-0000-00000A270000}"/>
    <cellStyle name="Calculation 3 17 41" xfId="11114" xr:uid="{00000000-0005-0000-0000-00000B270000}"/>
    <cellStyle name="Calculation 3 17 42" xfId="11115" xr:uid="{00000000-0005-0000-0000-00000C270000}"/>
    <cellStyle name="Calculation 3 17 43" xfId="11116" xr:uid="{00000000-0005-0000-0000-00000D270000}"/>
    <cellStyle name="Calculation 3 17 44" xfId="11117" xr:uid="{00000000-0005-0000-0000-00000E270000}"/>
    <cellStyle name="Calculation 3 17 45" xfId="11118" xr:uid="{00000000-0005-0000-0000-00000F270000}"/>
    <cellStyle name="Calculation 3 17 46" xfId="11119" xr:uid="{00000000-0005-0000-0000-000010270000}"/>
    <cellStyle name="Calculation 3 17 47" xfId="11120" xr:uid="{00000000-0005-0000-0000-000011270000}"/>
    <cellStyle name="Calculation 3 17 48" xfId="11121" xr:uid="{00000000-0005-0000-0000-000012270000}"/>
    <cellStyle name="Calculation 3 17 49" xfId="11122" xr:uid="{00000000-0005-0000-0000-000013270000}"/>
    <cellStyle name="Calculation 3 17 5" xfId="11123" xr:uid="{00000000-0005-0000-0000-000014270000}"/>
    <cellStyle name="Calculation 3 17 5 2" xfId="11124" xr:uid="{00000000-0005-0000-0000-000015270000}"/>
    <cellStyle name="Calculation 3 17 50" xfId="11125" xr:uid="{00000000-0005-0000-0000-000016270000}"/>
    <cellStyle name="Calculation 3 17 51" xfId="11126" xr:uid="{00000000-0005-0000-0000-000017270000}"/>
    <cellStyle name="Calculation 3 17 52" xfId="11127" xr:uid="{00000000-0005-0000-0000-000018270000}"/>
    <cellStyle name="Calculation 3 17 53" xfId="11128" xr:uid="{00000000-0005-0000-0000-000019270000}"/>
    <cellStyle name="Calculation 3 17 54" xfId="11129" xr:uid="{00000000-0005-0000-0000-00001A270000}"/>
    <cellStyle name="Calculation 3 17 55" xfId="11130" xr:uid="{00000000-0005-0000-0000-00001B270000}"/>
    <cellStyle name="Calculation 3 17 56" xfId="11131" xr:uid="{00000000-0005-0000-0000-00001C270000}"/>
    <cellStyle name="Calculation 3 17 57" xfId="11132" xr:uid="{00000000-0005-0000-0000-00001D270000}"/>
    <cellStyle name="Calculation 3 17 58" xfId="11133" xr:uid="{00000000-0005-0000-0000-00001E270000}"/>
    <cellStyle name="Calculation 3 17 59" xfId="11134" xr:uid="{00000000-0005-0000-0000-00001F270000}"/>
    <cellStyle name="Calculation 3 17 6" xfId="11135" xr:uid="{00000000-0005-0000-0000-000020270000}"/>
    <cellStyle name="Calculation 3 17 6 2" xfId="11136" xr:uid="{00000000-0005-0000-0000-000021270000}"/>
    <cellStyle name="Calculation 3 17 60" xfId="11137" xr:uid="{00000000-0005-0000-0000-000022270000}"/>
    <cellStyle name="Calculation 3 17 61" xfId="11138" xr:uid="{00000000-0005-0000-0000-000023270000}"/>
    <cellStyle name="Calculation 3 17 62" xfId="11139" xr:uid="{00000000-0005-0000-0000-000024270000}"/>
    <cellStyle name="Calculation 3 17 63" xfId="11140" xr:uid="{00000000-0005-0000-0000-000025270000}"/>
    <cellStyle name="Calculation 3 17 64" xfId="11141" xr:uid="{00000000-0005-0000-0000-000026270000}"/>
    <cellStyle name="Calculation 3 17 65" xfId="11142" xr:uid="{00000000-0005-0000-0000-000027270000}"/>
    <cellStyle name="Calculation 3 17 66" xfId="11143" xr:uid="{00000000-0005-0000-0000-000028270000}"/>
    <cellStyle name="Calculation 3 17 67" xfId="11144" xr:uid="{00000000-0005-0000-0000-000029270000}"/>
    <cellStyle name="Calculation 3 17 68" xfId="11145" xr:uid="{00000000-0005-0000-0000-00002A270000}"/>
    <cellStyle name="Calculation 3 17 69" xfId="11146" xr:uid="{00000000-0005-0000-0000-00002B270000}"/>
    <cellStyle name="Calculation 3 17 7" xfId="11147" xr:uid="{00000000-0005-0000-0000-00002C270000}"/>
    <cellStyle name="Calculation 3 17 7 2" xfId="11148" xr:uid="{00000000-0005-0000-0000-00002D270000}"/>
    <cellStyle name="Calculation 3 17 70" xfId="11149" xr:uid="{00000000-0005-0000-0000-00002E270000}"/>
    <cellStyle name="Calculation 3 17 71" xfId="11150" xr:uid="{00000000-0005-0000-0000-00002F270000}"/>
    <cellStyle name="Calculation 3 17 72" xfId="11151" xr:uid="{00000000-0005-0000-0000-000030270000}"/>
    <cellStyle name="Calculation 3 17 73" xfId="11152" xr:uid="{00000000-0005-0000-0000-000031270000}"/>
    <cellStyle name="Calculation 3 17 74" xfId="11153" xr:uid="{00000000-0005-0000-0000-000032270000}"/>
    <cellStyle name="Calculation 3 17 75" xfId="11154" xr:uid="{00000000-0005-0000-0000-000033270000}"/>
    <cellStyle name="Calculation 3 17 76" xfId="11155" xr:uid="{00000000-0005-0000-0000-000034270000}"/>
    <cellStyle name="Calculation 3 17 77" xfId="52637" xr:uid="{00000000-0005-0000-0000-000035270000}"/>
    <cellStyle name="Calculation 3 17 78" xfId="52888" xr:uid="{00000000-0005-0000-0000-000036270000}"/>
    <cellStyle name="Calculation 3 17 79" xfId="53349" xr:uid="{00000000-0005-0000-0000-000037270000}"/>
    <cellStyle name="Calculation 3 17 8" xfId="11156" xr:uid="{00000000-0005-0000-0000-000038270000}"/>
    <cellStyle name="Calculation 3 17 8 2" xfId="11157" xr:uid="{00000000-0005-0000-0000-000039270000}"/>
    <cellStyle name="Calculation 3 17 9" xfId="11158" xr:uid="{00000000-0005-0000-0000-00003A270000}"/>
    <cellStyle name="Calculation 3 17 9 2" xfId="11159" xr:uid="{00000000-0005-0000-0000-00003B270000}"/>
    <cellStyle name="Calculation 3 18" xfId="299" xr:uid="{00000000-0005-0000-0000-00003C270000}"/>
    <cellStyle name="Calculation 3 18 10" xfId="11160" xr:uid="{00000000-0005-0000-0000-00003D270000}"/>
    <cellStyle name="Calculation 3 18 10 2" xfId="11161" xr:uid="{00000000-0005-0000-0000-00003E270000}"/>
    <cellStyle name="Calculation 3 18 11" xfId="11162" xr:uid="{00000000-0005-0000-0000-00003F270000}"/>
    <cellStyle name="Calculation 3 18 11 2" xfId="11163" xr:uid="{00000000-0005-0000-0000-000040270000}"/>
    <cellStyle name="Calculation 3 18 12" xfId="11164" xr:uid="{00000000-0005-0000-0000-000041270000}"/>
    <cellStyle name="Calculation 3 18 12 2" xfId="11165" xr:uid="{00000000-0005-0000-0000-000042270000}"/>
    <cellStyle name="Calculation 3 18 13" xfId="11166" xr:uid="{00000000-0005-0000-0000-000043270000}"/>
    <cellStyle name="Calculation 3 18 13 2" xfId="11167" xr:uid="{00000000-0005-0000-0000-000044270000}"/>
    <cellStyle name="Calculation 3 18 14" xfId="11168" xr:uid="{00000000-0005-0000-0000-000045270000}"/>
    <cellStyle name="Calculation 3 18 14 2" xfId="11169" xr:uid="{00000000-0005-0000-0000-000046270000}"/>
    <cellStyle name="Calculation 3 18 15" xfId="11170" xr:uid="{00000000-0005-0000-0000-000047270000}"/>
    <cellStyle name="Calculation 3 18 15 2" xfId="11171" xr:uid="{00000000-0005-0000-0000-000048270000}"/>
    <cellStyle name="Calculation 3 18 16" xfId="11172" xr:uid="{00000000-0005-0000-0000-000049270000}"/>
    <cellStyle name="Calculation 3 18 16 2" xfId="11173" xr:uid="{00000000-0005-0000-0000-00004A270000}"/>
    <cellStyle name="Calculation 3 18 17" xfId="11174" xr:uid="{00000000-0005-0000-0000-00004B270000}"/>
    <cellStyle name="Calculation 3 18 17 2" xfId="11175" xr:uid="{00000000-0005-0000-0000-00004C270000}"/>
    <cellStyle name="Calculation 3 18 18" xfId="11176" xr:uid="{00000000-0005-0000-0000-00004D270000}"/>
    <cellStyle name="Calculation 3 18 18 2" xfId="11177" xr:uid="{00000000-0005-0000-0000-00004E270000}"/>
    <cellStyle name="Calculation 3 18 19" xfId="11178" xr:uid="{00000000-0005-0000-0000-00004F270000}"/>
    <cellStyle name="Calculation 3 18 19 2" xfId="11179" xr:uid="{00000000-0005-0000-0000-000050270000}"/>
    <cellStyle name="Calculation 3 18 2" xfId="300" xr:uid="{00000000-0005-0000-0000-000051270000}"/>
    <cellStyle name="Calculation 3 18 2 2" xfId="11180" xr:uid="{00000000-0005-0000-0000-000052270000}"/>
    <cellStyle name="Calculation 3 18 20" xfId="11181" xr:uid="{00000000-0005-0000-0000-000053270000}"/>
    <cellStyle name="Calculation 3 18 20 2" xfId="11182" xr:uid="{00000000-0005-0000-0000-000054270000}"/>
    <cellStyle name="Calculation 3 18 21" xfId="11183" xr:uid="{00000000-0005-0000-0000-000055270000}"/>
    <cellStyle name="Calculation 3 18 21 2" xfId="11184" xr:uid="{00000000-0005-0000-0000-000056270000}"/>
    <cellStyle name="Calculation 3 18 22" xfId="11185" xr:uid="{00000000-0005-0000-0000-000057270000}"/>
    <cellStyle name="Calculation 3 18 22 2" xfId="11186" xr:uid="{00000000-0005-0000-0000-000058270000}"/>
    <cellStyle name="Calculation 3 18 23" xfId="11187" xr:uid="{00000000-0005-0000-0000-000059270000}"/>
    <cellStyle name="Calculation 3 18 23 2" xfId="11188" xr:uid="{00000000-0005-0000-0000-00005A270000}"/>
    <cellStyle name="Calculation 3 18 24" xfId="11189" xr:uid="{00000000-0005-0000-0000-00005B270000}"/>
    <cellStyle name="Calculation 3 18 24 2" xfId="11190" xr:uid="{00000000-0005-0000-0000-00005C270000}"/>
    <cellStyle name="Calculation 3 18 25" xfId="11191" xr:uid="{00000000-0005-0000-0000-00005D270000}"/>
    <cellStyle name="Calculation 3 18 25 2" xfId="11192" xr:uid="{00000000-0005-0000-0000-00005E270000}"/>
    <cellStyle name="Calculation 3 18 26" xfId="11193" xr:uid="{00000000-0005-0000-0000-00005F270000}"/>
    <cellStyle name="Calculation 3 18 26 2" xfId="11194" xr:uid="{00000000-0005-0000-0000-000060270000}"/>
    <cellStyle name="Calculation 3 18 27" xfId="11195" xr:uid="{00000000-0005-0000-0000-000061270000}"/>
    <cellStyle name="Calculation 3 18 27 2" xfId="11196" xr:uid="{00000000-0005-0000-0000-000062270000}"/>
    <cellStyle name="Calculation 3 18 28" xfId="11197" xr:uid="{00000000-0005-0000-0000-000063270000}"/>
    <cellStyle name="Calculation 3 18 28 2" xfId="11198" xr:uid="{00000000-0005-0000-0000-000064270000}"/>
    <cellStyle name="Calculation 3 18 29" xfId="11199" xr:uid="{00000000-0005-0000-0000-000065270000}"/>
    <cellStyle name="Calculation 3 18 29 2" xfId="11200" xr:uid="{00000000-0005-0000-0000-000066270000}"/>
    <cellStyle name="Calculation 3 18 3" xfId="11201" xr:uid="{00000000-0005-0000-0000-000067270000}"/>
    <cellStyle name="Calculation 3 18 3 2" xfId="11202" xr:uid="{00000000-0005-0000-0000-000068270000}"/>
    <cellStyle name="Calculation 3 18 30" xfId="11203" xr:uid="{00000000-0005-0000-0000-000069270000}"/>
    <cellStyle name="Calculation 3 18 30 2" xfId="11204" xr:uid="{00000000-0005-0000-0000-00006A270000}"/>
    <cellStyle name="Calculation 3 18 31" xfId="11205" xr:uid="{00000000-0005-0000-0000-00006B270000}"/>
    <cellStyle name="Calculation 3 18 31 2" xfId="11206" xr:uid="{00000000-0005-0000-0000-00006C270000}"/>
    <cellStyle name="Calculation 3 18 32" xfId="11207" xr:uid="{00000000-0005-0000-0000-00006D270000}"/>
    <cellStyle name="Calculation 3 18 32 2" xfId="11208" xr:uid="{00000000-0005-0000-0000-00006E270000}"/>
    <cellStyle name="Calculation 3 18 33" xfId="11209" xr:uid="{00000000-0005-0000-0000-00006F270000}"/>
    <cellStyle name="Calculation 3 18 33 2" xfId="11210" xr:uid="{00000000-0005-0000-0000-000070270000}"/>
    <cellStyle name="Calculation 3 18 34" xfId="11211" xr:uid="{00000000-0005-0000-0000-000071270000}"/>
    <cellStyle name="Calculation 3 18 34 2" xfId="11212" xr:uid="{00000000-0005-0000-0000-000072270000}"/>
    <cellStyle name="Calculation 3 18 35" xfId="11213" xr:uid="{00000000-0005-0000-0000-000073270000}"/>
    <cellStyle name="Calculation 3 18 35 2" xfId="11214" xr:uid="{00000000-0005-0000-0000-000074270000}"/>
    <cellStyle name="Calculation 3 18 36" xfId="11215" xr:uid="{00000000-0005-0000-0000-000075270000}"/>
    <cellStyle name="Calculation 3 18 36 2" xfId="11216" xr:uid="{00000000-0005-0000-0000-000076270000}"/>
    <cellStyle name="Calculation 3 18 37" xfId="11217" xr:uid="{00000000-0005-0000-0000-000077270000}"/>
    <cellStyle name="Calculation 3 18 37 2" xfId="11218" xr:uid="{00000000-0005-0000-0000-000078270000}"/>
    <cellStyle name="Calculation 3 18 38" xfId="11219" xr:uid="{00000000-0005-0000-0000-000079270000}"/>
    <cellStyle name="Calculation 3 18 38 2" xfId="11220" xr:uid="{00000000-0005-0000-0000-00007A270000}"/>
    <cellStyle name="Calculation 3 18 39" xfId="11221" xr:uid="{00000000-0005-0000-0000-00007B270000}"/>
    <cellStyle name="Calculation 3 18 39 2" xfId="11222" xr:uid="{00000000-0005-0000-0000-00007C270000}"/>
    <cellStyle name="Calculation 3 18 4" xfId="11223" xr:uid="{00000000-0005-0000-0000-00007D270000}"/>
    <cellStyle name="Calculation 3 18 4 2" xfId="11224" xr:uid="{00000000-0005-0000-0000-00007E270000}"/>
    <cellStyle name="Calculation 3 18 40" xfId="11225" xr:uid="{00000000-0005-0000-0000-00007F270000}"/>
    <cellStyle name="Calculation 3 18 41" xfId="11226" xr:uid="{00000000-0005-0000-0000-000080270000}"/>
    <cellStyle name="Calculation 3 18 42" xfId="11227" xr:uid="{00000000-0005-0000-0000-000081270000}"/>
    <cellStyle name="Calculation 3 18 43" xfId="11228" xr:uid="{00000000-0005-0000-0000-000082270000}"/>
    <cellStyle name="Calculation 3 18 44" xfId="11229" xr:uid="{00000000-0005-0000-0000-000083270000}"/>
    <cellStyle name="Calculation 3 18 45" xfId="11230" xr:uid="{00000000-0005-0000-0000-000084270000}"/>
    <cellStyle name="Calculation 3 18 46" xfId="11231" xr:uid="{00000000-0005-0000-0000-000085270000}"/>
    <cellStyle name="Calculation 3 18 47" xfId="11232" xr:uid="{00000000-0005-0000-0000-000086270000}"/>
    <cellStyle name="Calculation 3 18 48" xfId="11233" xr:uid="{00000000-0005-0000-0000-000087270000}"/>
    <cellStyle name="Calculation 3 18 49" xfId="11234" xr:uid="{00000000-0005-0000-0000-000088270000}"/>
    <cellStyle name="Calculation 3 18 5" xfId="11235" xr:uid="{00000000-0005-0000-0000-000089270000}"/>
    <cellStyle name="Calculation 3 18 5 2" xfId="11236" xr:uid="{00000000-0005-0000-0000-00008A270000}"/>
    <cellStyle name="Calculation 3 18 50" xfId="11237" xr:uid="{00000000-0005-0000-0000-00008B270000}"/>
    <cellStyle name="Calculation 3 18 51" xfId="11238" xr:uid="{00000000-0005-0000-0000-00008C270000}"/>
    <cellStyle name="Calculation 3 18 52" xfId="11239" xr:uid="{00000000-0005-0000-0000-00008D270000}"/>
    <cellStyle name="Calculation 3 18 53" xfId="11240" xr:uid="{00000000-0005-0000-0000-00008E270000}"/>
    <cellStyle name="Calculation 3 18 54" xfId="11241" xr:uid="{00000000-0005-0000-0000-00008F270000}"/>
    <cellStyle name="Calculation 3 18 55" xfId="11242" xr:uid="{00000000-0005-0000-0000-000090270000}"/>
    <cellStyle name="Calculation 3 18 56" xfId="11243" xr:uid="{00000000-0005-0000-0000-000091270000}"/>
    <cellStyle name="Calculation 3 18 57" xfId="11244" xr:uid="{00000000-0005-0000-0000-000092270000}"/>
    <cellStyle name="Calculation 3 18 58" xfId="11245" xr:uid="{00000000-0005-0000-0000-000093270000}"/>
    <cellStyle name="Calculation 3 18 59" xfId="11246" xr:uid="{00000000-0005-0000-0000-000094270000}"/>
    <cellStyle name="Calculation 3 18 6" xfId="11247" xr:uid="{00000000-0005-0000-0000-000095270000}"/>
    <cellStyle name="Calculation 3 18 6 2" xfId="11248" xr:uid="{00000000-0005-0000-0000-000096270000}"/>
    <cellStyle name="Calculation 3 18 60" xfId="11249" xr:uid="{00000000-0005-0000-0000-000097270000}"/>
    <cellStyle name="Calculation 3 18 61" xfId="11250" xr:uid="{00000000-0005-0000-0000-000098270000}"/>
    <cellStyle name="Calculation 3 18 62" xfId="11251" xr:uid="{00000000-0005-0000-0000-000099270000}"/>
    <cellStyle name="Calculation 3 18 63" xfId="11252" xr:uid="{00000000-0005-0000-0000-00009A270000}"/>
    <cellStyle name="Calculation 3 18 64" xfId="11253" xr:uid="{00000000-0005-0000-0000-00009B270000}"/>
    <cellStyle name="Calculation 3 18 65" xfId="11254" xr:uid="{00000000-0005-0000-0000-00009C270000}"/>
    <cellStyle name="Calculation 3 18 66" xfId="11255" xr:uid="{00000000-0005-0000-0000-00009D270000}"/>
    <cellStyle name="Calculation 3 18 67" xfId="11256" xr:uid="{00000000-0005-0000-0000-00009E270000}"/>
    <cellStyle name="Calculation 3 18 68" xfId="11257" xr:uid="{00000000-0005-0000-0000-00009F270000}"/>
    <cellStyle name="Calculation 3 18 69" xfId="11258" xr:uid="{00000000-0005-0000-0000-0000A0270000}"/>
    <cellStyle name="Calculation 3 18 7" xfId="11259" xr:uid="{00000000-0005-0000-0000-0000A1270000}"/>
    <cellStyle name="Calculation 3 18 7 2" xfId="11260" xr:uid="{00000000-0005-0000-0000-0000A2270000}"/>
    <cellStyle name="Calculation 3 18 70" xfId="11261" xr:uid="{00000000-0005-0000-0000-0000A3270000}"/>
    <cellStyle name="Calculation 3 18 71" xfId="11262" xr:uid="{00000000-0005-0000-0000-0000A4270000}"/>
    <cellStyle name="Calculation 3 18 72" xfId="11263" xr:uid="{00000000-0005-0000-0000-0000A5270000}"/>
    <cellStyle name="Calculation 3 18 73" xfId="11264" xr:uid="{00000000-0005-0000-0000-0000A6270000}"/>
    <cellStyle name="Calculation 3 18 74" xfId="11265" xr:uid="{00000000-0005-0000-0000-0000A7270000}"/>
    <cellStyle name="Calculation 3 18 75" xfId="11266" xr:uid="{00000000-0005-0000-0000-0000A8270000}"/>
    <cellStyle name="Calculation 3 18 76" xfId="11267" xr:uid="{00000000-0005-0000-0000-0000A9270000}"/>
    <cellStyle name="Calculation 3 18 77" xfId="52715" xr:uid="{00000000-0005-0000-0000-0000AA270000}"/>
    <cellStyle name="Calculation 3 18 78" xfId="52985" xr:uid="{00000000-0005-0000-0000-0000AB270000}"/>
    <cellStyle name="Calculation 3 18 79" xfId="53446" xr:uid="{00000000-0005-0000-0000-0000AC270000}"/>
    <cellStyle name="Calculation 3 18 8" xfId="11268" xr:uid="{00000000-0005-0000-0000-0000AD270000}"/>
    <cellStyle name="Calculation 3 18 8 2" xfId="11269" xr:uid="{00000000-0005-0000-0000-0000AE270000}"/>
    <cellStyle name="Calculation 3 18 9" xfId="11270" xr:uid="{00000000-0005-0000-0000-0000AF270000}"/>
    <cellStyle name="Calculation 3 18 9 2" xfId="11271" xr:uid="{00000000-0005-0000-0000-0000B0270000}"/>
    <cellStyle name="Calculation 3 19" xfId="301" xr:uid="{00000000-0005-0000-0000-0000B1270000}"/>
    <cellStyle name="Calculation 3 19 10" xfId="11272" xr:uid="{00000000-0005-0000-0000-0000B2270000}"/>
    <cellStyle name="Calculation 3 19 10 2" xfId="11273" xr:uid="{00000000-0005-0000-0000-0000B3270000}"/>
    <cellStyle name="Calculation 3 19 11" xfId="11274" xr:uid="{00000000-0005-0000-0000-0000B4270000}"/>
    <cellStyle name="Calculation 3 19 11 2" xfId="11275" xr:uid="{00000000-0005-0000-0000-0000B5270000}"/>
    <cellStyle name="Calculation 3 19 12" xfId="11276" xr:uid="{00000000-0005-0000-0000-0000B6270000}"/>
    <cellStyle name="Calculation 3 19 12 2" xfId="11277" xr:uid="{00000000-0005-0000-0000-0000B7270000}"/>
    <cellStyle name="Calculation 3 19 13" xfId="11278" xr:uid="{00000000-0005-0000-0000-0000B8270000}"/>
    <cellStyle name="Calculation 3 19 13 2" xfId="11279" xr:uid="{00000000-0005-0000-0000-0000B9270000}"/>
    <cellStyle name="Calculation 3 19 14" xfId="11280" xr:uid="{00000000-0005-0000-0000-0000BA270000}"/>
    <cellStyle name="Calculation 3 19 14 2" xfId="11281" xr:uid="{00000000-0005-0000-0000-0000BB270000}"/>
    <cellStyle name="Calculation 3 19 15" xfId="11282" xr:uid="{00000000-0005-0000-0000-0000BC270000}"/>
    <cellStyle name="Calculation 3 19 15 2" xfId="11283" xr:uid="{00000000-0005-0000-0000-0000BD270000}"/>
    <cellStyle name="Calculation 3 19 16" xfId="11284" xr:uid="{00000000-0005-0000-0000-0000BE270000}"/>
    <cellStyle name="Calculation 3 19 16 2" xfId="11285" xr:uid="{00000000-0005-0000-0000-0000BF270000}"/>
    <cellStyle name="Calculation 3 19 17" xfId="11286" xr:uid="{00000000-0005-0000-0000-0000C0270000}"/>
    <cellStyle name="Calculation 3 19 17 2" xfId="11287" xr:uid="{00000000-0005-0000-0000-0000C1270000}"/>
    <cellStyle name="Calculation 3 19 18" xfId="11288" xr:uid="{00000000-0005-0000-0000-0000C2270000}"/>
    <cellStyle name="Calculation 3 19 18 2" xfId="11289" xr:uid="{00000000-0005-0000-0000-0000C3270000}"/>
    <cellStyle name="Calculation 3 19 19" xfId="11290" xr:uid="{00000000-0005-0000-0000-0000C4270000}"/>
    <cellStyle name="Calculation 3 19 19 2" xfId="11291" xr:uid="{00000000-0005-0000-0000-0000C5270000}"/>
    <cellStyle name="Calculation 3 19 2" xfId="302" xr:uid="{00000000-0005-0000-0000-0000C6270000}"/>
    <cellStyle name="Calculation 3 19 2 2" xfId="11292" xr:uid="{00000000-0005-0000-0000-0000C7270000}"/>
    <cellStyle name="Calculation 3 19 20" xfId="11293" xr:uid="{00000000-0005-0000-0000-0000C8270000}"/>
    <cellStyle name="Calculation 3 19 20 2" xfId="11294" xr:uid="{00000000-0005-0000-0000-0000C9270000}"/>
    <cellStyle name="Calculation 3 19 21" xfId="11295" xr:uid="{00000000-0005-0000-0000-0000CA270000}"/>
    <cellStyle name="Calculation 3 19 21 2" xfId="11296" xr:uid="{00000000-0005-0000-0000-0000CB270000}"/>
    <cellStyle name="Calculation 3 19 22" xfId="11297" xr:uid="{00000000-0005-0000-0000-0000CC270000}"/>
    <cellStyle name="Calculation 3 19 22 2" xfId="11298" xr:uid="{00000000-0005-0000-0000-0000CD270000}"/>
    <cellStyle name="Calculation 3 19 23" xfId="11299" xr:uid="{00000000-0005-0000-0000-0000CE270000}"/>
    <cellStyle name="Calculation 3 19 23 2" xfId="11300" xr:uid="{00000000-0005-0000-0000-0000CF270000}"/>
    <cellStyle name="Calculation 3 19 24" xfId="11301" xr:uid="{00000000-0005-0000-0000-0000D0270000}"/>
    <cellStyle name="Calculation 3 19 24 2" xfId="11302" xr:uid="{00000000-0005-0000-0000-0000D1270000}"/>
    <cellStyle name="Calculation 3 19 25" xfId="11303" xr:uid="{00000000-0005-0000-0000-0000D2270000}"/>
    <cellStyle name="Calculation 3 19 25 2" xfId="11304" xr:uid="{00000000-0005-0000-0000-0000D3270000}"/>
    <cellStyle name="Calculation 3 19 26" xfId="11305" xr:uid="{00000000-0005-0000-0000-0000D4270000}"/>
    <cellStyle name="Calculation 3 19 26 2" xfId="11306" xr:uid="{00000000-0005-0000-0000-0000D5270000}"/>
    <cellStyle name="Calculation 3 19 27" xfId="11307" xr:uid="{00000000-0005-0000-0000-0000D6270000}"/>
    <cellStyle name="Calculation 3 19 27 2" xfId="11308" xr:uid="{00000000-0005-0000-0000-0000D7270000}"/>
    <cellStyle name="Calculation 3 19 28" xfId="11309" xr:uid="{00000000-0005-0000-0000-0000D8270000}"/>
    <cellStyle name="Calculation 3 19 28 2" xfId="11310" xr:uid="{00000000-0005-0000-0000-0000D9270000}"/>
    <cellStyle name="Calculation 3 19 29" xfId="11311" xr:uid="{00000000-0005-0000-0000-0000DA270000}"/>
    <cellStyle name="Calculation 3 19 29 2" xfId="11312" xr:uid="{00000000-0005-0000-0000-0000DB270000}"/>
    <cellStyle name="Calculation 3 19 3" xfId="11313" xr:uid="{00000000-0005-0000-0000-0000DC270000}"/>
    <cellStyle name="Calculation 3 19 3 2" xfId="11314" xr:uid="{00000000-0005-0000-0000-0000DD270000}"/>
    <cellStyle name="Calculation 3 19 30" xfId="11315" xr:uid="{00000000-0005-0000-0000-0000DE270000}"/>
    <cellStyle name="Calculation 3 19 30 2" xfId="11316" xr:uid="{00000000-0005-0000-0000-0000DF270000}"/>
    <cellStyle name="Calculation 3 19 31" xfId="11317" xr:uid="{00000000-0005-0000-0000-0000E0270000}"/>
    <cellStyle name="Calculation 3 19 31 2" xfId="11318" xr:uid="{00000000-0005-0000-0000-0000E1270000}"/>
    <cellStyle name="Calculation 3 19 32" xfId="11319" xr:uid="{00000000-0005-0000-0000-0000E2270000}"/>
    <cellStyle name="Calculation 3 19 32 2" xfId="11320" xr:uid="{00000000-0005-0000-0000-0000E3270000}"/>
    <cellStyle name="Calculation 3 19 33" xfId="11321" xr:uid="{00000000-0005-0000-0000-0000E4270000}"/>
    <cellStyle name="Calculation 3 19 33 2" xfId="11322" xr:uid="{00000000-0005-0000-0000-0000E5270000}"/>
    <cellStyle name="Calculation 3 19 34" xfId="11323" xr:uid="{00000000-0005-0000-0000-0000E6270000}"/>
    <cellStyle name="Calculation 3 19 34 2" xfId="11324" xr:uid="{00000000-0005-0000-0000-0000E7270000}"/>
    <cellStyle name="Calculation 3 19 35" xfId="11325" xr:uid="{00000000-0005-0000-0000-0000E8270000}"/>
    <cellStyle name="Calculation 3 19 35 2" xfId="11326" xr:uid="{00000000-0005-0000-0000-0000E9270000}"/>
    <cellStyle name="Calculation 3 19 36" xfId="11327" xr:uid="{00000000-0005-0000-0000-0000EA270000}"/>
    <cellStyle name="Calculation 3 19 36 2" xfId="11328" xr:uid="{00000000-0005-0000-0000-0000EB270000}"/>
    <cellStyle name="Calculation 3 19 37" xfId="11329" xr:uid="{00000000-0005-0000-0000-0000EC270000}"/>
    <cellStyle name="Calculation 3 19 37 2" xfId="11330" xr:uid="{00000000-0005-0000-0000-0000ED270000}"/>
    <cellStyle name="Calculation 3 19 38" xfId="11331" xr:uid="{00000000-0005-0000-0000-0000EE270000}"/>
    <cellStyle name="Calculation 3 19 38 2" xfId="11332" xr:uid="{00000000-0005-0000-0000-0000EF270000}"/>
    <cellStyle name="Calculation 3 19 39" xfId="11333" xr:uid="{00000000-0005-0000-0000-0000F0270000}"/>
    <cellStyle name="Calculation 3 19 39 2" xfId="11334" xr:uid="{00000000-0005-0000-0000-0000F1270000}"/>
    <cellStyle name="Calculation 3 19 4" xfId="11335" xr:uid="{00000000-0005-0000-0000-0000F2270000}"/>
    <cellStyle name="Calculation 3 19 4 2" xfId="11336" xr:uid="{00000000-0005-0000-0000-0000F3270000}"/>
    <cellStyle name="Calculation 3 19 40" xfId="11337" xr:uid="{00000000-0005-0000-0000-0000F4270000}"/>
    <cellStyle name="Calculation 3 19 41" xfId="11338" xr:uid="{00000000-0005-0000-0000-0000F5270000}"/>
    <cellStyle name="Calculation 3 19 42" xfId="11339" xr:uid="{00000000-0005-0000-0000-0000F6270000}"/>
    <cellStyle name="Calculation 3 19 43" xfId="11340" xr:uid="{00000000-0005-0000-0000-0000F7270000}"/>
    <cellStyle name="Calculation 3 19 44" xfId="11341" xr:uid="{00000000-0005-0000-0000-0000F8270000}"/>
    <cellStyle name="Calculation 3 19 45" xfId="11342" xr:uid="{00000000-0005-0000-0000-0000F9270000}"/>
    <cellStyle name="Calculation 3 19 46" xfId="11343" xr:uid="{00000000-0005-0000-0000-0000FA270000}"/>
    <cellStyle name="Calculation 3 19 47" xfId="11344" xr:uid="{00000000-0005-0000-0000-0000FB270000}"/>
    <cellStyle name="Calculation 3 19 48" xfId="11345" xr:uid="{00000000-0005-0000-0000-0000FC270000}"/>
    <cellStyle name="Calculation 3 19 49" xfId="11346" xr:uid="{00000000-0005-0000-0000-0000FD270000}"/>
    <cellStyle name="Calculation 3 19 5" xfId="11347" xr:uid="{00000000-0005-0000-0000-0000FE270000}"/>
    <cellStyle name="Calculation 3 19 5 2" xfId="11348" xr:uid="{00000000-0005-0000-0000-0000FF270000}"/>
    <cellStyle name="Calculation 3 19 50" xfId="11349" xr:uid="{00000000-0005-0000-0000-000000280000}"/>
    <cellStyle name="Calculation 3 19 51" xfId="11350" xr:uid="{00000000-0005-0000-0000-000001280000}"/>
    <cellStyle name="Calculation 3 19 52" xfId="11351" xr:uid="{00000000-0005-0000-0000-000002280000}"/>
    <cellStyle name="Calculation 3 19 53" xfId="11352" xr:uid="{00000000-0005-0000-0000-000003280000}"/>
    <cellStyle name="Calculation 3 19 54" xfId="11353" xr:uid="{00000000-0005-0000-0000-000004280000}"/>
    <cellStyle name="Calculation 3 19 55" xfId="11354" xr:uid="{00000000-0005-0000-0000-000005280000}"/>
    <cellStyle name="Calculation 3 19 56" xfId="11355" xr:uid="{00000000-0005-0000-0000-000006280000}"/>
    <cellStyle name="Calculation 3 19 57" xfId="11356" xr:uid="{00000000-0005-0000-0000-000007280000}"/>
    <cellStyle name="Calculation 3 19 58" xfId="11357" xr:uid="{00000000-0005-0000-0000-000008280000}"/>
    <cellStyle name="Calculation 3 19 59" xfId="11358" xr:uid="{00000000-0005-0000-0000-000009280000}"/>
    <cellStyle name="Calculation 3 19 6" xfId="11359" xr:uid="{00000000-0005-0000-0000-00000A280000}"/>
    <cellStyle name="Calculation 3 19 6 2" xfId="11360" xr:uid="{00000000-0005-0000-0000-00000B280000}"/>
    <cellStyle name="Calculation 3 19 60" xfId="11361" xr:uid="{00000000-0005-0000-0000-00000C280000}"/>
    <cellStyle name="Calculation 3 19 61" xfId="11362" xr:uid="{00000000-0005-0000-0000-00000D280000}"/>
    <cellStyle name="Calculation 3 19 62" xfId="11363" xr:uid="{00000000-0005-0000-0000-00000E280000}"/>
    <cellStyle name="Calculation 3 19 63" xfId="11364" xr:uid="{00000000-0005-0000-0000-00000F280000}"/>
    <cellStyle name="Calculation 3 19 64" xfId="11365" xr:uid="{00000000-0005-0000-0000-000010280000}"/>
    <cellStyle name="Calculation 3 19 65" xfId="11366" xr:uid="{00000000-0005-0000-0000-000011280000}"/>
    <cellStyle name="Calculation 3 19 66" xfId="11367" xr:uid="{00000000-0005-0000-0000-000012280000}"/>
    <cellStyle name="Calculation 3 19 67" xfId="11368" xr:uid="{00000000-0005-0000-0000-000013280000}"/>
    <cellStyle name="Calculation 3 19 68" xfId="11369" xr:uid="{00000000-0005-0000-0000-000014280000}"/>
    <cellStyle name="Calculation 3 19 69" xfId="11370" xr:uid="{00000000-0005-0000-0000-000015280000}"/>
    <cellStyle name="Calculation 3 19 7" xfId="11371" xr:uid="{00000000-0005-0000-0000-000016280000}"/>
    <cellStyle name="Calculation 3 19 7 2" xfId="11372" xr:uid="{00000000-0005-0000-0000-000017280000}"/>
    <cellStyle name="Calculation 3 19 70" xfId="11373" xr:uid="{00000000-0005-0000-0000-000018280000}"/>
    <cellStyle name="Calculation 3 19 71" xfId="11374" xr:uid="{00000000-0005-0000-0000-000019280000}"/>
    <cellStyle name="Calculation 3 19 72" xfId="11375" xr:uid="{00000000-0005-0000-0000-00001A280000}"/>
    <cellStyle name="Calculation 3 19 73" xfId="11376" xr:uid="{00000000-0005-0000-0000-00001B280000}"/>
    <cellStyle name="Calculation 3 19 74" xfId="11377" xr:uid="{00000000-0005-0000-0000-00001C280000}"/>
    <cellStyle name="Calculation 3 19 75" xfId="11378" xr:uid="{00000000-0005-0000-0000-00001D280000}"/>
    <cellStyle name="Calculation 3 19 76" xfId="11379" xr:uid="{00000000-0005-0000-0000-00001E280000}"/>
    <cellStyle name="Calculation 3 19 77" xfId="52423" xr:uid="{00000000-0005-0000-0000-00001F280000}"/>
    <cellStyle name="Calculation 3 19 78" xfId="52340" xr:uid="{00000000-0005-0000-0000-000020280000}"/>
    <cellStyle name="Calculation 3 19 79" xfId="53112" xr:uid="{00000000-0005-0000-0000-000021280000}"/>
    <cellStyle name="Calculation 3 19 8" xfId="11380" xr:uid="{00000000-0005-0000-0000-000022280000}"/>
    <cellStyle name="Calculation 3 19 8 2" xfId="11381" xr:uid="{00000000-0005-0000-0000-000023280000}"/>
    <cellStyle name="Calculation 3 19 9" xfId="11382" xr:uid="{00000000-0005-0000-0000-000024280000}"/>
    <cellStyle name="Calculation 3 19 9 2" xfId="11383" xr:uid="{00000000-0005-0000-0000-000025280000}"/>
    <cellStyle name="Calculation 3 2" xfId="303" xr:uid="{00000000-0005-0000-0000-000026280000}"/>
    <cellStyle name="Calculation 3 2 10" xfId="11384" xr:uid="{00000000-0005-0000-0000-000027280000}"/>
    <cellStyle name="Calculation 3 2 10 2" xfId="11385" xr:uid="{00000000-0005-0000-0000-000028280000}"/>
    <cellStyle name="Calculation 3 2 11" xfId="11386" xr:uid="{00000000-0005-0000-0000-000029280000}"/>
    <cellStyle name="Calculation 3 2 11 2" xfId="11387" xr:uid="{00000000-0005-0000-0000-00002A280000}"/>
    <cellStyle name="Calculation 3 2 12" xfId="11388" xr:uid="{00000000-0005-0000-0000-00002B280000}"/>
    <cellStyle name="Calculation 3 2 12 2" xfId="11389" xr:uid="{00000000-0005-0000-0000-00002C280000}"/>
    <cellStyle name="Calculation 3 2 13" xfId="11390" xr:uid="{00000000-0005-0000-0000-00002D280000}"/>
    <cellStyle name="Calculation 3 2 13 2" xfId="11391" xr:uid="{00000000-0005-0000-0000-00002E280000}"/>
    <cellStyle name="Calculation 3 2 14" xfId="11392" xr:uid="{00000000-0005-0000-0000-00002F280000}"/>
    <cellStyle name="Calculation 3 2 14 2" xfId="11393" xr:uid="{00000000-0005-0000-0000-000030280000}"/>
    <cellStyle name="Calculation 3 2 15" xfId="11394" xr:uid="{00000000-0005-0000-0000-000031280000}"/>
    <cellStyle name="Calculation 3 2 15 2" xfId="11395" xr:uid="{00000000-0005-0000-0000-000032280000}"/>
    <cellStyle name="Calculation 3 2 16" xfId="11396" xr:uid="{00000000-0005-0000-0000-000033280000}"/>
    <cellStyle name="Calculation 3 2 16 2" xfId="11397" xr:uid="{00000000-0005-0000-0000-000034280000}"/>
    <cellStyle name="Calculation 3 2 17" xfId="11398" xr:uid="{00000000-0005-0000-0000-000035280000}"/>
    <cellStyle name="Calculation 3 2 17 2" xfId="11399" xr:uid="{00000000-0005-0000-0000-000036280000}"/>
    <cellStyle name="Calculation 3 2 18" xfId="11400" xr:uid="{00000000-0005-0000-0000-000037280000}"/>
    <cellStyle name="Calculation 3 2 18 2" xfId="11401" xr:uid="{00000000-0005-0000-0000-000038280000}"/>
    <cellStyle name="Calculation 3 2 19" xfId="11402" xr:uid="{00000000-0005-0000-0000-000039280000}"/>
    <cellStyle name="Calculation 3 2 19 2" xfId="11403" xr:uid="{00000000-0005-0000-0000-00003A280000}"/>
    <cellStyle name="Calculation 3 2 2" xfId="304" xr:uid="{00000000-0005-0000-0000-00003B280000}"/>
    <cellStyle name="Calculation 3 2 2 2" xfId="11404" xr:uid="{00000000-0005-0000-0000-00003C280000}"/>
    <cellStyle name="Calculation 3 2 20" xfId="11405" xr:uid="{00000000-0005-0000-0000-00003D280000}"/>
    <cellStyle name="Calculation 3 2 20 2" xfId="11406" xr:uid="{00000000-0005-0000-0000-00003E280000}"/>
    <cellStyle name="Calculation 3 2 21" xfId="11407" xr:uid="{00000000-0005-0000-0000-00003F280000}"/>
    <cellStyle name="Calculation 3 2 21 2" xfId="11408" xr:uid="{00000000-0005-0000-0000-000040280000}"/>
    <cellStyle name="Calculation 3 2 22" xfId="11409" xr:uid="{00000000-0005-0000-0000-000041280000}"/>
    <cellStyle name="Calculation 3 2 22 2" xfId="11410" xr:uid="{00000000-0005-0000-0000-000042280000}"/>
    <cellStyle name="Calculation 3 2 23" xfId="11411" xr:uid="{00000000-0005-0000-0000-000043280000}"/>
    <cellStyle name="Calculation 3 2 23 2" xfId="11412" xr:uid="{00000000-0005-0000-0000-000044280000}"/>
    <cellStyle name="Calculation 3 2 24" xfId="11413" xr:uid="{00000000-0005-0000-0000-000045280000}"/>
    <cellStyle name="Calculation 3 2 24 2" xfId="11414" xr:uid="{00000000-0005-0000-0000-000046280000}"/>
    <cellStyle name="Calculation 3 2 25" xfId="11415" xr:uid="{00000000-0005-0000-0000-000047280000}"/>
    <cellStyle name="Calculation 3 2 25 2" xfId="11416" xr:uid="{00000000-0005-0000-0000-000048280000}"/>
    <cellStyle name="Calculation 3 2 26" xfId="11417" xr:uid="{00000000-0005-0000-0000-000049280000}"/>
    <cellStyle name="Calculation 3 2 26 2" xfId="11418" xr:uid="{00000000-0005-0000-0000-00004A280000}"/>
    <cellStyle name="Calculation 3 2 27" xfId="11419" xr:uid="{00000000-0005-0000-0000-00004B280000}"/>
    <cellStyle name="Calculation 3 2 27 2" xfId="11420" xr:uid="{00000000-0005-0000-0000-00004C280000}"/>
    <cellStyle name="Calculation 3 2 28" xfId="11421" xr:uid="{00000000-0005-0000-0000-00004D280000}"/>
    <cellStyle name="Calculation 3 2 28 2" xfId="11422" xr:uid="{00000000-0005-0000-0000-00004E280000}"/>
    <cellStyle name="Calculation 3 2 29" xfId="11423" xr:uid="{00000000-0005-0000-0000-00004F280000}"/>
    <cellStyle name="Calculation 3 2 29 2" xfId="11424" xr:uid="{00000000-0005-0000-0000-000050280000}"/>
    <cellStyle name="Calculation 3 2 3" xfId="11425" xr:uid="{00000000-0005-0000-0000-000051280000}"/>
    <cellStyle name="Calculation 3 2 3 2" xfId="11426" xr:uid="{00000000-0005-0000-0000-000052280000}"/>
    <cellStyle name="Calculation 3 2 30" xfId="11427" xr:uid="{00000000-0005-0000-0000-000053280000}"/>
    <cellStyle name="Calculation 3 2 30 2" xfId="11428" xr:uid="{00000000-0005-0000-0000-000054280000}"/>
    <cellStyle name="Calculation 3 2 31" xfId="11429" xr:uid="{00000000-0005-0000-0000-000055280000}"/>
    <cellStyle name="Calculation 3 2 31 2" xfId="11430" xr:uid="{00000000-0005-0000-0000-000056280000}"/>
    <cellStyle name="Calculation 3 2 32" xfId="11431" xr:uid="{00000000-0005-0000-0000-000057280000}"/>
    <cellStyle name="Calculation 3 2 32 2" xfId="11432" xr:uid="{00000000-0005-0000-0000-000058280000}"/>
    <cellStyle name="Calculation 3 2 33" xfId="11433" xr:uid="{00000000-0005-0000-0000-000059280000}"/>
    <cellStyle name="Calculation 3 2 33 2" xfId="11434" xr:uid="{00000000-0005-0000-0000-00005A280000}"/>
    <cellStyle name="Calculation 3 2 34" xfId="11435" xr:uid="{00000000-0005-0000-0000-00005B280000}"/>
    <cellStyle name="Calculation 3 2 34 2" xfId="11436" xr:uid="{00000000-0005-0000-0000-00005C280000}"/>
    <cellStyle name="Calculation 3 2 35" xfId="11437" xr:uid="{00000000-0005-0000-0000-00005D280000}"/>
    <cellStyle name="Calculation 3 2 35 2" xfId="11438" xr:uid="{00000000-0005-0000-0000-00005E280000}"/>
    <cellStyle name="Calculation 3 2 36" xfId="11439" xr:uid="{00000000-0005-0000-0000-00005F280000}"/>
    <cellStyle name="Calculation 3 2 36 2" xfId="11440" xr:uid="{00000000-0005-0000-0000-000060280000}"/>
    <cellStyle name="Calculation 3 2 37" xfId="11441" xr:uid="{00000000-0005-0000-0000-000061280000}"/>
    <cellStyle name="Calculation 3 2 37 2" xfId="11442" xr:uid="{00000000-0005-0000-0000-000062280000}"/>
    <cellStyle name="Calculation 3 2 38" xfId="11443" xr:uid="{00000000-0005-0000-0000-000063280000}"/>
    <cellStyle name="Calculation 3 2 38 2" xfId="11444" xr:uid="{00000000-0005-0000-0000-000064280000}"/>
    <cellStyle name="Calculation 3 2 39" xfId="11445" xr:uid="{00000000-0005-0000-0000-000065280000}"/>
    <cellStyle name="Calculation 3 2 39 2" xfId="11446" xr:uid="{00000000-0005-0000-0000-000066280000}"/>
    <cellStyle name="Calculation 3 2 4" xfId="11447" xr:uid="{00000000-0005-0000-0000-000067280000}"/>
    <cellStyle name="Calculation 3 2 4 2" xfId="11448" xr:uid="{00000000-0005-0000-0000-000068280000}"/>
    <cellStyle name="Calculation 3 2 40" xfId="11449" xr:uid="{00000000-0005-0000-0000-000069280000}"/>
    <cellStyle name="Calculation 3 2 41" xfId="11450" xr:uid="{00000000-0005-0000-0000-00006A280000}"/>
    <cellStyle name="Calculation 3 2 42" xfId="11451" xr:uid="{00000000-0005-0000-0000-00006B280000}"/>
    <cellStyle name="Calculation 3 2 43" xfId="11452" xr:uid="{00000000-0005-0000-0000-00006C280000}"/>
    <cellStyle name="Calculation 3 2 44" xfId="11453" xr:uid="{00000000-0005-0000-0000-00006D280000}"/>
    <cellStyle name="Calculation 3 2 45" xfId="11454" xr:uid="{00000000-0005-0000-0000-00006E280000}"/>
    <cellStyle name="Calculation 3 2 46" xfId="11455" xr:uid="{00000000-0005-0000-0000-00006F280000}"/>
    <cellStyle name="Calculation 3 2 47" xfId="11456" xr:uid="{00000000-0005-0000-0000-000070280000}"/>
    <cellStyle name="Calculation 3 2 48" xfId="11457" xr:uid="{00000000-0005-0000-0000-000071280000}"/>
    <cellStyle name="Calculation 3 2 49" xfId="11458" xr:uid="{00000000-0005-0000-0000-000072280000}"/>
    <cellStyle name="Calculation 3 2 5" xfId="11459" xr:uid="{00000000-0005-0000-0000-000073280000}"/>
    <cellStyle name="Calculation 3 2 5 2" xfId="11460" xr:uid="{00000000-0005-0000-0000-000074280000}"/>
    <cellStyle name="Calculation 3 2 50" xfId="11461" xr:uid="{00000000-0005-0000-0000-000075280000}"/>
    <cellStyle name="Calculation 3 2 51" xfId="11462" xr:uid="{00000000-0005-0000-0000-000076280000}"/>
    <cellStyle name="Calculation 3 2 52" xfId="11463" xr:uid="{00000000-0005-0000-0000-000077280000}"/>
    <cellStyle name="Calculation 3 2 53" xfId="11464" xr:uid="{00000000-0005-0000-0000-000078280000}"/>
    <cellStyle name="Calculation 3 2 54" xfId="11465" xr:uid="{00000000-0005-0000-0000-000079280000}"/>
    <cellStyle name="Calculation 3 2 55" xfId="11466" xr:uid="{00000000-0005-0000-0000-00007A280000}"/>
    <cellStyle name="Calculation 3 2 56" xfId="11467" xr:uid="{00000000-0005-0000-0000-00007B280000}"/>
    <cellStyle name="Calculation 3 2 57" xfId="11468" xr:uid="{00000000-0005-0000-0000-00007C280000}"/>
    <cellStyle name="Calculation 3 2 58" xfId="11469" xr:uid="{00000000-0005-0000-0000-00007D280000}"/>
    <cellStyle name="Calculation 3 2 59" xfId="11470" xr:uid="{00000000-0005-0000-0000-00007E280000}"/>
    <cellStyle name="Calculation 3 2 6" xfId="11471" xr:uid="{00000000-0005-0000-0000-00007F280000}"/>
    <cellStyle name="Calculation 3 2 6 2" xfId="11472" xr:uid="{00000000-0005-0000-0000-000080280000}"/>
    <cellStyle name="Calculation 3 2 60" xfId="11473" xr:uid="{00000000-0005-0000-0000-000081280000}"/>
    <cellStyle name="Calculation 3 2 61" xfId="11474" xr:uid="{00000000-0005-0000-0000-000082280000}"/>
    <cellStyle name="Calculation 3 2 62" xfId="11475" xr:uid="{00000000-0005-0000-0000-000083280000}"/>
    <cellStyle name="Calculation 3 2 63" xfId="11476" xr:uid="{00000000-0005-0000-0000-000084280000}"/>
    <cellStyle name="Calculation 3 2 64" xfId="11477" xr:uid="{00000000-0005-0000-0000-000085280000}"/>
    <cellStyle name="Calculation 3 2 65" xfId="11478" xr:uid="{00000000-0005-0000-0000-000086280000}"/>
    <cellStyle name="Calculation 3 2 66" xfId="11479" xr:uid="{00000000-0005-0000-0000-000087280000}"/>
    <cellStyle name="Calculation 3 2 67" xfId="11480" xr:uid="{00000000-0005-0000-0000-000088280000}"/>
    <cellStyle name="Calculation 3 2 68" xfId="11481" xr:uid="{00000000-0005-0000-0000-000089280000}"/>
    <cellStyle name="Calculation 3 2 69" xfId="11482" xr:uid="{00000000-0005-0000-0000-00008A280000}"/>
    <cellStyle name="Calculation 3 2 7" xfId="11483" xr:uid="{00000000-0005-0000-0000-00008B280000}"/>
    <cellStyle name="Calculation 3 2 7 2" xfId="11484" xr:uid="{00000000-0005-0000-0000-00008C280000}"/>
    <cellStyle name="Calculation 3 2 70" xfId="11485" xr:uid="{00000000-0005-0000-0000-00008D280000}"/>
    <cellStyle name="Calculation 3 2 71" xfId="11486" xr:uid="{00000000-0005-0000-0000-00008E280000}"/>
    <cellStyle name="Calculation 3 2 72" xfId="11487" xr:uid="{00000000-0005-0000-0000-00008F280000}"/>
    <cellStyle name="Calculation 3 2 73" xfId="11488" xr:uid="{00000000-0005-0000-0000-000090280000}"/>
    <cellStyle name="Calculation 3 2 74" xfId="11489" xr:uid="{00000000-0005-0000-0000-000091280000}"/>
    <cellStyle name="Calculation 3 2 75" xfId="11490" xr:uid="{00000000-0005-0000-0000-000092280000}"/>
    <cellStyle name="Calculation 3 2 76" xfId="11491" xr:uid="{00000000-0005-0000-0000-000093280000}"/>
    <cellStyle name="Calculation 3 2 77" xfId="52451" xr:uid="{00000000-0005-0000-0000-000094280000}"/>
    <cellStyle name="Calculation 3 2 78" xfId="52314" xr:uid="{00000000-0005-0000-0000-000095280000}"/>
    <cellStyle name="Calculation 3 2 79" xfId="53142" xr:uid="{00000000-0005-0000-0000-000096280000}"/>
    <cellStyle name="Calculation 3 2 8" xfId="11492" xr:uid="{00000000-0005-0000-0000-000097280000}"/>
    <cellStyle name="Calculation 3 2 8 2" xfId="11493" xr:uid="{00000000-0005-0000-0000-000098280000}"/>
    <cellStyle name="Calculation 3 2 9" xfId="11494" xr:uid="{00000000-0005-0000-0000-000099280000}"/>
    <cellStyle name="Calculation 3 2 9 2" xfId="11495" xr:uid="{00000000-0005-0000-0000-00009A280000}"/>
    <cellStyle name="Calculation 3 20" xfId="305" xr:uid="{00000000-0005-0000-0000-00009B280000}"/>
    <cellStyle name="Calculation 3 20 10" xfId="11496" xr:uid="{00000000-0005-0000-0000-00009C280000}"/>
    <cellStyle name="Calculation 3 20 10 2" xfId="11497" xr:uid="{00000000-0005-0000-0000-00009D280000}"/>
    <cellStyle name="Calculation 3 20 11" xfId="11498" xr:uid="{00000000-0005-0000-0000-00009E280000}"/>
    <cellStyle name="Calculation 3 20 11 2" xfId="11499" xr:uid="{00000000-0005-0000-0000-00009F280000}"/>
    <cellStyle name="Calculation 3 20 12" xfId="11500" xr:uid="{00000000-0005-0000-0000-0000A0280000}"/>
    <cellStyle name="Calculation 3 20 12 2" xfId="11501" xr:uid="{00000000-0005-0000-0000-0000A1280000}"/>
    <cellStyle name="Calculation 3 20 13" xfId="11502" xr:uid="{00000000-0005-0000-0000-0000A2280000}"/>
    <cellStyle name="Calculation 3 20 13 2" xfId="11503" xr:uid="{00000000-0005-0000-0000-0000A3280000}"/>
    <cellStyle name="Calculation 3 20 14" xfId="11504" xr:uid="{00000000-0005-0000-0000-0000A4280000}"/>
    <cellStyle name="Calculation 3 20 14 2" xfId="11505" xr:uid="{00000000-0005-0000-0000-0000A5280000}"/>
    <cellStyle name="Calculation 3 20 15" xfId="11506" xr:uid="{00000000-0005-0000-0000-0000A6280000}"/>
    <cellStyle name="Calculation 3 20 15 2" xfId="11507" xr:uid="{00000000-0005-0000-0000-0000A7280000}"/>
    <cellStyle name="Calculation 3 20 16" xfId="11508" xr:uid="{00000000-0005-0000-0000-0000A8280000}"/>
    <cellStyle name="Calculation 3 20 16 2" xfId="11509" xr:uid="{00000000-0005-0000-0000-0000A9280000}"/>
    <cellStyle name="Calculation 3 20 17" xfId="11510" xr:uid="{00000000-0005-0000-0000-0000AA280000}"/>
    <cellStyle name="Calculation 3 20 17 2" xfId="11511" xr:uid="{00000000-0005-0000-0000-0000AB280000}"/>
    <cellStyle name="Calculation 3 20 18" xfId="11512" xr:uid="{00000000-0005-0000-0000-0000AC280000}"/>
    <cellStyle name="Calculation 3 20 18 2" xfId="11513" xr:uid="{00000000-0005-0000-0000-0000AD280000}"/>
    <cellStyle name="Calculation 3 20 19" xfId="11514" xr:uid="{00000000-0005-0000-0000-0000AE280000}"/>
    <cellStyle name="Calculation 3 20 19 2" xfId="11515" xr:uid="{00000000-0005-0000-0000-0000AF280000}"/>
    <cellStyle name="Calculation 3 20 2" xfId="306" xr:uid="{00000000-0005-0000-0000-0000B0280000}"/>
    <cellStyle name="Calculation 3 20 2 2" xfId="11516" xr:uid="{00000000-0005-0000-0000-0000B1280000}"/>
    <cellStyle name="Calculation 3 20 20" xfId="11517" xr:uid="{00000000-0005-0000-0000-0000B2280000}"/>
    <cellStyle name="Calculation 3 20 20 2" xfId="11518" xr:uid="{00000000-0005-0000-0000-0000B3280000}"/>
    <cellStyle name="Calculation 3 20 21" xfId="11519" xr:uid="{00000000-0005-0000-0000-0000B4280000}"/>
    <cellStyle name="Calculation 3 20 21 2" xfId="11520" xr:uid="{00000000-0005-0000-0000-0000B5280000}"/>
    <cellStyle name="Calculation 3 20 22" xfId="11521" xr:uid="{00000000-0005-0000-0000-0000B6280000}"/>
    <cellStyle name="Calculation 3 20 22 2" xfId="11522" xr:uid="{00000000-0005-0000-0000-0000B7280000}"/>
    <cellStyle name="Calculation 3 20 23" xfId="11523" xr:uid="{00000000-0005-0000-0000-0000B8280000}"/>
    <cellStyle name="Calculation 3 20 23 2" xfId="11524" xr:uid="{00000000-0005-0000-0000-0000B9280000}"/>
    <cellStyle name="Calculation 3 20 24" xfId="11525" xr:uid="{00000000-0005-0000-0000-0000BA280000}"/>
    <cellStyle name="Calculation 3 20 24 2" xfId="11526" xr:uid="{00000000-0005-0000-0000-0000BB280000}"/>
    <cellStyle name="Calculation 3 20 25" xfId="11527" xr:uid="{00000000-0005-0000-0000-0000BC280000}"/>
    <cellStyle name="Calculation 3 20 25 2" xfId="11528" xr:uid="{00000000-0005-0000-0000-0000BD280000}"/>
    <cellStyle name="Calculation 3 20 26" xfId="11529" xr:uid="{00000000-0005-0000-0000-0000BE280000}"/>
    <cellStyle name="Calculation 3 20 26 2" xfId="11530" xr:uid="{00000000-0005-0000-0000-0000BF280000}"/>
    <cellStyle name="Calculation 3 20 27" xfId="11531" xr:uid="{00000000-0005-0000-0000-0000C0280000}"/>
    <cellStyle name="Calculation 3 20 27 2" xfId="11532" xr:uid="{00000000-0005-0000-0000-0000C1280000}"/>
    <cellStyle name="Calculation 3 20 28" xfId="11533" xr:uid="{00000000-0005-0000-0000-0000C2280000}"/>
    <cellStyle name="Calculation 3 20 28 2" xfId="11534" xr:uid="{00000000-0005-0000-0000-0000C3280000}"/>
    <cellStyle name="Calculation 3 20 29" xfId="11535" xr:uid="{00000000-0005-0000-0000-0000C4280000}"/>
    <cellStyle name="Calculation 3 20 29 2" xfId="11536" xr:uid="{00000000-0005-0000-0000-0000C5280000}"/>
    <cellStyle name="Calculation 3 20 3" xfId="11537" xr:uid="{00000000-0005-0000-0000-0000C6280000}"/>
    <cellStyle name="Calculation 3 20 3 2" xfId="11538" xr:uid="{00000000-0005-0000-0000-0000C7280000}"/>
    <cellStyle name="Calculation 3 20 30" xfId="11539" xr:uid="{00000000-0005-0000-0000-0000C8280000}"/>
    <cellStyle name="Calculation 3 20 30 2" xfId="11540" xr:uid="{00000000-0005-0000-0000-0000C9280000}"/>
    <cellStyle name="Calculation 3 20 31" xfId="11541" xr:uid="{00000000-0005-0000-0000-0000CA280000}"/>
    <cellStyle name="Calculation 3 20 31 2" xfId="11542" xr:uid="{00000000-0005-0000-0000-0000CB280000}"/>
    <cellStyle name="Calculation 3 20 32" xfId="11543" xr:uid="{00000000-0005-0000-0000-0000CC280000}"/>
    <cellStyle name="Calculation 3 20 32 2" xfId="11544" xr:uid="{00000000-0005-0000-0000-0000CD280000}"/>
    <cellStyle name="Calculation 3 20 33" xfId="11545" xr:uid="{00000000-0005-0000-0000-0000CE280000}"/>
    <cellStyle name="Calculation 3 20 33 2" xfId="11546" xr:uid="{00000000-0005-0000-0000-0000CF280000}"/>
    <cellStyle name="Calculation 3 20 34" xfId="11547" xr:uid="{00000000-0005-0000-0000-0000D0280000}"/>
    <cellStyle name="Calculation 3 20 34 2" xfId="11548" xr:uid="{00000000-0005-0000-0000-0000D1280000}"/>
    <cellStyle name="Calculation 3 20 35" xfId="11549" xr:uid="{00000000-0005-0000-0000-0000D2280000}"/>
    <cellStyle name="Calculation 3 20 35 2" xfId="11550" xr:uid="{00000000-0005-0000-0000-0000D3280000}"/>
    <cellStyle name="Calculation 3 20 36" xfId="11551" xr:uid="{00000000-0005-0000-0000-0000D4280000}"/>
    <cellStyle name="Calculation 3 20 36 2" xfId="11552" xr:uid="{00000000-0005-0000-0000-0000D5280000}"/>
    <cellStyle name="Calculation 3 20 37" xfId="11553" xr:uid="{00000000-0005-0000-0000-0000D6280000}"/>
    <cellStyle name="Calculation 3 20 37 2" xfId="11554" xr:uid="{00000000-0005-0000-0000-0000D7280000}"/>
    <cellStyle name="Calculation 3 20 38" xfId="11555" xr:uid="{00000000-0005-0000-0000-0000D8280000}"/>
    <cellStyle name="Calculation 3 20 38 2" xfId="11556" xr:uid="{00000000-0005-0000-0000-0000D9280000}"/>
    <cellStyle name="Calculation 3 20 39" xfId="11557" xr:uid="{00000000-0005-0000-0000-0000DA280000}"/>
    <cellStyle name="Calculation 3 20 39 2" xfId="11558" xr:uid="{00000000-0005-0000-0000-0000DB280000}"/>
    <cellStyle name="Calculation 3 20 4" xfId="11559" xr:uid="{00000000-0005-0000-0000-0000DC280000}"/>
    <cellStyle name="Calculation 3 20 4 2" xfId="11560" xr:uid="{00000000-0005-0000-0000-0000DD280000}"/>
    <cellStyle name="Calculation 3 20 40" xfId="11561" xr:uid="{00000000-0005-0000-0000-0000DE280000}"/>
    <cellStyle name="Calculation 3 20 41" xfId="11562" xr:uid="{00000000-0005-0000-0000-0000DF280000}"/>
    <cellStyle name="Calculation 3 20 42" xfId="11563" xr:uid="{00000000-0005-0000-0000-0000E0280000}"/>
    <cellStyle name="Calculation 3 20 43" xfId="11564" xr:uid="{00000000-0005-0000-0000-0000E1280000}"/>
    <cellStyle name="Calculation 3 20 44" xfId="11565" xr:uid="{00000000-0005-0000-0000-0000E2280000}"/>
    <cellStyle name="Calculation 3 20 45" xfId="11566" xr:uid="{00000000-0005-0000-0000-0000E3280000}"/>
    <cellStyle name="Calculation 3 20 46" xfId="11567" xr:uid="{00000000-0005-0000-0000-0000E4280000}"/>
    <cellStyle name="Calculation 3 20 47" xfId="11568" xr:uid="{00000000-0005-0000-0000-0000E5280000}"/>
    <cellStyle name="Calculation 3 20 48" xfId="11569" xr:uid="{00000000-0005-0000-0000-0000E6280000}"/>
    <cellStyle name="Calculation 3 20 49" xfId="11570" xr:uid="{00000000-0005-0000-0000-0000E7280000}"/>
    <cellStyle name="Calculation 3 20 5" xfId="11571" xr:uid="{00000000-0005-0000-0000-0000E8280000}"/>
    <cellStyle name="Calculation 3 20 5 2" xfId="11572" xr:uid="{00000000-0005-0000-0000-0000E9280000}"/>
    <cellStyle name="Calculation 3 20 50" xfId="11573" xr:uid="{00000000-0005-0000-0000-0000EA280000}"/>
    <cellStyle name="Calculation 3 20 51" xfId="11574" xr:uid="{00000000-0005-0000-0000-0000EB280000}"/>
    <cellStyle name="Calculation 3 20 52" xfId="11575" xr:uid="{00000000-0005-0000-0000-0000EC280000}"/>
    <cellStyle name="Calculation 3 20 53" xfId="11576" xr:uid="{00000000-0005-0000-0000-0000ED280000}"/>
    <cellStyle name="Calculation 3 20 54" xfId="11577" xr:uid="{00000000-0005-0000-0000-0000EE280000}"/>
    <cellStyle name="Calculation 3 20 55" xfId="11578" xr:uid="{00000000-0005-0000-0000-0000EF280000}"/>
    <cellStyle name="Calculation 3 20 56" xfId="11579" xr:uid="{00000000-0005-0000-0000-0000F0280000}"/>
    <cellStyle name="Calculation 3 20 57" xfId="11580" xr:uid="{00000000-0005-0000-0000-0000F1280000}"/>
    <cellStyle name="Calculation 3 20 58" xfId="11581" xr:uid="{00000000-0005-0000-0000-0000F2280000}"/>
    <cellStyle name="Calculation 3 20 59" xfId="11582" xr:uid="{00000000-0005-0000-0000-0000F3280000}"/>
    <cellStyle name="Calculation 3 20 6" xfId="11583" xr:uid="{00000000-0005-0000-0000-0000F4280000}"/>
    <cellStyle name="Calculation 3 20 6 2" xfId="11584" xr:uid="{00000000-0005-0000-0000-0000F5280000}"/>
    <cellStyle name="Calculation 3 20 60" xfId="11585" xr:uid="{00000000-0005-0000-0000-0000F6280000}"/>
    <cellStyle name="Calculation 3 20 61" xfId="11586" xr:uid="{00000000-0005-0000-0000-0000F7280000}"/>
    <cellStyle name="Calculation 3 20 62" xfId="11587" xr:uid="{00000000-0005-0000-0000-0000F8280000}"/>
    <cellStyle name="Calculation 3 20 63" xfId="11588" xr:uid="{00000000-0005-0000-0000-0000F9280000}"/>
    <cellStyle name="Calculation 3 20 64" xfId="11589" xr:uid="{00000000-0005-0000-0000-0000FA280000}"/>
    <cellStyle name="Calculation 3 20 65" xfId="11590" xr:uid="{00000000-0005-0000-0000-0000FB280000}"/>
    <cellStyle name="Calculation 3 20 66" xfId="11591" xr:uid="{00000000-0005-0000-0000-0000FC280000}"/>
    <cellStyle name="Calculation 3 20 67" xfId="11592" xr:uid="{00000000-0005-0000-0000-0000FD280000}"/>
    <cellStyle name="Calculation 3 20 68" xfId="11593" xr:uid="{00000000-0005-0000-0000-0000FE280000}"/>
    <cellStyle name="Calculation 3 20 69" xfId="11594" xr:uid="{00000000-0005-0000-0000-0000FF280000}"/>
    <cellStyle name="Calculation 3 20 7" xfId="11595" xr:uid="{00000000-0005-0000-0000-000000290000}"/>
    <cellStyle name="Calculation 3 20 7 2" xfId="11596" xr:uid="{00000000-0005-0000-0000-000001290000}"/>
    <cellStyle name="Calculation 3 20 70" xfId="11597" xr:uid="{00000000-0005-0000-0000-000002290000}"/>
    <cellStyle name="Calculation 3 20 71" xfId="11598" xr:uid="{00000000-0005-0000-0000-000003290000}"/>
    <cellStyle name="Calculation 3 20 72" xfId="11599" xr:uid="{00000000-0005-0000-0000-000004290000}"/>
    <cellStyle name="Calculation 3 20 73" xfId="11600" xr:uid="{00000000-0005-0000-0000-000005290000}"/>
    <cellStyle name="Calculation 3 20 74" xfId="11601" xr:uid="{00000000-0005-0000-0000-000006290000}"/>
    <cellStyle name="Calculation 3 20 75" xfId="11602" xr:uid="{00000000-0005-0000-0000-000007290000}"/>
    <cellStyle name="Calculation 3 20 76" xfId="11603" xr:uid="{00000000-0005-0000-0000-000008290000}"/>
    <cellStyle name="Calculation 3 20 77" xfId="52689" xr:uid="{00000000-0005-0000-0000-000009290000}"/>
    <cellStyle name="Calculation 3 20 78" xfId="52950" xr:uid="{00000000-0005-0000-0000-00000A290000}"/>
    <cellStyle name="Calculation 3 20 79" xfId="53411" xr:uid="{00000000-0005-0000-0000-00000B290000}"/>
    <cellStyle name="Calculation 3 20 8" xfId="11604" xr:uid="{00000000-0005-0000-0000-00000C290000}"/>
    <cellStyle name="Calculation 3 20 8 2" xfId="11605" xr:uid="{00000000-0005-0000-0000-00000D290000}"/>
    <cellStyle name="Calculation 3 20 9" xfId="11606" xr:uid="{00000000-0005-0000-0000-00000E290000}"/>
    <cellStyle name="Calculation 3 20 9 2" xfId="11607" xr:uid="{00000000-0005-0000-0000-00000F290000}"/>
    <cellStyle name="Calculation 3 21" xfId="307" xr:uid="{00000000-0005-0000-0000-000010290000}"/>
    <cellStyle name="Calculation 3 21 10" xfId="11608" xr:uid="{00000000-0005-0000-0000-000011290000}"/>
    <cellStyle name="Calculation 3 21 10 2" xfId="11609" xr:uid="{00000000-0005-0000-0000-000012290000}"/>
    <cellStyle name="Calculation 3 21 11" xfId="11610" xr:uid="{00000000-0005-0000-0000-000013290000}"/>
    <cellStyle name="Calculation 3 21 11 2" xfId="11611" xr:uid="{00000000-0005-0000-0000-000014290000}"/>
    <cellStyle name="Calculation 3 21 12" xfId="11612" xr:uid="{00000000-0005-0000-0000-000015290000}"/>
    <cellStyle name="Calculation 3 21 12 2" xfId="11613" xr:uid="{00000000-0005-0000-0000-000016290000}"/>
    <cellStyle name="Calculation 3 21 13" xfId="11614" xr:uid="{00000000-0005-0000-0000-000017290000}"/>
    <cellStyle name="Calculation 3 21 13 2" xfId="11615" xr:uid="{00000000-0005-0000-0000-000018290000}"/>
    <cellStyle name="Calculation 3 21 14" xfId="11616" xr:uid="{00000000-0005-0000-0000-000019290000}"/>
    <cellStyle name="Calculation 3 21 14 2" xfId="11617" xr:uid="{00000000-0005-0000-0000-00001A290000}"/>
    <cellStyle name="Calculation 3 21 15" xfId="11618" xr:uid="{00000000-0005-0000-0000-00001B290000}"/>
    <cellStyle name="Calculation 3 21 15 2" xfId="11619" xr:uid="{00000000-0005-0000-0000-00001C290000}"/>
    <cellStyle name="Calculation 3 21 16" xfId="11620" xr:uid="{00000000-0005-0000-0000-00001D290000}"/>
    <cellStyle name="Calculation 3 21 16 2" xfId="11621" xr:uid="{00000000-0005-0000-0000-00001E290000}"/>
    <cellStyle name="Calculation 3 21 17" xfId="11622" xr:uid="{00000000-0005-0000-0000-00001F290000}"/>
    <cellStyle name="Calculation 3 21 17 2" xfId="11623" xr:uid="{00000000-0005-0000-0000-000020290000}"/>
    <cellStyle name="Calculation 3 21 18" xfId="11624" xr:uid="{00000000-0005-0000-0000-000021290000}"/>
    <cellStyle name="Calculation 3 21 18 2" xfId="11625" xr:uid="{00000000-0005-0000-0000-000022290000}"/>
    <cellStyle name="Calculation 3 21 19" xfId="11626" xr:uid="{00000000-0005-0000-0000-000023290000}"/>
    <cellStyle name="Calculation 3 21 19 2" xfId="11627" xr:uid="{00000000-0005-0000-0000-000024290000}"/>
    <cellStyle name="Calculation 3 21 2" xfId="308" xr:uid="{00000000-0005-0000-0000-000025290000}"/>
    <cellStyle name="Calculation 3 21 2 2" xfId="11628" xr:uid="{00000000-0005-0000-0000-000026290000}"/>
    <cellStyle name="Calculation 3 21 20" xfId="11629" xr:uid="{00000000-0005-0000-0000-000027290000}"/>
    <cellStyle name="Calculation 3 21 20 2" xfId="11630" xr:uid="{00000000-0005-0000-0000-000028290000}"/>
    <cellStyle name="Calculation 3 21 21" xfId="11631" xr:uid="{00000000-0005-0000-0000-000029290000}"/>
    <cellStyle name="Calculation 3 21 21 2" xfId="11632" xr:uid="{00000000-0005-0000-0000-00002A290000}"/>
    <cellStyle name="Calculation 3 21 22" xfId="11633" xr:uid="{00000000-0005-0000-0000-00002B290000}"/>
    <cellStyle name="Calculation 3 21 22 2" xfId="11634" xr:uid="{00000000-0005-0000-0000-00002C290000}"/>
    <cellStyle name="Calculation 3 21 23" xfId="11635" xr:uid="{00000000-0005-0000-0000-00002D290000}"/>
    <cellStyle name="Calculation 3 21 23 2" xfId="11636" xr:uid="{00000000-0005-0000-0000-00002E290000}"/>
    <cellStyle name="Calculation 3 21 24" xfId="11637" xr:uid="{00000000-0005-0000-0000-00002F290000}"/>
    <cellStyle name="Calculation 3 21 24 2" xfId="11638" xr:uid="{00000000-0005-0000-0000-000030290000}"/>
    <cellStyle name="Calculation 3 21 25" xfId="11639" xr:uid="{00000000-0005-0000-0000-000031290000}"/>
    <cellStyle name="Calculation 3 21 25 2" xfId="11640" xr:uid="{00000000-0005-0000-0000-000032290000}"/>
    <cellStyle name="Calculation 3 21 26" xfId="11641" xr:uid="{00000000-0005-0000-0000-000033290000}"/>
    <cellStyle name="Calculation 3 21 26 2" xfId="11642" xr:uid="{00000000-0005-0000-0000-000034290000}"/>
    <cellStyle name="Calculation 3 21 27" xfId="11643" xr:uid="{00000000-0005-0000-0000-000035290000}"/>
    <cellStyle name="Calculation 3 21 27 2" xfId="11644" xr:uid="{00000000-0005-0000-0000-000036290000}"/>
    <cellStyle name="Calculation 3 21 28" xfId="11645" xr:uid="{00000000-0005-0000-0000-000037290000}"/>
    <cellStyle name="Calculation 3 21 28 2" xfId="11646" xr:uid="{00000000-0005-0000-0000-000038290000}"/>
    <cellStyle name="Calculation 3 21 29" xfId="11647" xr:uid="{00000000-0005-0000-0000-000039290000}"/>
    <cellStyle name="Calculation 3 21 29 2" xfId="11648" xr:uid="{00000000-0005-0000-0000-00003A290000}"/>
    <cellStyle name="Calculation 3 21 3" xfId="11649" xr:uid="{00000000-0005-0000-0000-00003B290000}"/>
    <cellStyle name="Calculation 3 21 3 2" xfId="11650" xr:uid="{00000000-0005-0000-0000-00003C290000}"/>
    <cellStyle name="Calculation 3 21 30" xfId="11651" xr:uid="{00000000-0005-0000-0000-00003D290000}"/>
    <cellStyle name="Calculation 3 21 30 2" xfId="11652" xr:uid="{00000000-0005-0000-0000-00003E290000}"/>
    <cellStyle name="Calculation 3 21 31" xfId="11653" xr:uid="{00000000-0005-0000-0000-00003F290000}"/>
    <cellStyle name="Calculation 3 21 31 2" xfId="11654" xr:uid="{00000000-0005-0000-0000-000040290000}"/>
    <cellStyle name="Calculation 3 21 32" xfId="11655" xr:uid="{00000000-0005-0000-0000-000041290000}"/>
    <cellStyle name="Calculation 3 21 32 2" xfId="11656" xr:uid="{00000000-0005-0000-0000-000042290000}"/>
    <cellStyle name="Calculation 3 21 33" xfId="11657" xr:uid="{00000000-0005-0000-0000-000043290000}"/>
    <cellStyle name="Calculation 3 21 33 2" xfId="11658" xr:uid="{00000000-0005-0000-0000-000044290000}"/>
    <cellStyle name="Calculation 3 21 34" xfId="11659" xr:uid="{00000000-0005-0000-0000-000045290000}"/>
    <cellStyle name="Calculation 3 21 34 2" xfId="11660" xr:uid="{00000000-0005-0000-0000-000046290000}"/>
    <cellStyle name="Calculation 3 21 35" xfId="11661" xr:uid="{00000000-0005-0000-0000-000047290000}"/>
    <cellStyle name="Calculation 3 21 35 2" xfId="11662" xr:uid="{00000000-0005-0000-0000-000048290000}"/>
    <cellStyle name="Calculation 3 21 36" xfId="11663" xr:uid="{00000000-0005-0000-0000-000049290000}"/>
    <cellStyle name="Calculation 3 21 36 2" xfId="11664" xr:uid="{00000000-0005-0000-0000-00004A290000}"/>
    <cellStyle name="Calculation 3 21 37" xfId="11665" xr:uid="{00000000-0005-0000-0000-00004B290000}"/>
    <cellStyle name="Calculation 3 21 37 2" xfId="11666" xr:uid="{00000000-0005-0000-0000-00004C290000}"/>
    <cellStyle name="Calculation 3 21 38" xfId="11667" xr:uid="{00000000-0005-0000-0000-00004D290000}"/>
    <cellStyle name="Calculation 3 21 38 2" xfId="11668" xr:uid="{00000000-0005-0000-0000-00004E290000}"/>
    <cellStyle name="Calculation 3 21 39" xfId="11669" xr:uid="{00000000-0005-0000-0000-00004F290000}"/>
    <cellStyle name="Calculation 3 21 4" xfId="11670" xr:uid="{00000000-0005-0000-0000-000050290000}"/>
    <cellStyle name="Calculation 3 21 4 2" xfId="11671" xr:uid="{00000000-0005-0000-0000-000051290000}"/>
    <cellStyle name="Calculation 3 21 40" xfId="11672" xr:uid="{00000000-0005-0000-0000-000052290000}"/>
    <cellStyle name="Calculation 3 21 41" xfId="11673" xr:uid="{00000000-0005-0000-0000-000053290000}"/>
    <cellStyle name="Calculation 3 21 42" xfId="11674" xr:uid="{00000000-0005-0000-0000-000054290000}"/>
    <cellStyle name="Calculation 3 21 43" xfId="11675" xr:uid="{00000000-0005-0000-0000-000055290000}"/>
    <cellStyle name="Calculation 3 21 44" xfId="11676" xr:uid="{00000000-0005-0000-0000-000056290000}"/>
    <cellStyle name="Calculation 3 21 45" xfId="11677" xr:uid="{00000000-0005-0000-0000-000057290000}"/>
    <cellStyle name="Calculation 3 21 46" xfId="11678" xr:uid="{00000000-0005-0000-0000-000058290000}"/>
    <cellStyle name="Calculation 3 21 47" xfId="11679" xr:uid="{00000000-0005-0000-0000-000059290000}"/>
    <cellStyle name="Calculation 3 21 48" xfId="11680" xr:uid="{00000000-0005-0000-0000-00005A290000}"/>
    <cellStyle name="Calculation 3 21 49" xfId="11681" xr:uid="{00000000-0005-0000-0000-00005B290000}"/>
    <cellStyle name="Calculation 3 21 5" xfId="11682" xr:uid="{00000000-0005-0000-0000-00005C290000}"/>
    <cellStyle name="Calculation 3 21 5 2" xfId="11683" xr:uid="{00000000-0005-0000-0000-00005D290000}"/>
    <cellStyle name="Calculation 3 21 50" xfId="11684" xr:uid="{00000000-0005-0000-0000-00005E290000}"/>
    <cellStyle name="Calculation 3 21 51" xfId="11685" xr:uid="{00000000-0005-0000-0000-00005F290000}"/>
    <cellStyle name="Calculation 3 21 52" xfId="11686" xr:uid="{00000000-0005-0000-0000-000060290000}"/>
    <cellStyle name="Calculation 3 21 53" xfId="11687" xr:uid="{00000000-0005-0000-0000-000061290000}"/>
    <cellStyle name="Calculation 3 21 54" xfId="11688" xr:uid="{00000000-0005-0000-0000-000062290000}"/>
    <cellStyle name="Calculation 3 21 55" xfId="11689" xr:uid="{00000000-0005-0000-0000-000063290000}"/>
    <cellStyle name="Calculation 3 21 56" xfId="11690" xr:uid="{00000000-0005-0000-0000-000064290000}"/>
    <cellStyle name="Calculation 3 21 57" xfId="11691" xr:uid="{00000000-0005-0000-0000-000065290000}"/>
    <cellStyle name="Calculation 3 21 58" xfId="11692" xr:uid="{00000000-0005-0000-0000-000066290000}"/>
    <cellStyle name="Calculation 3 21 59" xfId="11693" xr:uid="{00000000-0005-0000-0000-000067290000}"/>
    <cellStyle name="Calculation 3 21 6" xfId="11694" xr:uid="{00000000-0005-0000-0000-000068290000}"/>
    <cellStyle name="Calculation 3 21 6 2" xfId="11695" xr:uid="{00000000-0005-0000-0000-000069290000}"/>
    <cellStyle name="Calculation 3 21 60" xfId="11696" xr:uid="{00000000-0005-0000-0000-00006A290000}"/>
    <cellStyle name="Calculation 3 21 61" xfId="11697" xr:uid="{00000000-0005-0000-0000-00006B290000}"/>
    <cellStyle name="Calculation 3 21 62" xfId="11698" xr:uid="{00000000-0005-0000-0000-00006C290000}"/>
    <cellStyle name="Calculation 3 21 63" xfId="11699" xr:uid="{00000000-0005-0000-0000-00006D290000}"/>
    <cellStyle name="Calculation 3 21 64" xfId="11700" xr:uid="{00000000-0005-0000-0000-00006E290000}"/>
    <cellStyle name="Calculation 3 21 65" xfId="11701" xr:uid="{00000000-0005-0000-0000-00006F290000}"/>
    <cellStyle name="Calculation 3 21 66" xfId="11702" xr:uid="{00000000-0005-0000-0000-000070290000}"/>
    <cellStyle name="Calculation 3 21 67" xfId="11703" xr:uid="{00000000-0005-0000-0000-000071290000}"/>
    <cellStyle name="Calculation 3 21 68" xfId="11704" xr:uid="{00000000-0005-0000-0000-000072290000}"/>
    <cellStyle name="Calculation 3 21 69" xfId="11705" xr:uid="{00000000-0005-0000-0000-000073290000}"/>
    <cellStyle name="Calculation 3 21 7" xfId="11706" xr:uid="{00000000-0005-0000-0000-000074290000}"/>
    <cellStyle name="Calculation 3 21 7 2" xfId="11707" xr:uid="{00000000-0005-0000-0000-000075290000}"/>
    <cellStyle name="Calculation 3 21 70" xfId="11708" xr:uid="{00000000-0005-0000-0000-000076290000}"/>
    <cellStyle name="Calculation 3 21 71" xfId="11709" xr:uid="{00000000-0005-0000-0000-000077290000}"/>
    <cellStyle name="Calculation 3 21 72" xfId="11710" xr:uid="{00000000-0005-0000-0000-000078290000}"/>
    <cellStyle name="Calculation 3 21 73" xfId="11711" xr:uid="{00000000-0005-0000-0000-000079290000}"/>
    <cellStyle name="Calculation 3 21 74" xfId="11712" xr:uid="{00000000-0005-0000-0000-00007A290000}"/>
    <cellStyle name="Calculation 3 21 75" xfId="11713" xr:uid="{00000000-0005-0000-0000-00007B290000}"/>
    <cellStyle name="Calculation 3 21 76" xfId="52756" xr:uid="{00000000-0005-0000-0000-00007C290000}"/>
    <cellStyle name="Calculation 3 21 77" xfId="53035" xr:uid="{00000000-0005-0000-0000-00007D290000}"/>
    <cellStyle name="Calculation 3 21 78" xfId="53496" xr:uid="{00000000-0005-0000-0000-00007E290000}"/>
    <cellStyle name="Calculation 3 21 8" xfId="11714" xr:uid="{00000000-0005-0000-0000-00007F290000}"/>
    <cellStyle name="Calculation 3 21 8 2" xfId="11715" xr:uid="{00000000-0005-0000-0000-000080290000}"/>
    <cellStyle name="Calculation 3 21 9" xfId="11716" xr:uid="{00000000-0005-0000-0000-000081290000}"/>
    <cellStyle name="Calculation 3 21 9 2" xfId="11717" xr:uid="{00000000-0005-0000-0000-000082290000}"/>
    <cellStyle name="Calculation 3 22" xfId="309" xr:uid="{00000000-0005-0000-0000-000083290000}"/>
    <cellStyle name="Calculation 3 22 2" xfId="11718" xr:uid="{00000000-0005-0000-0000-000084290000}"/>
    <cellStyle name="Calculation 3 23" xfId="11719" xr:uid="{00000000-0005-0000-0000-000085290000}"/>
    <cellStyle name="Calculation 3 23 2" xfId="11720" xr:uid="{00000000-0005-0000-0000-000086290000}"/>
    <cellStyle name="Calculation 3 24" xfId="11721" xr:uid="{00000000-0005-0000-0000-000087290000}"/>
    <cellStyle name="Calculation 3 24 2" xfId="11722" xr:uid="{00000000-0005-0000-0000-000088290000}"/>
    <cellStyle name="Calculation 3 25" xfId="11723" xr:uid="{00000000-0005-0000-0000-000089290000}"/>
    <cellStyle name="Calculation 3 25 2" xfId="11724" xr:uid="{00000000-0005-0000-0000-00008A290000}"/>
    <cellStyle name="Calculation 3 26" xfId="11725" xr:uid="{00000000-0005-0000-0000-00008B290000}"/>
    <cellStyle name="Calculation 3 26 2" xfId="11726" xr:uid="{00000000-0005-0000-0000-00008C290000}"/>
    <cellStyle name="Calculation 3 27" xfId="11727" xr:uid="{00000000-0005-0000-0000-00008D290000}"/>
    <cellStyle name="Calculation 3 27 2" xfId="11728" xr:uid="{00000000-0005-0000-0000-00008E290000}"/>
    <cellStyle name="Calculation 3 28" xfId="11729" xr:uid="{00000000-0005-0000-0000-00008F290000}"/>
    <cellStyle name="Calculation 3 28 2" xfId="11730" xr:uid="{00000000-0005-0000-0000-000090290000}"/>
    <cellStyle name="Calculation 3 29" xfId="11731" xr:uid="{00000000-0005-0000-0000-000091290000}"/>
    <cellStyle name="Calculation 3 29 2" xfId="11732" xr:uid="{00000000-0005-0000-0000-000092290000}"/>
    <cellStyle name="Calculation 3 3" xfId="310" xr:uid="{00000000-0005-0000-0000-000093290000}"/>
    <cellStyle name="Calculation 3 3 10" xfId="11733" xr:uid="{00000000-0005-0000-0000-000094290000}"/>
    <cellStyle name="Calculation 3 3 10 2" xfId="11734" xr:uid="{00000000-0005-0000-0000-000095290000}"/>
    <cellStyle name="Calculation 3 3 11" xfId="11735" xr:uid="{00000000-0005-0000-0000-000096290000}"/>
    <cellStyle name="Calculation 3 3 11 2" xfId="11736" xr:uid="{00000000-0005-0000-0000-000097290000}"/>
    <cellStyle name="Calculation 3 3 12" xfId="11737" xr:uid="{00000000-0005-0000-0000-000098290000}"/>
    <cellStyle name="Calculation 3 3 12 2" xfId="11738" xr:uid="{00000000-0005-0000-0000-000099290000}"/>
    <cellStyle name="Calculation 3 3 13" xfId="11739" xr:uid="{00000000-0005-0000-0000-00009A290000}"/>
    <cellStyle name="Calculation 3 3 13 2" xfId="11740" xr:uid="{00000000-0005-0000-0000-00009B290000}"/>
    <cellStyle name="Calculation 3 3 14" xfId="11741" xr:uid="{00000000-0005-0000-0000-00009C290000}"/>
    <cellStyle name="Calculation 3 3 14 2" xfId="11742" xr:uid="{00000000-0005-0000-0000-00009D290000}"/>
    <cellStyle name="Calculation 3 3 15" xfId="11743" xr:uid="{00000000-0005-0000-0000-00009E290000}"/>
    <cellStyle name="Calculation 3 3 15 2" xfId="11744" xr:uid="{00000000-0005-0000-0000-00009F290000}"/>
    <cellStyle name="Calculation 3 3 16" xfId="11745" xr:uid="{00000000-0005-0000-0000-0000A0290000}"/>
    <cellStyle name="Calculation 3 3 16 2" xfId="11746" xr:uid="{00000000-0005-0000-0000-0000A1290000}"/>
    <cellStyle name="Calculation 3 3 17" xfId="11747" xr:uid="{00000000-0005-0000-0000-0000A2290000}"/>
    <cellStyle name="Calculation 3 3 17 2" xfId="11748" xr:uid="{00000000-0005-0000-0000-0000A3290000}"/>
    <cellStyle name="Calculation 3 3 18" xfId="11749" xr:uid="{00000000-0005-0000-0000-0000A4290000}"/>
    <cellStyle name="Calculation 3 3 18 2" xfId="11750" xr:uid="{00000000-0005-0000-0000-0000A5290000}"/>
    <cellStyle name="Calculation 3 3 19" xfId="11751" xr:uid="{00000000-0005-0000-0000-0000A6290000}"/>
    <cellStyle name="Calculation 3 3 19 2" xfId="11752" xr:uid="{00000000-0005-0000-0000-0000A7290000}"/>
    <cellStyle name="Calculation 3 3 2" xfId="311" xr:uid="{00000000-0005-0000-0000-0000A8290000}"/>
    <cellStyle name="Calculation 3 3 2 2" xfId="11753" xr:uid="{00000000-0005-0000-0000-0000A9290000}"/>
    <cellStyle name="Calculation 3 3 20" xfId="11754" xr:uid="{00000000-0005-0000-0000-0000AA290000}"/>
    <cellStyle name="Calculation 3 3 20 2" xfId="11755" xr:uid="{00000000-0005-0000-0000-0000AB290000}"/>
    <cellStyle name="Calculation 3 3 21" xfId="11756" xr:uid="{00000000-0005-0000-0000-0000AC290000}"/>
    <cellStyle name="Calculation 3 3 21 2" xfId="11757" xr:uid="{00000000-0005-0000-0000-0000AD290000}"/>
    <cellStyle name="Calculation 3 3 22" xfId="11758" xr:uid="{00000000-0005-0000-0000-0000AE290000}"/>
    <cellStyle name="Calculation 3 3 22 2" xfId="11759" xr:uid="{00000000-0005-0000-0000-0000AF290000}"/>
    <cellStyle name="Calculation 3 3 23" xfId="11760" xr:uid="{00000000-0005-0000-0000-0000B0290000}"/>
    <cellStyle name="Calculation 3 3 23 2" xfId="11761" xr:uid="{00000000-0005-0000-0000-0000B1290000}"/>
    <cellStyle name="Calculation 3 3 24" xfId="11762" xr:uid="{00000000-0005-0000-0000-0000B2290000}"/>
    <cellStyle name="Calculation 3 3 24 2" xfId="11763" xr:uid="{00000000-0005-0000-0000-0000B3290000}"/>
    <cellStyle name="Calculation 3 3 25" xfId="11764" xr:uid="{00000000-0005-0000-0000-0000B4290000}"/>
    <cellStyle name="Calculation 3 3 25 2" xfId="11765" xr:uid="{00000000-0005-0000-0000-0000B5290000}"/>
    <cellStyle name="Calculation 3 3 26" xfId="11766" xr:uid="{00000000-0005-0000-0000-0000B6290000}"/>
    <cellStyle name="Calculation 3 3 26 2" xfId="11767" xr:uid="{00000000-0005-0000-0000-0000B7290000}"/>
    <cellStyle name="Calculation 3 3 27" xfId="11768" xr:uid="{00000000-0005-0000-0000-0000B8290000}"/>
    <cellStyle name="Calculation 3 3 27 2" xfId="11769" xr:uid="{00000000-0005-0000-0000-0000B9290000}"/>
    <cellStyle name="Calculation 3 3 28" xfId="11770" xr:uid="{00000000-0005-0000-0000-0000BA290000}"/>
    <cellStyle name="Calculation 3 3 28 2" xfId="11771" xr:uid="{00000000-0005-0000-0000-0000BB290000}"/>
    <cellStyle name="Calculation 3 3 29" xfId="11772" xr:uid="{00000000-0005-0000-0000-0000BC290000}"/>
    <cellStyle name="Calculation 3 3 29 2" xfId="11773" xr:uid="{00000000-0005-0000-0000-0000BD290000}"/>
    <cellStyle name="Calculation 3 3 3" xfId="11774" xr:uid="{00000000-0005-0000-0000-0000BE290000}"/>
    <cellStyle name="Calculation 3 3 3 2" xfId="11775" xr:uid="{00000000-0005-0000-0000-0000BF290000}"/>
    <cellStyle name="Calculation 3 3 30" xfId="11776" xr:uid="{00000000-0005-0000-0000-0000C0290000}"/>
    <cellStyle name="Calculation 3 3 30 2" xfId="11777" xr:uid="{00000000-0005-0000-0000-0000C1290000}"/>
    <cellStyle name="Calculation 3 3 31" xfId="11778" xr:uid="{00000000-0005-0000-0000-0000C2290000}"/>
    <cellStyle name="Calculation 3 3 31 2" xfId="11779" xr:uid="{00000000-0005-0000-0000-0000C3290000}"/>
    <cellStyle name="Calculation 3 3 32" xfId="11780" xr:uid="{00000000-0005-0000-0000-0000C4290000}"/>
    <cellStyle name="Calculation 3 3 32 2" xfId="11781" xr:uid="{00000000-0005-0000-0000-0000C5290000}"/>
    <cellStyle name="Calculation 3 3 33" xfId="11782" xr:uid="{00000000-0005-0000-0000-0000C6290000}"/>
    <cellStyle name="Calculation 3 3 33 2" xfId="11783" xr:uid="{00000000-0005-0000-0000-0000C7290000}"/>
    <cellStyle name="Calculation 3 3 34" xfId="11784" xr:uid="{00000000-0005-0000-0000-0000C8290000}"/>
    <cellStyle name="Calculation 3 3 34 2" xfId="11785" xr:uid="{00000000-0005-0000-0000-0000C9290000}"/>
    <cellStyle name="Calculation 3 3 35" xfId="11786" xr:uid="{00000000-0005-0000-0000-0000CA290000}"/>
    <cellStyle name="Calculation 3 3 35 2" xfId="11787" xr:uid="{00000000-0005-0000-0000-0000CB290000}"/>
    <cellStyle name="Calculation 3 3 36" xfId="11788" xr:uid="{00000000-0005-0000-0000-0000CC290000}"/>
    <cellStyle name="Calculation 3 3 36 2" xfId="11789" xr:uid="{00000000-0005-0000-0000-0000CD290000}"/>
    <cellStyle name="Calculation 3 3 37" xfId="11790" xr:uid="{00000000-0005-0000-0000-0000CE290000}"/>
    <cellStyle name="Calculation 3 3 37 2" xfId="11791" xr:uid="{00000000-0005-0000-0000-0000CF290000}"/>
    <cellStyle name="Calculation 3 3 38" xfId="11792" xr:uid="{00000000-0005-0000-0000-0000D0290000}"/>
    <cellStyle name="Calculation 3 3 38 2" xfId="11793" xr:uid="{00000000-0005-0000-0000-0000D1290000}"/>
    <cellStyle name="Calculation 3 3 39" xfId="11794" xr:uid="{00000000-0005-0000-0000-0000D2290000}"/>
    <cellStyle name="Calculation 3 3 39 2" xfId="11795" xr:uid="{00000000-0005-0000-0000-0000D3290000}"/>
    <cellStyle name="Calculation 3 3 4" xfId="11796" xr:uid="{00000000-0005-0000-0000-0000D4290000}"/>
    <cellStyle name="Calculation 3 3 4 2" xfId="11797" xr:uid="{00000000-0005-0000-0000-0000D5290000}"/>
    <cellStyle name="Calculation 3 3 40" xfId="11798" xr:uid="{00000000-0005-0000-0000-0000D6290000}"/>
    <cellStyle name="Calculation 3 3 41" xfId="11799" xr:uid="{00000000-0005-0000-0000-0000D7290000}"/>
    <cellStyle name="Calculation 3 3 42" xfId="11800" xr:uid="{00000000-0005-0000-0000-0000D8290000}"/>
    <cellStyle name="Calculation 3 3 43" xfId="11801" xr:uid="{00000000-0005-0000-0000-0000D9290000}"/>
    <cellStyle name="Calculation 3 3 44" xfId="11802" xr:uid="{00000000-0005-0000-0000-0000DA290000}"/>
    <cellStyle name="Calculation 3 3 45" xfId="11803" xr:uid="{00000000-0005-0000-0000-0000DB290000}"/>
    <cellStyle name="Calculation 3 3 46" xfId="11804" xr:uid="{00000000-0005-0000-0000-0000DC290000}"/>
    <cellStyle name="Calculation 3 3 47" xfId="11805" xr:uid="{00000000-0005-0000-0000-0000DD290000}"/>
    <cellStyle name="Calculation 3 3 48" xfId="11806" xr:uid="{00000000-0005-0000-0000-0000DE290000}"/>
    <cellStyle name="Calculation 3 3 49" xfId="11807" xr:uid="{00000000-0005-0000-0000-0000DF290000}"/>
    <cellStyle name="Calculation 3 3 5" xfId="11808" xr:uid="{00000000-0005-0000-0000-0000E0290000}"/>
    <cellStyle name="Calculation 3 3 5 2" xfId="11809" xr:uid="{00000000-0005-0000-0000-0000E1290000}"/>
    <cellStyle name="Calculation 3 3 50" xfId="11810" xr:uid="{00000000-0005-0000-0000-0000E2290000}"/>
    <cellStyle name="Calculation 3 3 51" xfId="11811" xr:uid="{00000000-0005-0000-0000-0000E3290000}"/>
    <cellStyle name="Calculation 3 3 52" xfId="11812" xr:uid="{00000000-0005-0000-0000-0000E4290000}"/>
    <cellStyle name="Calculation 3 3 53" xfId="11813" xr:uid="{00000000-0005-0000-0000-0000E5290000}"/>
    <cellStyle name="Calculation 3 3 54" xfId="11814" xr:uid="{00000000-0005-0000-0000-0000E6290000}"/>
    <cellStyle name="Calculation 3 3 55" xfId="11815" xr:uid="{00000000-0005-0000-0000-0000E7290000}"/>
    <cellStyle name="Calculation 3 3 56" xfId="11816" xr:uid="{00000000-0005-0000-0000-0000E8290000}"/>
    <cellStyle name="Calculation 3 3 57" xfId="11817" xr:uid="{00000000-0005-0000-0000-0000E9290000}"/>
    <cellStyle name="Calculation 3 3 58" xfId="11818" xr:uid="{00000000-0005-0000-0000-0000EA290000}"/>
    <cellStyle name="Calculation 3 3 59" xfId="11819" xr:uid="{00000000-0005-0000-0000-0000EB290000}"/>
    <cellStyle name="Calculation 3 3 6" xfId="11820" xr:uid="{00000000-0005-0000-0000-0000EC290000}"/>
    <cellStyle name="Calculation 3 3 6 2" xfId="11821" xr:uid="{00000000-0005-0000-0000-0000ED290000}"/>
    <cellStyle name="Calculation 3 3 60" xfId="11822" xr:uid="{00000000-0005-0000-0000-0000EE290000}"/>
    <cellStyle name="Calculation 3 3 61" xfId="11823" xr:uid="{00000000-0005-0000-0000-0000EF290000}"/>
    <cellStyle name="Calculation 3 3 62" xfId="11824" xr:uid="{00000000-0005-0000-0000-0000F0290000}"/>
    <cellStyle name="Calculation 3 3 63" xfId="11825" xr:uid="{00000000-0005-0000-0000-0000F1290000}"/>
    <cellStyle name="Calculation 3 3 64" xfId="11826" xr:uid="{00000000-0005-0000-0000-0000F2290000}"/>
    <cellStyle name="Calculation 3 3 65" xfId="11827" xr:uid="{00000000-0005-0000-0000-0000F3290000}"/>
    <cellStyle name="Calculation 3 3 66" xfId="11828" xr:uid="{00000000-0005-0000-0000-0000F4290000}"/>
    <cellStyle name="Calculation 3 3 67" xfId="11829" xr:uid="{00000000-0005-0000-0000-0000F5290000}"/>
    <cellStyle name="Calculation 3 3 68" xfId="11830" xr:uid="{00000000-0005-0000-0000-0000F6290000}"/>
    <cellStyle name="Calculation 3 3 69" xfId="11831" xr:uid="{00000000-0005-0000-0000-0000F7290000}"/>
    <cellStyle name="Calculation 3 3 7" xfId="11832" xr:uid="{00000000-0005-0000-0000-0000F8290000}"/>
    <cellStyle name="Calculation 3 3 7 2" xfId="11833" xr:uid="{00000000-0005-0000-0000-0000F9290000}"/>
    <cellStyle name="Calculation 3 3 70" xfId="11834" xr:uid="{00000000-0005-0000-0000-0000FA290000}"/>
    <cellStyle name="Calculation 3 3 71" xfId="11835" xr:uid="{00000000-0005-0000-0000-0000FB290000}"/>
    <cellStyle name="Calculation 3 3 72" xfId="11836" xr:uid="{00000000-0005-0000-0000-0000FC290000}"/>
    <cellStyle name="Calculation 3 3 73" xfId="11837" xr:uid="{00000000-0005-0000-0000-0000FD290000}"/>
    <cellStyle name="Calculation 3 3 74" xfId="11838" xr:uid="{00000000-0005-0000-0000-0000FE290000}"/>
    <cellStyle name="Calculation 3 3 75" xfId="11839" xr:uid="{00000000-0005-0000-0000-0000FF290000}"/>
    <cellStyle name="Calculation 3 3 76" xfId="11840" xr:uid="{00000000-0005-0000-0000-0000002A0000}"/>
    <cellStyle name="Calculation 3 3 77" xfId="52445" xr:uid="{00000000-0005-0000-0000-0000012A0000}"/>
    <cellStyle name="Calculation 3 3 78" xfId="52224" xr:uid="{00000000-0005-0000-0000-0000022A0000}"/>
    <cellStyle name="Calculation 3 3 79" xfId="53136" xr:uid="{00000000-0005-0000-0000-0000032A0000}"/>
    <cellStyle name="Calculation 3 3 8" xfId="11841" xr:uid="{00000000-0005-0000-0000-0000042A0000}"/>
    <cellStyle name="Calculation 3 3 8 2" xfId="11842" xr:uid="{00000000-0005-0000-0000-0000052A0000}"/>
    <cellStyle name="Calculation 3 3 9" xfId="11843" xr:uid="{00000000-0005-0000-0000-0000062A0000}"/>
    <cellStyle name="Calculation 3 3 9 2" xfId="11844" xr:uid="{00000000-0005-0000-0000-0000072A0000}"/>
    <cellStyle name="Calculation 3 30" xfId="11845" xr:uid="{00000000-0005-0000-0000-0000082A0000}"/>
    <cellStyle name="Calculation 3 30 2" xfId="11846" xr:uid="{00000000-0005-0000-0000-0000092A0000}"/>
    <cellStyle name="Calculation 3 31" xfId="11847" xr:uid="{00000000-0005-0000-0000-00000A2A0000}"/>
    <cellStyle name="Calculation 3 31 2" xfId="11848" xr:uid="{00000000-0005-0000-0000-00000B2A0000}"/>
    <cellStyle name="Calculation 3 32" xfId="11849" xr:uid="{00000000-0005-0000-0000-00000C2A0000}"/>
    <cellStyle name="Calculation 3 32 2" xfId="11850" xr:uid="{00000000-0005-0000-0000-00000D2A0000}"/>
    <cellStyle name="Calculation 3 33" xfId="11851" xr:uid="{00000000-0005-0000-0000-00000E2A0000}"/>
    <cellStyle name="Calculation 3 33 2" xfId="11852" xr:uid="{00000000-0005-0000-0000-00000F2A0000}"/>
    <cellStyle name="Calculation 3 34" xfId="11853" xr:uid="{00000000-0005-0000-0000-0000102A0000}"/>
    <cellStyle name="Calculation 3 34 2" xfId="11854" xr:uid="{00000000-0005-0000-0000-0000112A0000}"/>
    <cellStyle name="Calculation 3 35" xfId="11855" xr:uid="{00000000-0005-0000-0000-0000122A0000}"/>
    <cellStyle name="Calculation 3 35 2" xfId="11856" xr:uid="{00000000-0005-0000-0000-0000132A0000}"/>
    <cellStyle name="Calculation 3 36" xfId="11857" xr:uid="{00000000-0005-0000-0000-0000142A0000}"/>
    <cellStyle name="Calculation 3 36 2" xfId="11858" xr:uid="{00000000-0005-0000-0000-0000152A0000}"/>
    <cellStyle name="Calculation 3 37" xfId="11859" xr:uid="{00000000-0005-0000-0000-0000162A0000}"/>
    <cellStyle name="Calculation 3 37 2" xfId="11860" xr:uid="{00000000-0005-0000-0000-0000172A0000}"/>
    <cellStyle name="Calculation 3 38" xfId="11861" xr:uid="{00000000-0005-0000-0000-0000182A0000}"/>
    <cellStyle name="Calculation 3 38 2" xfId="11862" xr:uid="{00000000-0005-0000-0000-0000192A0000}"/>
    <cellStyle name="Calculation 3 39" xfId="11863" xr:uid="{00000000-0005-0000-0000-00001A2A0000}"/>
    <cellStyle name="Calculation 3 39 2" xfId="11864" xr:uid="{00000000-0005-0000-0000-00001B2A0000}"/>
    <cellStyle name="Calculation 3 4" xfId="312" xr:uid="{00000000-0005-0000-0000-00001C2A0000}"/>
    <cellStyle name="Calculation 3 4 10" xfId="11865" xr:uid="{00000000-0005-0000-0000-00001D2A0000}"/>
    <cellStyle name="Calculation 3 4 10 2" xfId="11866" xr:uid="{00000000-0005-0000-0000-00001E2A0000}"/>
    <cellStyle name="Calculation 3 4 11" xfId="11867" xr:uid="{00000000-0005-0000-0000-00001F2A0000}"/>
    <cellStyle name="Calculation 3 4 11 2" xfId="11868" xr:uid="{00000000-0005-0000-0000-0000202A0000}"/>
    <cellStyle name="Calculation 3 4 12" xfId="11869" xr:uid="{00000000-0005-0000-0000-0000212A0000}"/>
    <cellStyle name="Calculation 3 4 12 2" xfId="11870" xr:uid="{00000000-0005-0000-0000-0000222A0000}"/>
    <cellStyle name="Calculation 3 4 13" xfId="11871" xr:uid="{00000000-0005-0000-0000-0000232A0000}"/>
    <cellStyle name="Calculation 3 4 13 2" xfId="11872" xr:uid="{00000000-0005-0000-0000-0000242A0000}"/>
    <cellStyle name="Calculation 3 4 14" xfId="11873" xr:uid="{00000000-0005-0000-0000-0000252A0000}"/>
    <cellStyle name="Calculation 3 4 14 2" xfId="11874" xr:uid="{00000000-0005-0000-0000-0000262A0000}"/>
    <cellStyle name="Calculation 3 4 15" xfId="11875" xr:uid="{00000000-0005-0000-0000-0000272A0000}"/>
    <cellStyle name="Calculation 3 4 15 2" xfId="11876" xr:uid="{00000000-0005-0000-0000-0000282A0000}"/>
    <cellStyle name="Calculation 3 4 16" xfId="11877" xr:uid="{00000000-0005-0000-0000-0000292A0000}"/>
    <cellStyle name="Calculation 3 4 16 2" xfId="11878" xr:uid="{00000000-0005-0000-0000-00002A2A0000}"/>
    <cellStyle name="Calculation 3 4 17" xfId="11879" xr:uid="{00000000-0005-0000-0000-00002B2A0000}"/>
    <cellStyle name="Calculation 3 4 17 2" xfId="11880" xr:uid="{00000000-0005-0000-0000-00002C2A0000}"/>
    <cellStyle name="Calculation 3 4 18" xfId="11881" xr:uid="{00000000-0005-0000-0000-00002D2A0000}"/>
    <cellStyle name="Calculation 3 4 18 2" xfId="11882" xr:uid="{00000000-0005-0000-0000-00002E2A0000}"/>
    <cellStyle name="Calculation 3 4 19" xfId="11883" xr:uid="{00000000-0005-0000-0000-00002F2A0000}"/>
    <cellStyle name="Calculation 3 4 19 2" xfId="11884" xr:uid="{00000000-0005-0000-0000-0000302A0000}"/>
    <cellStyle name="Calculation 3 4 2" xfId="313" xr:uid="{00000000-0005-0000-0000-0000312A0000}"/>
    <cellStyle name="Calculation 3 4 2 2" xfId="11885" xr:uid="{00000000-0005-0000-0000-0000322A0000}"/>
    <cellStyle name="Calculation 3 4 20" xfId="11886" xr:uid="{00000000-0005-0000-0000-0000332A0000}"/>
    <cellStyle name="Calculation 3 4 20 2" xfId="11887" xr:uid="{00000000-0005-0000-0000-0000342A0000}"/>
    <cellStyle name="Calculation 3 4 21" xfId="11888" xr:uid="{00000000-0005-0000-0000-0000352A0000}"/>
    <cellStyle name="Calculation 3 4 21 2" xfId="11889" xr:uid="{00000000-0005-0000-0000-0000362A0000}"/>
    <cellStyle name="Calculation 3 4 22" xfId="11890" xr:uid="{00000000-0005-0000-0000-0000372A0000}"/>
    <cellStyle name="Calculation 3 4 22 2" xfId="11891" xr:uid="{00000000-0005-0000-0000-0000382A0000}"/>
    <cellStyle name="Calculation 3 4 23" xfId="11892" xr:uid="{00000000-0005-0000-0000-0000392A0000}"/>
    <cellStyle name="Calculation 3 4 23 2" xfId="11893" xr:uid="{00000000-0005-0000-0000-00003A2A0000}"/>
    <cellStyle name="Calculation 3 4 24" xfId="11894" xr:uid="{00000000-0005-0000-0000-00003B2A0000}"/>
    <cellStyle name="Calculation 3 4 24 2" xfId="11895" xr:uid="{00000000-0005-0000-0000-00003C2A0000}"/>
    <cellStyle name="Calculation 3 4 25" xfId="11896" xr:uid="{00000000-0005-0000-0000-00003D2A0000}"/>
    <cellStyle name="Calculation 3 4 25 2" xfId="11897" xr:uid="{00000000-0005-0000-0000-00003E2A0000}"/>
    <cellStyle name="Calculation 3 4 26" xfId="11898" xr:uid="{00000000-0005-0000-0000-00003F2A0000}"/>
    <cellStyle name="Calculation 3 4 26 2" xfId="11899" xr:uid="{00000000-0005-0000-0000-0000402A0000}"/>
    <cellStyle name="Calculation 3 4 27" xfId="11900" xr:uid="{00000000-0005-0000-0000-0000412A0000}"/>
    <cellStyle name="Calculation 3 4 27 2" xfId="11901" xr:uid="{00000000-0005-0000-0000-0000422A0000}"/>
    <cellStyle name="Calculation 3 4 28" xfId="11902" xr:uid="{00000000-0005-0000-0000-0000432A0000}"/>
    <cellStyle name="Calculation 3 4 28 2" xfId="11903" xr:uid="{00000000-0005-0000-0000-0000442A0000}"/>
    <cellStyle name="Calculation 3 4 29" xfId="11904" xr:uid="{00000000-0005-0000-0000-0000452A0000}"/>
    <cellStyle name="Calculation 3 4 29 2" xfId="11905" xr:uid="{00000000-0005-0000-0000-0000462A0000}"/>
    <cellStyle name="Calculation 3 4 3" xfId="11906" xr:uid="{00000000-0005-0000-0000-0000472A0000}"/>
    <cellStyle name="Calculation 3 4 3 2" xfId="11907" xr:uid="{00000000-0005-0000-0000-0000482A0000}"/>
    <cellStyle name="Calculation 3 4 30" xfId="11908" xr:uid="{00000000-0005-0000-0000-0000492A0000}"/>
    <cellStyle name="Calculation 3 4 30 2" xfId="11909" xr:uid="{00000000-0005-0000-0000-00004A2A0000}"/>
    <cellStyle name="Calculation 3 4 31" xfId="11910" xr:uid="{00000000-0005-0000-0000-00004B2A0000}"/>
    <cellStyle name="Calculation 3 4 31 2" xfId="11911" xr:uid="{00000000-0005-0000-0000-00004C2A0000}"/>
    <cellStyle name="Calculation 3 4 32" xfId="11912" xr:uid="{00000000-0005-0000-0000-00004D2A0000}"/>
    <cellStyle name="Calculation 3 4 32 2" xfId="11913" xr:uid="{00000000-0005-0000-0000-00004E2A0000}"/>
    <cellStyle name="Calculation 3 4 33" xfId="11914" xr:uid="{00000000-0005-0000-0000-00004F2A0000}"/>
    <cellStyle name="Calculation 3 4 33 2" xfId="11915" xr:uid="{00000000-0005-0000-0000-0000502A0000}"/>
    <cellStyle name="Calculation 3 4 34" xfId="11916" xr:uid="{00000000-0005-0000-0000-0000512A0000}"/>
    <cellStyle name="Calculation 3 4 34 2" xfId="11917" xr:uid="{00000000-0005-0000-0000-0000522A0000}"/>
    <cellStyle name="Calculation 3 4 35" xfId="11918" xr:uid="{00000000-0005-0000-0000-0000532A0000}"/>
    <cellStyle name="Calculation 3 4 35 2" xfId="11919" xr:uid="{00000000-0005-0000-0000-0000542A0000}"/>
    <cellStyle name="Calculation 3 4 36" xfId="11920" xr:uid="{00000000-0005-0000-0000-0000552A0000}"/>
    <cellStyle name="Calculation 3 4 36 2" xfId="11921" xr:uid="{00000000-0005-0000-0000-0000562A0000}"/>
    <cellStyle name="Calculation 3 4 37" xfId="11922" xr:uid="{00000000-0005-0000-0000-0000572A0000}"/>
    <cellStyle name="Calculation 3 4 37 2" xfId="11923" xr:uid="{00000000-0005-0000-0000-0000582A0000}"/>
    <cellStyle name="Calculation 3 4 38" xfId="11924" xr:uid="{00000000-0005-0000-0000-0000592A0000}"/>
    <cellStyle name="Calculation 3 4 38 2" xfId="11925" xr:uid="{00000000-0005-0000-0000-00005A2A0000}"/>
    <cellStyle name="Calculation 3 4 39" xfId="11926" xr:uid="{00000000-0005-0000-0000-00005B2A0000}"/>
    <cellStyle name="Calculation 3 4 39 2" xfId="11927" xr:uid="{00000000-0005-0000-0000-00005C2A0000}"/>
    <cellStyle name="Calculation 3 4 4" xfId="11928" xr:uid="{00000000-0005-0000-0000-00005D2A0000}"/>
    <cellStyle name="Calculation 3 4 4 2" xfId="11929" xr:uid="{00000000-0005-0000-0000-00005E2A0000}"/>
    <cellStyle name="Calculation 3 4 40" xfId="11930" xr:uid="{00000000-0005-0000-0000-00005F2A0000}"/>
    <cellStyle name="Calculation 3 4 41" xfId="11931" xr:uid="{00000000-0005-0000-0000-0000602A0000}"/>
    <cellStyle name="Calculation 3 4 42" xfId="11932" xr:uid="{00000000-0005-0000-0000-0000612A0000}"/>
    <cellStyle name="Calculation 3 4 43" xfId="11933" xr:uid="{00000000-0005-0000-0000-0000622A0000}"/>
    <cellStyle name="Calculation 3 4 44" xfId="11934" xr:uid="{00000000-0005-0000-0000-0000632A0000}"/>
    <cellStyle name="Calculation 3 4 45" xfId="11935" xr:uid="{00000000-0005-0000-0000-0000642A0000}"/>
    <cellStyle name="Calculation 3 4 46" xfId="11936" xr:uid="{00000000-0005-0000-0000-0000652A0000}"/>
    <cellStyle name="Calculation 3 4 47" xfId="11937" xr:uid="{00000000-0005-0000-0000-0000662A0000}"/>
    <cellStyle name="Calculation 3 4 48" xfId="11938" xr:uid="{00000000-0005-0000-0000-0000672A0000}"/>
    <cellStyle name="Calculation 3 4 49" xfId="11939" xr:uid="{00000000-0005-0000-0000-0000682A0000}"/>
    <cellStyle name="Calculation 3 4 5" xfId="11940" xr:uid="{00000000-0005-0000-0000-0000692A0000}"/>
    <cellStyle name="Calculation 3 4 5 2" xfId="11941" xr:uid="{00000000-0005-0000-0000-00006A2A0000}"/>
    <cellStyle name="Calculation 3 4 50" xfId="11942" xr:uid="{00000000-0005-0000-0000-00006B2A0000}"/>
    <cellStyle name="Calculation 3 4 51" xfId="11943" xr:uid="{00000000-0005-0000-0000-00006C2A0000}"/>
    <cellStyle name="Calculation 3 4 52" xfId="11944" xr:uid="{00000000-0005-0000-0000-00006D2A0000}"/>
    <cellStyle name="Calculation 3 4 53" xfId="11945" xr:uid="{00000000-0005-0000-0000-00006E2A0000}"/>
    <cellStyle name="Calculation 3 4 54" xfId="11946" xr:uid="{00000000-0005-0000-0000-00006F2A0000}"/>
    <cellStyle name="Calculation 3 4 55" xfId="11947" xr:uid="{00000000-0005-0000-0000-0000702A0000}"/>
    <cellStyle name="Calculation 3 4 56" xfId="11948" xr:uid="{00000000-0005-0000-0000-0000712A0000}"/>
    <cellStyle name="Calculation 3 4 57" xfId="11949" xr:uid="{00000000-0005-0000-0000-0000722A0000}"/>
    <cellStyle name="Calculation 3 4 58" xfId="11950" xr:uid="{00000000-0005-0000-0000-0000732A0000}"/>
    <cellStyle name="Calculation 3 4 59" xfId="11951" xr:uid="{00000000-0005-0000-0000-0000742A0000}"/>
    <cellStyle name="Calculation 3 4 6" xfId="11952" xr:uid="{00000000-0005-0000-0000-0000752A0000}"/>
    <cellStyle name="Calculation 3 4 6 2" xfId="11953" xr:uid="{00000000-0005-0000-0000-0000762A0000}"/>
    <cellStyle name="Calculation 3 4 60" xfId="11954" xr:uid="{00000000-0005-0000-0000-0000772A0000}"/>
    <cellStyle name="Calculation 3 4 61" xfId="11955" xr:uid="{00000000-0005-0000-0000-0000782A0000}"/>
    <cellStyle name="Calculation 3 4 62" xfId="11956" xr:uid="{00000000-0005-0000-0000-0000792A0000}"/>
    <cellStyle name="Calculation 3 4 63" xfId="11957" xr:uid="{00000000-0005-0000-0000-00007A2A0000}"/>
    <cellStyle name="Calculation 3 4 64" xfId="11958" xr:uid="{00000000-0005-0000-0000-00007B2A0000}"/>
    <cellStyle name="Calculation 3 4 65" xfId="11959" xr:uid="{00000000-0005-0000-0000-00007C2A0000}"/>
    <cellStyle name="Calculation 3 4 66" xfId="11960" xr:uid="{00000000-0005-0000-0000-00007D2A0000}"/>
    <cellStyle name="Calculation 3 4 67" xfId="11961" xr:uid="{00000000-0005-0000-0000-00007E2A0000}"/>
    <cellStyle name="Calculation 3 4 68" xfId="11962" xr:uid="{00000000-0005-0000-0000-00007F2A0000}"/>
    <cellStyle name="Calculation 3 4 69" xfId="11963" xr:uid="{00000000-0005-0000-0000-0000802A0000}"/>
    <cellStyle name="Calculation 3 4 7" xfId="11964" xr:uid="{00000000-0005-0000-0000-0000812A0000}"/>
    <cellStyle name="Calculation 3 4 7 2" xfId="11965" xr:uid="{00000000-0005-0000-0000-0000822A0000}"/>
    <cellStyle name="Calculation 3 4 70" xfId="11966" xr:uid="{00000000-0005-0000-0000-0000832A0000}"/>
    <cellStyle name="Calculation 3 4 71" xfId="11967" xr:uid="{00000000-0005-0000-0000-0000842A0000}"/>
    <cellStyle name="Calculation 3 4 72" xfId="11968" xr:uid="{00000000-0005-0000-0000-0000852A0000}"/>
    <cellStyle name="Calculation 3 4 73" xfId="11969" xr:uid="{00000000-0005-0000-0000-0000862A0000}"/>
    <cellStyle name="Calculation 3 4 74" xfId="11970" xr:uid="{00000000-0005-0000-0000-0000872A0000}"/>
    <cellStyle name="Calculation 3 4 75" xfId="11971" xr:uid="{00000000-0005-0000-0000-0000882A0000}"/>
    <cellStyle name="Calculation 3 4 76" xfId="11972" xr:uid="{00000000-0005-0000-0000-0000892A0000}"/>
    <cellStyle name="Calculation 3 4 77" xfId="52634" xr:uid="{00000000-0005-0000-0000-00008A2A0000}"/>
    <cellStyle name="Calculation 3 4 78" xfId="52885" xr:uid="{00000000-0005-0000-0000-00008B2A0000}"/>
    <cellStyle name="Calculation 3 4 79" xfId="53346" xr:uid="{00000000-0005-0000-0000-00008C2A0000}"/>
    <cellStyle name="Calculation 3 4 8" xfId="11973" xr:uid="{00000000-0005-0000-0000-00008D2A0000}"/>
    <cellStyle name="Calculation 3 4 8 2" xfId="11974" xr:uid="{00000000-0005-0000-0000-00008E2A0000}"/>
    <cellStyle name="Calculation 3 4 9" xfId="11975" xr:uid="{00000000-0005-0000-0000-00008F2A0000}"/>
    <cellStyle name="Calculation 3 4 9 2" xfId="11976" xr:uid="{00000000-0005-0000-0000-0000902A0000}"/>
    <cellStyle name="Calculation 3 40" xfId="11977" xr:uid="{00000000-0005-0000-0000-0000912A0000}"/>
    <cellStyle name="Calculation 3 40 2" xfId="11978" xr:uid="{00000000-0005-0000-0000-0000922A0000}"/>
    <cellStyle name="Calculation 3 41" xfId="11979" xr:uid="{00000000-0005-0000-0000-0000932A0000}"/>
    <cellStyle name="Calculation 3 41 2" xfId="11980" xr:uid="{00000000-0005-0000-0000-0000942A0000}"/>
    <cellStyle name="Calculation 3 42" xfId="11981" xr:uid="{00000000-0005-0000-0000-0000952A0000}"/>
    <cellStyle name="Calculation 3 42 2" xfId="11982" xr:uid="{00000000-0005-0000-0000-0000962A0000}"/>
    <cellStyle name="Calculation 3 43" xfId="11983" xr:uid="{00000000-0005-0000-0000-0000972A0000}"/>
    <cellStyle name="Calculation 3 43 2" xfId="11984" xr:uid="{00000000-0005-0000-0000-0000982A0000}"/>
    <cellStyle name="Calculation 3 44" xfId="11985" xr:uid="{00000000-0005-0000-0000-0000992A0000}"/>
    <cellStyle name="Calculation 3 44 2" xfId="11986" xr:uid="{00000000-0005-0000-0000-00009A2A0000}"/>
    <cellStyle name="Calculation 3 45" xfId="11987" xr:uid="{00000000-0005-0000-0000-00009B2A0000}"/>
    <cellStyle name="Calculation 3 45 2" xfId="11988" xr:uid="{00000000-0005-0000-0000-00009C2A0000}"/>
    <cellStyle name="Calculation 3 46" xfId="11989" xr:uid="{00000000-0005-0000-0000-00009D2A0000}"/>
    <cellStyle name="Calculation 3 46 2" xfId="11990" xr:uid="{00000000-0005-0000-0000-00009E2A0000}"/>
    <cellStyle name="Calculation 3 47" xfId="11991" xr:uid="{00000000-0005-0000-0000-00009F2A0000}"/>
    <cellStyle name="Calculation 3 47 2" xfId="11992" xr:uid="{00000000-0005-0000-0000-0000A02A0000}"/>
    <cellStyle name="Calculation 3 48" xfId="11993" xr:uid="{00000000-0005-0000-0000-0000A12A0000}"/>
    <cellStyle name="Calculation 3 48 2" xfId="11994" xr:uid="{00000000-0005-0000-0000-0000A22A0000}"/>
    <cellStyle name="Calculation 3 49" xfId="11995" xr:uid="{00000000-0005-0000-0000-0000A32A0000}"/>
    <cellStyle name="Calculation 3 49 2" xfId="11996" xr:uid="{00000000-0005-0000-0000-0000A42A0000}"/>
    <cellStyle name="Calculation 3 5" xfId="314" xr:uid="{00000000-0005-0000-0000-0000A52A0000}"/>
    <cellStyle name="Calculation 3 5 10" xfId="11997" xr:uid="{00000000-0005-0000-0000-0000A62A0000}"/>
    <cellStyle name="Calculation 3 5 10 2" xfId="11998" xr:uid="{00000000-0005-0000-0000-0000A72A0000}"/>
    <cellStyle name="Calculation 3 5 11" xfId="11999" xr:uid="{00000000-0005-0000-0000-0000A82A0000}"/>
    <cellStyle name="Calculation 3 5 11 2" xfId="12000" xr:uid="{00000000-0005-0000-0000-0000A92A0000}"/>
    <cellStyle name="Calculation 3 5 12" xfId="12001" xr:uid="{00000000-0005-0000-0000-0000AA2A0000}"/>
    <cellStyle name="Calculation 3 5 12 2" xfId="12002" xr:uid="{00000000-0005-0000-0000-0000AB2A0000}"/>
    <cellStyle name="Calculation 3 5 13" xfId="12003" xr:uid="{00000000-0005-0000-0000-0000AC2A0000}"/>
    <cellStyle name="Calculation 3 5 13 2" xfId="12004" xr:uid="{00000000-0005-0000-0000-0000AD2A0000}"/>
    <cellStyle name="Calculation 3 5 14" xfId="12005" xr:uid="{00000000-0005-0000-0000-0000AE2A0000}"/>
    <cellStyle name="Calculation 3 5 14 2" xfId="12006" xr:uid="{00000000-0005-0000-0000-0000AF2A0000}"/>
    <cellStyle name="Calculation 3 5 15" xfId="12007" xr:uid="{00000000-0005-0000-0000-0000B02A0000}"/>
    <cellStyle name="Calculation 3 5 15 2" xfId="12008" xr:uid="{00000000-0005-0000-0000-0000B12A0000}"/>
    <cellStyle name="Calculation 3 5 16" xfId="12009" xr:uid="{00000000-0005-0000-0000-0000B22A0000}"/>
    <cellStyle name="Calculation 3 5 16 2" xfId="12010" xr:uid="{00000000-0005-0000-0000-0000B32A0000}"/>
    <cellStyle name="Calculation 3 5 17" xfId="12011" xr:uid="{00000000-0005-0000-0000-0000B42A0000}"/>
    <cellStyle name="Calculation 3 5 17 2" xfId="12012" xr:uid="{00000000-0005-0000-0000-0000B52A0000}"/>
    <cellStyle name="Calculation 3 5 18" xfId="12013" xr:uid="{00000000-0005-0000-0000-0000B62A0000}"/>
    <cellStyle name="Calculation 3 5 18 2" xfId="12014" xr:uid="{00000000-0005-0000-0000-0000B72A0000}"/>
    <cellStyle name="Calculation 3 5 19" xfId="12015" xr:uid="{00000000-0005-0000-0000-0000B82A0000}"/>
    <cellStyle name="Calculation 3 5 19 2" xfId="12016" xr:uid="{00000000-0005-0000-0000-0000B92A0000}"/>
    <cellStyle name="Calculation 3 5 2" xfId="315" xr:uid="{00000000-0005-0000-0000-0000BA2A0000}"/>
    <cellStyle name="Calculation 3 5 2 2" xfId="12017" xr:uid="{00000000-0005-0000-0000-0000BB2A0000}"/>
    <cellStyle name="Calculation 3 5 20" xfId="12018" xr:uid="{00000000-0005-0000-0000-0000BC2A0000}"/>
    <cellStyle name="Calculation 3 5 20 2" xfId="12019" xr:uid="{00000000-0005-0000-0000-0000BD2A0000}"/>
    <cellStyle name="Calculation 3 5 21" xfId="12020" xr:uid="{00000000-0005-0000-0000-0000BE2A0000}"/>
    <cellStyle name="Calculation 3 5 21 2" xfId="12021" xr:uid="{00000000-0005-0000-0000-0000BF2A0000}"/>
    <cellStyle name="Calculation 3 5 22" xfId="12022" xr:uid="{00000000-0005-0000-0000-0000C02A0000}"/>
    <cellStyle name="Calculation 3 5 22 2" xfId="12023" xr:uid="{00000000-0005-0000-0000-0000C12A0000}"/>
    <cellStyle name="Calculation 3 5 23" xfId="12024" xr:uid="{00000000-0005-0000-0000-0000C22A0000}"/>
    <cellStyle name="Calculation 3 5 23 2" xfId="12025" xr:uid="{00000000-0005-0000-0000-0000C32A0000}"/>
    <cellStyle name="Calculation 3 5 24" xfId="12026" xr:uid="{00000000-0005-0000-0000-0000C42A0000}"/>
    <cellStyle name="Calculation 3 5 24 2" xfId="12027" xr:uid="{00000000-0005-0000-0000-0000C52A0000}"/>
    <cellStyle name="Calculation 3 5 25" xfId="12028" xr:uid="{00000000-0005-0000-0000-0000C62A0000}"/>
    <cellStyle name="Calculation 3 5 25 2" xfId="12029" xr:uid="{00000000-0005-0000-0000-0000C72A0000}"/>
    <cellStyle name="Calculation 3 5 26" xfId="12030" xr:uid="{00000000-0005-0000-0000-0000C82A0000}"/>
    <cellStyle name="Calculation 3 5 26 2" xfId="12031" xr:uid="{00000000-0005-0000-0000-0000C92A0000}"/>
    <cellStyle name="Calculation 3 5 27" xfId="12032" xr:uid="{00000000-0005-0000-0000-0000CA2A0000}"/>
    <cellStyle name="Calculation 3 5 27 2" xfId="12033" xr:uid="{00000000-0005-0000-0000-0000CB2A0000}"/>
    <cellStyle name="Calculation 3 5 28" xfId="12034" xr:uid="{00000000-0005-0000-0000-0000CC2A0000}"/>
    <cellStyle name="Calculation 3 5 28 2" xfId="12035" xr:uid="{00000000-0005-0000-0000-0000CD2A0000}"/>
    <cellStyle name="Calculation 3 5 29" xfId="12036" xr:uid="{00000000-0005-0000-0000-0000CE2A0000}"/>
    <cellStyle name="Calculation 3 5 29 2" xfId="12037" xr:uid="{00000000-0005-0000-0000-0000CF2A0000}"/>
    <cellStyle name="Calculation 3 5 3" xfId="12038" xr:uid="{00000000-0005-0000-0000-0000D02A0000}"/>
    <cellStyle name="Calculation 3 5 3 2" xfId="12039" xr:uid="{00000000-0005-0000-0000-0000D12A0000}"/>
    <cellStyle name="Calculation 3 5 30" xfId="12040" xr:uid="{00000000-0005-0000-0000-0000D22A0000}"/>
    <cellStyle name="Calculation 3 5 30 2" xfId="12041" xr:uid="{00000000-0005-0000-0000-0000D32A0000}"/>
    <cellStyle name="Calculation 3 5 31" xfId="12042" xr:uid="{00000000-0005-0000-0000-0000D42A0000}"/>
    <cellStyle name="Calculation 3 5 31 2" xfId="12043" xr:uid="{00000000-0005-0000-0000-0000D52A0000}"/>
    <cellStyle name="Calculation 3 5 32" xfId="12044" xr:uid="{00000000-0005-0000-0000-0000D62A0000}"/>
    <cellStyle name="Calculation 3 5 32 2" xfId="12045" xr:uid="{00000000-0005-0000-0000-0000D72A0000}"/>
    <cellStyle name="Calculation 3 5 33" xfId="12046" xr:uid="{00000000-0005-0000-0000-0000D82A0000}"/>
    <cellStyle name="Calculation 3 5 33 2" xfId="12047" xr:uid="{00000000-0005-0000-0000-0000D92A0000}"/>
    <cellStyle name="Calculation 3 5 34" xfId="12048" xr:uid="{00000000-0005-0000-0000-0000DA2A0000}"/>
    <cellStyle name="Calculation 3 5 34 2" xfId="12049" xr:uid="{00000000-0005-0000-0000-0000DB2A0000}"/>
    <cellStyle name="Calculation 3 5 35" xfId="12050" xr:uid="{00000000-0005-0000-0000-0000DC2A0000}"/>
    <cellStyle name="Calculation 3 5 35 2" xfId="12051" xr:uid="{00000000-0005-0000-0000-0000DD2A0000}"/>
    <cellStyle name="Calculation 3 5 36" xfId="12052" xr:uid="{00000000-0005-0000-0000-0000DE2A0000}"/>
    <cellStyle name="Calculation 3 5 36 2" xfId="12053" xr:uid="{00000000-0005-0000-0000-0000DF2A0000}"/>
    <cellStyle name="Calculation 3 5 37" xfId="12054" xr:uid="{00000000-0005-0000-0000-0000E02A0000}"/>
    <cellStyle name="Calculation 3 5 37 2" xfId="12055" xr:uid="{00000000-0005-0000-0000-0000E12A0000}"/>
    <cellStyle name="Calculation 3 5 38" xfId="12056" xr:uid="{00000000-0005-0000-0000-0000E22A0000}"/>
    <cellStyle name="Calculation 3 5 38 2" xfId="12057" xr:uid="{00000000-0005-0000-0000-0000E32A0000}"/>
    <cellStyle name="Calculation 3 5 39" xfId="12058" xr:uid="{00000000-0005-0000-0000-0000E42A0000}"/>
    <cellStyle name="Calculation 3 5 39 2" xfId="12059" xr:uid="{00000000-0005-0000-0000-0000E52A0000}"/>
    <cellStyle name="Calculation 3 5 4" xfId="12060" xr:uid="{00000000-0005-0000-0000-0000E62A0000}"/>
    <cellStyle name="Calculation 3 5 4 2" xfId="12061" xr:uid="{00000000-0005-0000-0000-0000E72A0000}"/>
    <cellStyle name="Calculation 3 5 40" xfId="12062" xr:uid="{00000000-0005-0000-0000-0000E82A0000}"/>
    <cellStyle name="Calculation 3 5 41" xfId="12063" xr:uid="{00000000-0005-0000-0000-0000E92A0000}"/>
    <cellStyle name="Calculation 3 5 42" xfId="12064" xr:uid="{00000000-0005-0000-0000-0000EA2A0000}"/>
    <cellStyle name="Calculation 3 5 43" xfId="12065" xr:uid="{00000000-0005-0000-0000-0000EB2A0000}"/>
    <cellStyle name="Calculation 3 5 44" xfId="12066" xr:uid="{00000000-0005-0000-0000-0000EC2A0000}"/>
    <cellStyle name="Calculation 3 5 45" xfId="12067" xr:uid="{00000000-0005-0000-0000-0000ED2A0000}"/>
    <cellStyle name="Calculation 3 5 46" xfId="12068" xr:uid="{00000000-0005-0000-0000-0000EE2A0000}"/>
    <cellStyle name="Calculation 3 5 47" xfId="12069" xr:uid="{00000000-0005-0000-0000-0000EF2A0000}"/>
    <cellStyle name="Calculation 3 5 48" xfId="12070" xr:uid="{00000000-0005-0000-0000-0000F02A0000}"/>
    <cellStyle name="Calculation 3 5 49" xfId="12071" xr:uid="{00000000-0005-0000-0000-0000F12A0000}"/>
    <cellStyle name="Calculation 3 5 5" xfId="12072" xr:uid="{00000000-0005-0000-0000-0000F22A0000}"/>
    <cellStyle name="Calculation 3 5 5 2" xfId="12073" xr:uid="{00000000-0005-0000-0000-0000F32A0000}"/>
    <cellStyle name="Calculation 3 5 50" xfId="12074" xr:uid="{00000000-0005-0000-0000-0000F42A0000}"/>
    <cellStyle name="Calculation 3 5 51" xfId="12075" xr:uid="{00000000-0005-0000-0000-0000F52A0000}"/>
    <cellStyle name="Calculation 3 5 52" xfId="12076" xr:uid="{00000000-0005-0000-0000-0000F62A0000}"/>
    <cellStyle name="Calculation 3 5 53" xfId="12077" xr:uid="{00000000-0005-0000-0000-0000F72A0000}"/>
    <cellStyle name="Calculation 3 5 54" xfId="12078" xr:uid="{00000000-0005-0000-0000-0000F82A0000}"/>
    <cellStyle name="Calculation 3 5 55" xfId="12079" xr:uid="{00000000-0005-0000-0000-0000F92A0000}"/>
    <cellStyle name="Calculation 3 5 56" xfId="12080" xr:uid="{00000000-0005-0000-0000-0000FA2A0000}"/>
    <cellStyle name="Calculation 3 5 57" xfId="12081" xr:uid="{00000000-0005-0000-0000-0000FB2A0000}"/>
    <cellStyle name="Calculation 3 5 58" xfId="12082" xr:uid="{00000000-0005-0000-0000-0000FC2A0000}"/>
    <cellStyle name="Calculation 3 5 59" xfId="12083" xr:uid="{00000000-0005-0000-0000-0000FD2A0000}"/>
    <cellStyle name="Calculation 3 5 6" xfId="12084" xr:uid="{00000000-0005-0000-0000-0000FE2A0000}"/>
    <cellStyle name="Calculation 3 5 6 2" xfId="12085" xr:uid="{00000000-0005-0000-0000-0000FF2A0000}"/>
    <cellStyle name="Calculation 3 5 60" xfId="12086" xr:uid="{00000000-0005-0000-0000-0000002B0000}"/>
    <cellStyle name="Calculation 3 5 61" xfId="12087" xr:uid="{00000000-0005-0000-0000-0000012B0000}"/>
    <cellStyle name="Calculation 3 5 62" xfId="12088" xr:uid="{00000000-0005-0000-0000-0000022B0000}"/>
    <cellStyle name="Calculation 3 5 63" xfId="12089" xr:uid="{00000000-0005-0000-0000-0000032B0000}"/>
    <cellStyle name="Calculation 3 5 64" xfId="12090" xr:uid="{00000000-0005-0000-0000-0000042B0000}"/>
    <cellStyle name="Calculation 3 5 65" xfId="12091" xr:uid="{00000000-0005-0000-0000-0000052B0000}"/>
    <cellStyle name="Calculation 3 5 66" xfId="12092" xr:uid="{00000000-0005-0000-0000-0000062B0000}"/>
    <cellStyle name="Calculation 3 5 67" xfId="12093" xr:uid="{00000000-0005-0000-0000-0000072B0000}"/>
    <cellStyle name="Calculation 3 5 68" xfId="12094" xr:uid="{00000000-0005-0000-0000-0000082B0000}"/>
    <cellStyle name="Calculation 3 5 69" xfId="12095" xr:uid="{00000000-0005-0000-0000-0000092B0000}"/>
    <cellStyle name="Calculation 3 5 7" xfId="12096" xr:uid="{00000000-0005-0000-0000-00000A2B0000}"/>
    <cellStyle name="Calculation 3 5 7 2" xfId="12097" xr:uid="{00000000-0005-0000-0000-00000B2B0000}"/>
    <cellStyle name="Calculation 3 5 70" xfId="12098" xr:uid="{00000000-0005-0000-0000-00000C2B0000}"/>
    <cellStyle name="Calculation 3 5 71" xfId="12099" xr:uid="{00000000-0005-0000-0000-00000D2B0000}"/>
    <cellStyle name="Calculation 3 5 72" xfId="12100" xr:uid="{00000000-0005-0000-0000-00000E2B0000}"/>
    <cellStyle name="Calculation 3 5 73" xfId="12101" xr:uid="{00000000-0005-0000-0000-00000F2B0000}"/>
    <cellStyle name="Calculation 3 5 74" xfId="12102" xr:uid="{00000000-0005-0000-0000-0000102B0000}"/>
    <cellStyle name="Calculation 3 5 75" xfId="12103" xr:uid="{00000000-0005-0000-0000-0000112B0000}"/>
    <cellStyle name="Calculation 3 5 76" xfId="12104" xr:uid="{00000000-0005-0000-0000-0000122B0000}"/>
    <cellStyle name="Calculation 3 5 77" xfId="52625" xr:uid="{00000000-0005-0000-0000-0000132B0000}"/>
    <cellStyle name="Calculation 3 5 78" xfId="52872" xr:uid="{00000000-0005-0000-0000-0000142B0000}"/>
    <cellStyle name="Calculation 3 5 79" xfId="53333" xr:uid="{00000000-0005-0000-0000-0000152B0000}"/>
    <cellStyle name="Calculation 3 5 8" xfId="12105" xr:uid="{00000000-0005-0000-0000-0000162B0000}"/>
    <cellStyle name="Calculation 3 5 8 2" xfId="12106" xr:uid="{00000000-0005-0000-0000-0000172B0000}"/>
    <cellStyle name="Calculation 3 5 9" xfId="12107" xr:uid="{00000000-0005-0000-0000-0000182B0000}"/>
    <cellStyle name="Calculation 3 5 9 2" xfId="12108" xr:uid="{00000000-0005-0000-0000-0000192B0000}"/>
    <cellStyle name="Calculation 3 50" xfId="12109" xr:uid="{00000000-0005-0000-0000-00001A2B0000}"/>
    <cellStyle name="Calculation 3 50 2" xfId="12110" xr:uid="{00000000-0005-0000-0000-00001B2B0000}"/>
    <cellStyle name="Calculation 3 51" xfId="12111" xr:uid="{00000000-0005-0000-0000-00001C2B0000}"/>
    <cellStyle name="Calculation 3 51 2" xfId="12112" xr:uid="{00000000-0005-0000-0000-00001D2B0000}"/>
    <cellStyle name="Calculation 3 52" xfId="12113" xr:uid="{00000000-0005-0000-0000-00001E2B0000}"/>
    <cellStyle name="Calculation 3 52 2" xfId="12114" xr:uid="{00000000-0005-0000-0000-00001F2B0000}"/>
    <cellStyle name="Calculation 3 53" xfId="12115" xr:uid="{00000000-0005-0000-0000-0000202B0000}"/>
    <cellStyle name="Calculation 3 53 2" xfId="12116" xr:uid="{00000000-0005-0000-0000-0000212B0000}"/>
    <cellStyle name="Calculation 3 54" xfId="12117" xr:uid="{00000000-0005-0000-0000-0000222B0000}"/>
    <cellStyle name="Calculation 3 54 2" xfId="12118" xr:uid="{00000000-0005-0000-0000-0000232B0000}"/>
    <cellStyle name="Calculation 3 55" xfId="12119" xr:uid="{00000000-0005-0000-0000-0000242B0000}"/>
    <cellStyle name="Calculation 3 55 2" xfId="12120" xr:uid="{00000000-0005-0000-0000-0000252B0000}"/>
    <cellStyle name="Calculation 3 56" xfId="12121" xr:uid="{00000000-0005-0000-0000-0000262B0000}"/>
    <cellStyle name="Calculation 3 56 2" xfId="12122" xr:uid="{00000000-0005-0000-0000-0000272B0000}"/>
    <cellStyle name="Calculation 3 57" xfId="12123" xr:uid="{00000000-0005-0000-0000-0000282B0000}"/>
    <cellStyle name="Calculation 3 57 2" xfId="12124" xr:uid="{00000000-0005-0000-0000-0000292B0000}"/>
    <cellStyle name="Calculation 3 58" xfId="12125" xr:uid="{00000000-0005-0000-0000-00002A2B0000}"/>
    <cellStyle name="Calculation 3 58 2" xfId="12126" xr:uid="{00000000-0005-0000-0000-00002B2B0000}"/>
    <cellStyle name="Calculation 3 59" xfId="12127" xr:uid="{00000000-0005-0000-0000-00002C2B0000}"/>
    <cellStyle name="Calculation 3 6" xfId="316" xr:uid="{00000000-0005-0000-0000-00002D2B0000}"/>
    <cellStyle name="Calculation 3 6 10" xfId="12128" xr:uid="{00000000-0005-0000-0000-00002E2B0000}"/>
    <cellStyle name="Calculation 3 6 10 2" xfId="12129" xr:uid="{00000000-0005-0000-0000-00002F2B0000}"/>
    <cellStyle name="Calculation 3 6 11" xfId="12130" xr:uid="{00000000-0005-0000-0000-0000302B0000}"/>
    <cellStyle name="Calculation 3 6 11 2" xfId="12131" xr:uid="{00000000-0005-0000-0000-0000312B0000}"/>
    <cellStyle name="Calculation 3 6 12" xfId="12132" xr:uid="{00000000-0005-0000-0000-0000322B0000}"/>
    <cellStyle name="Calculation 3 6 12 2" xfId="12133" xr:uid="{00000000-0005-0000-0000-0000332B0000}"/>
    <cellStyle name="Calculation 3 6 13" xfId="12134" xr:uid="{00000000-0005-0000-0000-0000342B0000}"/>
    <cellStyle name="Calculation 3 6 13 2" xfId="12135" xr:uid="{00000000-0005-0000-0000-0000352B0000}"/>
    <cellStyle name="Calculation 3 6 14" xfId="12136" xr:uid="{00000000-0005-0000-0000-0000362B0000}"/>
    <cellStyle name="Calculation 3 6 14 2" xfId="12137" xr:uid="{00000000-0005-0000-0000-0000372B0000}"/>
    <cellStyle name="Calculation 3 6 15" xfId="12138" xr:uid="{00000000-0005-0000-0000-0000382B0000}"/>
    <cellStyle name="Calculation 3 6 15 2" xfId="12139" xr:uid="{00000000-0005-0000-0000-0000392B0000}"/>
    <cellStyle name="Calculation 3 6 16" xfId="12140" xr:uid="{00000000-0005-0000-0000-00003A2B0000}"/>
    <cellStyle name="Calculation 3 6 16 2" xfId="12141" xr:uid="{00000000-0005-0000-0000-00003B2B0000}"/>
    <cellStyle name="Calculation 3 6 17" xfId="12142" xr:uid="{00000000-0005-0000-0000-00003C2B0000}"/>
    <cellStyle name="Calculation 3 6 17 2" xfId="12143" xr:uid="{00000000-0005-0000-0000-00003D2B0000}"/>
    <cellStyle name="Calculation 3 6 18" xfId="12144" xr:uid="{00000000-0005-0000-0000-00003E2B0000}"/>
    <cellStyle name="Calculation 3 6 18 2" xfId="12145" xr:uid="{00000000-0005-0000-0000-00003F2B0000}"/>
    <cellStyle name="Calculation 3 6 19" xfId="12146" xr:uid="{00000000-0005-0000-0000-0000402B0000}"/>
    <cellStyle name="Calculation 3 6 19 2" xfId="12147" xr:uid="{00000000-0005-0000-0000-0000412B0000}"/>
    <cellStyle name="Calculation 3 6 2" xfId="317" xr:uid="{00000000-0005-0000-0000-0000422B0000}"/>
    <cellStyle name="Calculation 3 6 2 2" xfId="12148" xr:uid="{00000000-0005-0000-0000-0000432B0000}"/>
    <cellStyle name="Calculation 3 6 20" xfId="12149" xr:uid="{00000000-0005-0000-0000-0000442B0000}"/>
    <cellStyle name="Calculation 3 6 20 2" xfId="12150" xr:uid="{00000000-0005-0000-0000-0000452B0000}"/>
    <cellStyle name="Calculation 3 6 21" xfId="12151" xr:uid="{00000000-0005-0000-0000-0000462B0000}"/>
    <cellStyle name="Calculation 3 6 21 2" xfId="12152" xr:uid="{00000000-0005-0000-0000-0000472B0000}"/>
    <cellStyle name="Calculation 3 6 22" xfId="12153" xr:uid="{00000000-0005-0000-0000-0000482B0000}"/>
    <cellStyle name="Calculation 3 6 22 2" xfId="12154" xr:uid="{00000000-0005-0000-0000-0000492B0000}"/>
    <cellStyle name="Calculation 3 6 23" xfId="12155" xr:uid="{00000000-0005-0000-0000-00004A2B0000}"/>
    <cellStyle name="Calculation 3 6 23 2" xfId="12156" xr:uid="{00000000-0005-0000-0000-00004B2B0000}"/>
    <cellStyle name="Calculation 3 6 24" xfId="12157" xr:uid="{00000000-0005-0000-0000-00004C2B0000}"/>
    <cellStyle name="Calculation 3 6 24 2" xfId="12158" xr:uid="{00000000-0005-0000-0000-00004D2B0000}"/>
    <cellStyle name="Calculation 3 6 25" xfId="12159" xr:uid="{00000000-0005-0000-0000-00004E2B0000}"/>
    <cellStyle name="Calculation 3 6 25 2" xfId="12160" xr:uid="{00000000-0005-0000-0000-00004F2B0000}"/>
    <cellStyle name="Calculation 3 6 26" xfId="12161" xr:uid="{00000000-0005-0000-0000-0000502B0000}"/>
    <cellStyle name="Calculation 3 6 26 2" xfId="12162" xr:uid="{00000000-0005-0000-0000-0000512B0000}"/>
    <cellStyle name="Calculation 3 6 27" xfId="12163" xr:uid="{00000000-0005-0000-0000-0000522B0000}"/>
    <cellStyle name="Calculation 3 6 27 2" xfId="12164" xr:uid="{00000000-0005-0000-0000-0000532B0000}"/>
    <cellStyle name="Calculation 3 6 28" xfId="12165" xr:uid="{00000000-0005-0000-0000-0000542B0000}"/>
    <cellStyle name="Calculation 3 6 28 2" xfId="12166" xr:uid="{00000000-0005-0000-0000-0000552B0000}"/>
    <cellStyle name="Calculation 3 6 29" xfId="12167" xr:uid="{00000000-0005-0000-0000-0000562B0000}"/>
    <cellStyle name="Calculation 3 6 29 2" xfId="12168" xr:uid="{00000000-0005-0000-0000-0000572B0000}"/>
    <cellStyle name="Calculation 3 6 3" xfId="12169" xr:uid="{00000000-0005-0000-0000-0000582B0000}"/>
    <cellStyle name="Calculation 3 6 3 2" xfId="12170" xr:uid="{00000000-0005-0000-0000-0000592B0000}"/>
    <cellStyle name="Calculation 3 6 30" xfId="12171" xr:uid="{00000000-0005-0000-0000-00005A2B0000}"/>
    <cellStyle name="Calculation 3 6 30 2" xfId="12172" xr:uid="{00000000-0005-0000-0000-00005B2B0000}"/>
    <cellStyle name="Calculation 3 6 31" xfId="12173" xr:uid="{00000000-0005-0000-0000-00005C2B0000}"/>
    <cellStyle name="Calculation 3 6 31 2" xfId="12174" xr:uid="{00000000-0005-0000-0000-00005D2B0000}"/>
    <cellStyle name="Calculation 3 6 32" xfId="12175" xr:uid="{00000000-0005-0000-0000-00005E2B0000}"/>
    <cellStyle name="Calculation 3 6 32 2" xfId="12176" xr:uid="{00000000-0005-0000-0000-00005F2B0000}"/>
    <cellStyle name="Calculation 3 6 33" xfId="12177" xr:uid="{00000000-0005-0000-0000-0000602B0000}"/>
    <cellStyle name="Calculation 3 6 33 2" xfId="12178" xr:uid="{00000000-0005-0000-0000-0000612B0000}"/>
    <cellStyle name="Calculation 3 6 34" xfId="12179" xr:uid="{00000000-0005-0000-0000-0000622B0000}"/>
    <cellStyle name="Calculation 3 6 34 2" xfId="12180" xr:uid="{00000000-0005-0000-0000-0000632B0000}"/>
    <cellStyle name="Calculation 3 6 35" xfId="12181" xr:uid="{00000000-0005-0000-0000-0000642B0000}"/>
    <cellStyle name="Calculation 3 6 35 2" xfId="12182" xr:uid="{00000000-0005-0000-0000-0000652B0000}"/>
    <cellStyle name="Calculation 3 6 36" xfId="12183" xr:uid="{00000000-0005-0000-0000-0000662B0000}"/>
    <cellStyle name="Calculation 3 6 36 2" xfId="12184" xr:uid="{00000000-0005-0000-0000-0000672B0000}"/>
    <cellStyle name="Calculation 3 6 37" xfId="12185" xr:uid="{00000000-0005-0000-0000-0000682B0000}"/>
    <cellStyle name="Calculation 3 6 37 2" xfId="12186" xr:uid="{00000000-0005-0000-0000-0000692B0000}"/>
    <cellStyle name="Calculation 3 6 38" xfId="12187" xr:uid="{00000000-0005-0000-0000-00006A2B0000}"/>
    <cellStyle name="Calculation 3 6 38 2" xfId="12188" xr:uid="{00000000-0005-0000-0000-00006B2B0000}"/>
    <cellStyle name="Calculation 3 6 39" xfId="12189" xr:uid="{00000000-0005-0000-0000-00006C2B0000}"/>
    <cellStyle name="Calculation 3 6 39 2" xfId="12190" xr:uid="{00000000-0005-0000-0000-00006D2B0000}"/>
    <cellStyle name="Calculation 3 6 4" xfId="12191" xr:uid="{00000000-0005-0000-0000-00006E2B0000}"/>
    <cellStyle name="Calculation 3 6 4 2" xfId="12192" xr:uid="{00000000-0005-0000-0000-00006F2B0000}"/>
    <cellStyle name="Calculation 3 6 40" xfId="12193" xr:uid="{00000000-0005-0000-0000-0000702B0000}"/>
    <cellStyle name="Calculation 3 6 41" xfId="12194" xr:uid="{00000000-0005-0000-0000-0000712B0000}"/>
    <cellStyle name="Calculation 3 6 42" xfId="12195" xr:uid="{00000000-0005-0000-0000-0000722B0000}"/>
    <cellStyle name="Calculation 3 6 43" xfId="12196" xr:uid="{00000000-0005-0000-0000-0000732B0000}"/>
    <cellStyle name="Calculation 3 6 44" xfId="12197" xr:uid="{00000000-0005-0000-0000-0000742B0000}"/>
    <cellStyle name="Calculation 3 6 45" xfId="12198" xr:uid="{00000000-0005-0000-0000-0000752B0000}"/>
    <cellStyle name="Calculation 3 6 46" xfId="12199" xr:uid="{00000000-0005-0000-0000-0000762B0000}"/>
    <cellStyle name="Calculation 3 6 47" xfId="12200" xr:uid="{00000000-0005-0000-0000-0000772B0000}"/>
    <cellStyle name="Calculation 3 6 48" xfId="12201" xr:uid="{00000000-0005-0000-0000-0000782B0000}"/>
    <cellStyle name="Calculation 3 6 49" xfId="12202" xr:uid="{00000000-0005-0000-0000-0000792B0000}"/>
    <cellStyle name="Calculation 3 6 5" xfId="12203" xr:uid="{00000000-0005-0000-0000-00007A2B0000}"/>
    <cellStyle name="Calculation 3 6 5 2" xfId="12204" xr:uid="{00000000-0005-0000-0000-00007B2B0000}"/>
    <cellStyle name="Calculation 3 6 50" xfId="12205" xr:uid="{00000000-0005-0000-0000-00007C2B0000}"/>
    <cellStyle name="Calculation 3 6 51" xfId="12206" xr:uid="{00000000-0005-0000-0000-00007D2B0000}"/>
    <cellStyle name="Calculation 3 6 52" xfId="12207" xr:uid="{00000000-0005-0000-0000-00007E2B0000}"/>
    <cellStyle name="Calculation 3 6 53" xfId="12208" xr:uid="{00000000-0005-0000-0000-00007F2B0000}"/>
    <cellStyle name="Calculation 3 6 54" xfId="12209" xr:uid="{00000000-0005-0000-0000-0000802B0000}"/>
    <cellStyle name="Calculation 3 6 55" xfId="12210" xr:uid="{00000000-0005-0000-0000-0000812B0000}"/>
    <cellStyle name="Calculation 3 6 56" xfId="12211" xr:uid="{00000000-0005-0000-0000-0000822B0000}"/>
    <cellStyle name="Calculation 3 6 57" xfId="12212" xr:uid="{00000000-0005-0000-0000-0000832B0000}"/>
    <cellStyle name="Calculation 3 6 58" xfId="12213" xr:uid="{00000000-0005-0000-0000-0000842B0000}"/>
    <cellStyle name="Calculation 3 6 59" xfId="12214" xr:uid="{00000000-0005-0000-0000-0000852B0000}"/>
    <cellStyle name="Calculation 3 6 6" xfId="12215" xr:uid="{00000000-0005-0000-0000-0000862B0000}"/>
    <cellStyle name="Calculation 3 6 6 2" xfId="12216" xr:uid="{00000000-0005-0000-0000-0000872B0000}"/>
    <cellStyle name="Calculation 3 6 60" xfId="12217" xr:uid="{00000000-0005-0000-0000-0000882B0000}"/>
    <cellStyle name="Calculation 3 6 61" xfId="12218" xr:uid="{00000000-0005-0000-0000-0000892B0000}"/>
    <cellStyle name="Calculation 3 6 62" xfId="12219" xr:uid="{00000000-0005-0000-0000-00008A2B0000}"/>
    <cellStyle name="Calculation 3 6 63" xfId="12220" xr:uid="{00000000-0005-0000-0000-00008B2B0000}"/>
    <cellStyle name="Calculation 3 6 64" xfId="12221" xr:uid="{00000000-0005-0000-0000-00008C2B0000}"/>
    <cellStyle name="Calculation 3 6 65" xfId="12222" xr:uid="{00000000-0005-0000-0000-00008D2B0000}"/>
    <cellStyle name="Calculation 3 6 66" xfId="12223" xr:uid="{00000000-0005-0000-0000-00008E2B0000}"/>
    <cellStyle name="Calculation 3 6 67" xfId="12224" xr:uid="{00000000-0005-0000-0000-00008F2B0000}"/>
    <cellStyle name="Calculation 3 6 68" xfId="12225" xr:uid="{00000000-0005-0000-0000-0000902B0000}"/>
    <cellStyle name="Calculation 3 6 69" xfId="12226" xr:uid="{00000000-0005-0000-0000-0000912B0000}"/>
    <cellStyle name="Calculation 3 6 7" xfId="12227" xr:uid="{00000000-0005-0000-0000-0000922B0000}"/>
    <cellStyle name="Calculation 3 6 7 2" xfId="12228" xr:uid="{00000000-0005-0000-0000-0000932B0000}"/>
    <cellStyle name="Calculation 3 6 70" xfId="12229" xr:uid="{00000000-0005-0000-0000-0000942B0000}"/>
    <cellStyle name="Calculation 3 6 71" xfId="12230" xr:uid="{00000000-0005-0000-0000-0000952B0000}"/>
    <cellStyle name="Calculation 3 6 72" xfId="12231" xr:uid="{00000000-0005-0000-0000-0000962B0000}"/>
    <cellStyle name="Calculation 3 6 73" xfId="12232" xr:uid="{00000000-0005-0000-0000-0000972B0000}"/>
    <cellStyle name="Calculation 3 6 74" xfId="12233" xr:uid="{00000000-0005-0000-0000-0000982B0000}"/>
    <cellStyle name="Calculation 3 6 75" xfId="12234" xr:uid="{00000000-0005-0000-0000-0000992B0000}"/>
    <cellStyle name="Calculation 3 6 76" xfId="12235" xr:uid="{00000000-0005-0000-0000-00009A2B0000}"/>
    <cellStyle name="Calculation 3 6 77" xfId="52453" xr:uid="{00000000-0005-0000-0000-00009B2B0000}"/>
    <cellStyle name="Calculation 3 6 78" xfId="52311" xr:uid="{00000000-0005-0000-0000-00009C2B0000}"/>
    <cellStyle name="Calculation 3 6 79" xfId="53144" xr:uid="{00000000-0005-0000-0000-00009D2B0000}"/>
    <cellStyle name="Calculation 3 6 8" xfId="12236" xr:uid="{00000000-0005-0000-0000-00009E2B0000}"/>
    <cellStyle name="Calculation 3 6 8 2" xfId="12237" xr:uid="{00000000-0005-0000-0000-00009F2B0000}"/>
    <cellStyle name="Calculation 3 6 9" xfId="12238" xr:uid="{00000000-0005-0000-0000-0000A02B0000}"/>
    <cellStyle name="Calculation 3 6 9 2" xfId="12239" xr:uid="{00000000-0005-0000-0000-0000A12B0000}"/>
    <cellStyle name="Calculation 3 60" xfId="12240" xr:uid="{00000000-0005-0000-0000-0000A22B0000}"/>
    <cellStyle name="Calculation 3 61" xfId="12241" xr:uid="{00000000-0005-0000-0000-0000A32B0000}"/>
    <cellStyle name="Calculation 3 62" xfId="12242" xr:uid="{00000000-0005-0000-0000-0000A42B0000}"/>
    <cellStyle name="Calculation 3 63" xfId="12243" xr:uid="{00000000-0005-0000-0000-0000A52B0000}"/>
    <cellStyle name="Calculation 3 64" xfId="12244" xr:uid="{00000000-0005-0000-0000-0000A62B0000}"/>
    <cellStyle name="Calculation 3 65" xfId="12245" xr:uid="{00000000-0005-0000-0000-0000A72B0000}"/>
    <cellStyle name="Calculation 3 66" xfId="12246" xr:uid="{00000000-0005-0000-0000-0000A82B0000}"/>
    <cellStyle name="Calculation 3 67" xfId="12247" xr:uid="{00000000-0005-0000-0000-0000A92B0000}"/>
    <cellStyle name="Calculation 3 68" xfId="12248" xr:uid="{00000000-0005-0000-0000-0000AA2B0000}"/>
    <cellStyle name="Calculation 3 69" xfId="12249" xr:uid="{00000000-0005-0000-0000-0000AB2B0000}"/>
    <cellStyle name="Calculation 3 7" xfId="318" xr:uid="{00000000-0005-0000-0000-0000AC2B0000}"/>
    <cellStyle name="Calculation 3 7 10" xfId="12250" xr:uid="{00000000-0005-0000-0000-0000AD2B0000}"/>
    <cellStyle name="Calculation 3 7 10 2" xfId="12251" xr:uid="{00000000-0005-0000-0000-0000AE2B0000}"/>
    <cellStyle name="Calculation 3 7 11" xfId="12252" xr:uid="{00000000-0005-0000-0000-0000AF2B0000}"/>
    <cellStyle name="Calculation 3 7 11 2" xfId="12253" xr:uid="{00000000-0005-0000-0000-0000B02B0000}"/>
    <cellStyle name="Calculation 3 7 12" xfId="12254" xr:uid="{00000000-0005-0000-0000-0000B12B0000}"/>
    <cellStyle name="Calculation 3 7 12 2" xfId="12255" xr:uid="{00000000-0005-0000-0000-0000B22B0000}"/>
    <cellStyle name="Calculation 3 7 13" xfId="12256" xr:uid="{00000000-0005-0000-0000-0000B32B0000}"/>
    <cellStyle name="Calculation 3 7 13 2" xfId="12257" xr:uid="{00000000-0005-0000-0000-0000B42B0000}"/>
    <cellStyle name="Calculation 3 7 14" xfId="12258" xr:uid="{00000000-0005-0000-0000-0000B52B0000}"/>
    <cellStyle name="Calculation 3 7 14 2" xfId="12259" xr:uid="{00000000-0005-0000-0000-0000B62B0000}"/>
    <cellStyle name="Calculation 3 7 15" xfId="12260" xr:uid="{00000000-0005-0000-0000-0000B72B0000}"/>
    <cellStyle name="Calculation 3 7 15 2" xfId="12261" xr:uid="{00000000-0005-0000-0000-0000B82B0000}"/>
    <cellStyle name="Calculation 3 7 16" xfId="12262" xr:uid="{00000000-0005-0000-0000-0000B92B0000}"/>
    <cellStyle name="Calculation 3 7 16 2" xfId="12263" xr:uid="{00000000-0005-0000-0000-0000BA2B0000}"/>
    <cellStyle name="Calculation 3 7 17" xfId="12264" xr:uid="{00000000-0005-0000-0000-0000BB2B0000}"/>
    <cellStyle name="Calculation 3 7 17 2" xfId="12265" xr:uid="{00000000-0005-0000-0000-0000BC2B0000}"/>
    <cellStyle name="Calculation 3 7 18" xfId="12266" xr:uid="{00000000-0005-0000-0000-0000BD2B0000}"/>
    <cellStyle name="Calculation 3 7 18 2" xfId="12267" xr:uid="{00000000-0005-0000-0000-0000BE2B0000}"/>
    <cellStyle name="Calculation 3 7 19" xfId="12268" xr:uid="{00000000-0005-0000-0000-0000BF2B0000}"/>
    <cellStyle name="Calculation 3 7 19 2" xfId="12269" xr:uid="{00000000-0005-0000-0000-0000C02B0000}"/>
    <cellStyle name="Calculation 3 7 2" xfId="319" xr:uid="{00000000-0005-0000-0000-0000C12B0000}"/>
    <cellStyle name="Calculation 3 7 2 2" xfId="12270" xr:uid="{00000000-0005-0000-0000-0000C22B0000}"/>
    <cellStyle name="Calculation 3 7 20" xfId="12271" xr:uid="{00000000-0005-0000-0000-0000C32B0000}"/>
    <cellStyle name="Calculation 3 7 20 2" xfId="12272" xr:uid="{00000000-0005-0000-0000-0000C42B0000}"/>
    <cellStyle name="Calculation 3 7 21" xfId="12273" xr:uid="{00000000-0005-0000-0000-0000C52B0000}"/>
    <cellStyle name="Calculation 3 7 21 2" xfId="12274" xr:uid="{00000000-0005-0000-0000-0000C62B0000}"/>
    <cellStyle name="Calculation 3 7 22" xfId="12275" xr:uid="{00000000-0005-0000-0000-0000C72B0000}"/>
    <cellStyle name="Calculation 3 7 22 2" xfId="12276" xr:uid="{00000000-0005-0000-0000-0000C82B0000}"/>
    <cellStyle name="Calculation 3 7 23" xfId="12277" xr:uid="{00000000-0005-0000-0000-0000C92B0000}"/>
    <cellStyle name="Calculation 3 7 23 2" xfId="12278" xr:uid="{00000000-0005-0000-0000-0000CA2B0000}"/>
    <cellStyle name="Calculation 3 7 24" xfId="12279" xr:uid="{00000000-0005-0000-0000-0000CB2B0000}"/>
    <cellStyle name="Calculation 3 7 24 2" xfId="12280" xr:uid="{00000000-0005-0000-0000-0000CC2B0000}"/>
    <cellStyle name="Calculation 3 7 25" xfId="12281" xr:uid="{00000000-0005-0000-0000-0000CD2B0000}"/>
    <cellStyle name="Calculation 3 7 25 2" xfId="12282" xr:uid="{00000000-0005-0000-0000-0000CE2B0000}"/>
    <cellStyle name="Calculation 3 7 26" xfId="12283" xr:uid="{00000000-0005-0000-0000-0000CF2B0000}"/>
    <cellStyle name="Calculation 3 7 26 2" xfId="12284" xr:uid="{00000000-0005-0000-0000-0000D02B0000}"/>
    <cellStyle name="Calculation 3 7 27" xfId="12285" xr:uid="{00000000-0005-0000-0000-0000D12B0000}"/>
    <cellStyle name="Calculation 3 7 27 2" xfId="12286" xr:uid="{00000000-0005-0000-0000-0000D22B0000}"/>
    <cellStyle name="Calculation 3 7 28" xfId="12287" xr:uid="{00000000-0005-0000-0000-0000D32B0000}"/>
    <cellStyle name="Calculation 3 7 28 2" xfId="12288" xr:uid="{00000000-0005-0000-0000-0000D42B0000}"/>
    <cellStyle name="Calculation 3 7 29" xfId="12289" xr:uid="{00000000-0005-0000-0000-0000D52B0000}"/>
    <cellStyle name="Calculation 3 7 29 2" xfId="12290" xr:uid="{00000000-0005-0000-0000-0000D62B0000}"/>
    <cellStyle name="Calculation 3 7 3" xfId="12291" xr:uid="{00000000-0005-0000-0000-0000D72B0000}"/>
    <cellStyle name="Calculation 3 7 3 2" xfId="12292" xr:uid="{00000000-0005-0000-0000-0000D82B0000}"/>
    <cellStyle name="Calculation 3 7 30" xfId="12293" xr:uid="{00000000-0005-0000-0000-0000D92B0000}"/>
    <cellStyle name="Calculation 3 7 30 2" xfId="12294" xr:uid="{00000000-0005-0000-0000-0000DA2B0000}"/>
    <cellStyle name="Calculation 3 7 31" xfId="12295" xr:uid="{00000000-0005-0000-0000-0000DB2B0000}"/>
    <cellStyle name="Calculation 3 7 31 2" xfId="12296" xr:uid="{00000000-0005-0000-0000-0000DC2B0000}"/>
    <cellStyle name="Calculation 3 7 32" xfId="12297" xr:uid="{00000000-0005-0000-0000-0000DD2B0000}"/>
    <cellStyle name="Calculation 3 7 32 2" xfId="12298" xr:uid="{00000000-0005-0000-0000-0000DE2B0000}"/>
    <cellStyle name="Calculation 3 7 33" xfId="12299" xr:uid="{00000000-0005-0000-0000-0000DF2B0000}"/>
    <cellStyle name="Calculation 3 7 33 2" xfId="12300" xr:uid="{00000000-0005-0000-0000-0000E02B0000}"/>
    <cellStyle name="Calculation 3 7 34" xfId="12301" xr:uid="{00000000-0005-0000-0000-0000E12B0000}"/>
    <cellStyle name="Calculation 3 7 34 2" xfId="12302" xr:uid="{00000000-0005-0000-0000-0000E22B0000}"/>
    <cellStyle name="Calculation 3 7 35" xfId="12303" xr:uid="{00000000-0005-0000-0000-0000E32B0000}"/>
    <cellStyle name="Calculation 3 7 35 2" xfId="12304" xr:uid="{00000000-0005-0000-0000-0000E42B0000}"/>
    <cellStyle name="Calculation 3 7 36" xfId="12305" xr:uid="{00000000-0005-0000-0000-0000E52B0000}"/>
    <cellStyle name="Calculation 3 7 36 2" xfId="12306" xr:uid="{00000000-0005-0000-0000-0000E62B0000}"/>
    <cellStyle name="Calculation 3 7 37" xfId="12307" xr:uid="{00000000-0005-0000-0000-0000E72B0000}"/>
    <cellStyle name="Calculation 3 7 37 2" xfId="12308" xr:uid="{00000000-0005-0000-0000-0000E82B0000}"/>
    <cellStyle name="Calculation 3 7 38" xfId="12309" xr:uid="{00000000-0005-0000-0000-0000E92B0000}"/>
    <cellStyle name="Calculation 3 7 38 2" xfId="12310" xr:uid="{00000000-0005-0000-0000-0000EA2B0000}"/>
    <cellStyle name="Calculation 3 7 39" xfId="12311" xr:uid="{00000000-0005-0000-0000-0000EB2B0000}"/>
    <cellStyle name="Calculation 3 7 39 2" xfId="12312" xr:uid="{00000000-0005-0000-0000-0000EC2B0000}"/>
    <cellStyle name="Calculation 3 7 4" xfId="12313" xr:uid="{00000000-0005-0000-0000-0000ED2B0000}"/>
    <cellStyle name="Calculation 3 7 4 2" xfId="12314" xr:uid="{00000000-0005-0000-0000-0000EE2B0000}"/>
    <cellStyle name="Calculation 3 7 40" xfId="12315" xr:uid="{00000000-0005-0000-0000-0000EF2B0000}"/>
    <cellStyle name="Calculation 3 7 41" xfId="12316" xr:uid="{00000000-0005-0000-0000-0000F02B0000}"/>
    <cellStyle name="Calculation 3 7 42" xfId="12317" xr:uid="{00000000-0005-0000-0000-0000F12B0000}"/>
    <cellStyle name="Calculation 3 7 43" xfId="12318" xr:uid="{00000000-0005-0000-0000-0000F22B0000}"/>
    <cellStyle name="Calculation 3 7 44" xfId="12319" xr:uid="{00000000-0005-0000-0000-0000F32B0000}"/>
    <cellStyle name="Calculation 3 7 45" xfId="12320" xr:uid="{00000000-0005-0000-0000-0000F42B0000}"/>
    <cellStyle name="Calculation 3 7 46" xfId="12321" xr:uid="{00000000-0005-0000-0000-0000F52B0000}"/>
    <cellStyle name="Calculation 3 7 47" xfId="12322" xr:uid="{00000000-0005-0000-0000-0000F62B0000}"/>
    <cellStyle name="Calculation 3 7 48" xfId="12323" xr:uid="{00000000-0005-0000-0000-0000F72B0000}"/>
    <cellStyle name="Calculation 3 7 49" xfId="12324" xr:uid="{00000000-0005-0000-0000-0000F82B0000}"/>
    <cellStyle name="Calculation 3 7 5" xfId="12325" xr:uid="{00000000-0005-0000-0000-0000F92B0000}"/>
    <cellStyle name="Calculation 3 7 5 2" xfId="12326" xr:uid="{00000000-0005-0000-0000-0000FA2B0000}"/>
    <cellStyle name="Calculation 3 7 50" xfId="12327" xr:uid="{00000000-0005-0000-0000-0000FB2B0000}"/>
    <cellStyle name="Calculation 3 7 51" xfId="12328" xr:uid="{00000000-0005-0000-0000-0000FC2B0000}"/>
    <cellStyle name="Calculation 3 7 52" xfId="12329" xr:uid="{00000000-0005-0000-0000-0000FD2B0000}"/>
    <cellStyle name="Calculation 3 7 53" xfId="12330" xr:uid="{00000000-0005-0000-0000-0000FE2B0000}"/>
    <cellStyle name="Calculation 3 7 54" xfId="12331" xr:uid="{00000000-0005-0000-0000-0000FF2B0000}"/>
    <cellStyle name="Calculation 3 7 55" xfId="12332" xr:uid="{00000000-0005-0000-0000-0000002C0000}"/>
    <cellStyle name="Calculation 3 7 56" xfId="12333" xr:uid="{00000000-0005-0000-0000-0000012C0000}"/>
    <cellStyle name="Calculation 3 7 57" xfId="12334" xr:uid="{00000000-0005-0000-0000-0000022C0000}"/>
    <cellStyle name="Calculation 3 7 58" xfId="12335" xr:uid="{00000000-0005-0000-0000-0000032C0000}"/>
    <cellStyle name="Calculation 3 7 59" xfId="12336" xr:uid="{00000000-0005-0000-0000-0000042C0000}"/>
    <cellStyle name="Calculation 3 7 6" xfId="12337" xr:uid="{00000000-0005-0000-0000-0000052C0000}"/>
    <cellStyle name="Calculation 3 7 6 2" xfId="12338" xr:uid="{00000000-0005-0000-0000-0000062C0000}"/>
    <cellStyle name="Calculation 3 7 60" xfId="12339" xr:uid="{00000000-0005-0000-0000-0000072C0000}"/>
    <cellStyle name="Calculation 3 7 61" xfId="12340" xr:uid="{00000000-0005-0000-0000-0000082C0000}"/>
    <cellStyle name="Calculation 3 7 62" xfId="12341" xr:uid="{00000000-0005-0000-0000-0000092C0000}"/>
    <cellStyle name="Calculation 3 7 63" xfId="12342" xr:uid="{00000000-0005-0000-0000-00000A2C0000}"/>
    <cellStyle name="Calculation 3 7 64" xfId="12343" xr:uid="{00000000-0005-0000-0000-00000B2C0000}"/>
    <cellStyle name="Calculation 3 7 65" xfId="12344" xr:uid="{00000000-0005-0000-0000-00000C2C0000}"/>
    <cellStyle name="Calculation 3 7 66" xfId="12345" xr:uid="{00000000-0005-0000-0000-00000D2C0000}"/>
    <cellStyle name="Calculation 3 7 67" xfId="12346" xr:uid="{00000000-0005-0000-0000-00000E2C0000}"/>
    <cellStyle name="Calculation 3 7 68" xfId="12347" xr:uid="{00000000-0005-0000-0000-00000F2C0000}"/>
    <cellStyle name="Calculation 3 7 69" xfId="12348" xr:uid="{00000000-0005-0000-0000-0000102C0000}"/>
    <cellStyle name="Calculation 3 7 7" xfId="12349" xr:uid="{00000000-0005-0000-0000-0000112C0000}"/>
    <cellStyle name="Calculation 3 7 7 2" xfId="12350" xr:uid="{00000000-0005-0000-0000-0000122C0000}"/>
    <cellStyle name="Calculation 3 7 70" xfId="12351" xr:uid="{00000000-0005-0000-0000-0000132C0000}"/>
    <cellStyle name="Calculation 3 7 71" xfId="12352" xr:uid="{00000000-0005-0000-0000-0000142C0000}"/>
    <cellStyle name="Calculation 3 7 72" xfId="12353" xr:uid="{00000000-0005-0000-0000-0000152C0000}"/>
    <cellStyle name="Calculation 3 7 73" xfId="12354" xr:uid="{00000000-0005-0000-0000-0000162C0000}"/>
    <cellStyle name="Calculation 3 7 74" xfId="12355" xr:uid="{00000000-0005-0000-0000-0000172C0000}"/>
    <cellStyle name="Calculation 3 7 75" xfId="12356" xr:uid="{00000000-0005-0000-0000-0000182C0000}"/>
    <cellStyle name="Calculation 3 7 76" xfId="12357" xr:uid="{00000000-0005-0000-0000-0000192C0000}"/>
    <cellStyle name="Calculation 3 7 77" xfId="52610" xr:uid="{00000000-0005-0000-0000-00001A2C0000}"/>
    <cellStyle name="Calculation 3 7 78" xfId="52856" xr:uid="{00000000-0005-0000-0000-00001B2C0000}"/>
    <cellStyle name="Calculation 3 7 79" xfId="53317" xr:uid="{00000000-0005-0000-0000-00001C2C0000}"/>
    <cellStyle name="Calculation 3 7 8" xfId="12358" xr:uid="{00000000-0005-0000-0000-00001D2C0000}"/>
    <cellStyle name="Calculation 3 7 8 2" xfId="12359" xr:uid="{00000000-0005-0000-0000-00001E2C0000}"/>
    <cellStyle name="Calculation 3 7 9" xfId="12360" xr:uid="{00000000-0005-0000-0000-00001F2C0000}"/>
    <cellStyle name="Calculation 3 7 9 2" xfId="12361" xr:uid="{00000000-0005-0000-0000-0000202C0000}"/>
    <cellStyle name="Calculation 3 70" xfId="12362" xr:uid="{00000000-0005-0000-0000-0000212C0000}"/>
    <cellStyle name="Calculation 3 71" xfId="12363" xr:uid="{00000000-0005-0000-0000-0000222C0000}"/>
    <cellStyle name="Calculation 3 72" xfId="12364" xr:uid="{00000000-0005-0000-0000-0000232C0000}"/>
    <cellStyle name="Calculation 3 73" xfId="12365" xr:uid="{00000000-0005-0000-0000-0000242C0000}"/>
    <cellStyle name="Calculation 3 74" xfId="12366" xr:uid="{00000000-0005-0000-0000-0000252C0000}"/>
    <cellStyle name="Calculation 3 75" xfId="12367" xr:uid="{00000000-0005-0000-0000-0000262C0000}"/>
    <cellStyle name="Calculation 3 76" xfId="12368" xr:uid="{00000000-0005-0000-0000-0000272C0000}"/>
    <cellStyle name="Calculation 3 77" xfId="12369" xr:uid="{00000000-0005-0000-0000-0000282C0000}"/>
    <cellStyle name="Calculation 3 78" xfId="12370" xr:uid="{00000000-0005-0000-0000-0000292C0000}"/>
    <cellStyle name="Calculation 3 79" xfId="12371" xr:uid="{00000000-0005-0000-0000-00002A2C0000}"/>
    <cellStyle name="Calculation 3 8" xfId="320" xr:uid="{00000000-0005-0000-0000-00002B2C0000}"/>
    <cellStyle name="Calculation 3 8 10" xfId="12372" xr:uid="{00000000-0005-0000-0000-00002C2C0000}"/>
    <cellStyle name="Calculation 3 8 10 2" xfId="12373" xr:uid="{00000000-0005-0000-0000-00002D2C0000}"/>
    <cellStyle name="Calculation 3 8 11" xfId="12374" xr:uid="{00000000-0005-0000-0000-00002E2C0000}"/>
    <cellStyle name="Calculation 3 8 11 2" xfId="12375" xr:uid="{00000000-0005-0000-0000-00002F2C0000}"/>
    <cellStyle name="Calculation 3 8 12" xfId="12376" xr:uid="{00000000-0005-0000-0000-0000302C0000}"/>
    <cellStyle name="Calculation 3 8 12 2" xfId="12377" xr:uid="{00000000-0005-0000-0000-0000312C0000}"/>
    <cellStyle name="Calculation 3 8 13" xfId="12378" xr:uid="{00000000-0005-0000-0000-0000322C0000}"/>
    <cellStyle name="Calculation 3 8 13 2" xfId="12379" xr:uid="{00000000-0005-0000-0000-0000332C0000}"/>
    <cellStyle name="Calculation 3 8 14" xfId="12380" xr:uid="{00000000-0005-0000-0000-0000342C0000}"/>
    <cellStyle name="Calculation 3 8 14 2" xfId="12381" xr:uid="{00000000-0005-0000-0000-0000352C0000}"/>
    <cellStyle name="Calculation 3 8 15" xfId="12382" xr:uid="{00000000-0005-0000-0000-0000362C0000}"/>
    <cellStyle name="Calculation 3 8 15 2" xfId="12383" xr:uid="{00000000-0005-0000-0000-0000372C0000}"/>
    <cellStyle name="Calculation 3 8 16" xfId="12384" xr:uid="{00000000-0005-0000-0000-0000382C0000}"/>
    <cellStyle name="Calculation 3 8 16 2" xfId="12385" xr:uid="{00000000-0005-0000-0000-0000392C0000}"/>
    <cellStyle name="Calculation 3 8 17" xfId="12386" xr:uid="{00000000-0005-0000-0000-00003A2C0000}"/>
    <cellStyle name="Calculation 3 8 17 2" xfId="12387" xr:uid="{00000000-0005-0000-0000-00003B2C0000}"/>
    <cellStyle name="Calculation 3 8 18" xfId="12388" xr:uid="{00000000-0005-0000-0000-00003C2C0000}"/>
    <cellStyle name="Calculation 3 8 18 2" xfId="12389" xr:uid="{00000000-0005-0000-0000-00003D2C0000}"/>
    <cellStyle name="Calculation 3 8 19" xfId="12390" xr:uid="{00000000-0005-0000-0000-00003E2C0000}"/>
    <cellStyle name="Calculation 3 8 19 2" xfId="12391" xr:uid="{00000000-0005-0000-0000-00003F2C0000}"/>
    <cellStyle name="Calculation 3 8 2" xfId="321" xr:uid="{00000000-0005-0000-0000-0000402C0000}"/>
    <cellStyle name="Calculation 3 8 2 2" xfId="12392" xr:uid="{00000000-0005-0000-0000-0000412C0000}"/>
    <cellStyle name="Calculation 3 8 20" xfId="12393" xr:uid="{00000000-0005-0000-0000-0000422C0000}"/>
    <cellStyle name="Calculation 3 8 20 2" xfId="12394" xr:uid="{00000000-0005-0000-0000-0000432C0000}"/>
    <cellStyle name="Calculation 3 8 21" xfId="12395" xr:uid="{00000000-0005-0000-0000-0000442C0000}"/>
    <cellStyle name="Calculation 3 8 21 2" xfId="12396" xr:uid="{00000000-0005-0000-0000-0000452C0000}"/>
    <cellStyle name="Calculation 3 8 22" xfId="12397" xr:uid="{00000000-0005-0000-0000-0000462C0000}"/>
    <cellStyle name="Calculation 3 8 22 2" xfId="12398" xr:uid="{00000000-0005-0000-0000-0000472C0000}"/>
    <cellStyle name="Calculation 3 8 23" xfId="12399" xr:uid="{00000000-0005-0000-0000-0000482C0000}"/>
    <cellStyle name="Calculation 3 8 23 2" xfId="12400" xr:uid="{00000000-0005-0000-0000-0000492C0000}"/>
    <cellStyle name="Calculation 3 8 24" xfId="12401" xr:uid="{00000000-0005-0000-0000-00004A2C0000}"/>
    <cellStyle name="Calculation 3 8 24 2" xfId="12402" xr:uid="{00000000-0005-0000-0000-00004B2C0000}"/>
    <cellStyle name="Calculation 3 8 25" xfId="12403" xr:uid="{00000000-0005-0000-0000-00004C2C0000}"/>
    <cellStyle name="Calculation 3 8 25 2" xfId="12404" xr:uid="{00000000-0005-0000-0000-00004D2C0000}"/>
    <cellStyle name="Calculation 3 8 26" xfId="12405" xr:uid="{00000000-0005-0000-0000-00004E2C0000}"/>
    <cellStyle name="Calculation 3 8 26 2" xfId="12406" xr:uid="{00000000-0005-0000-0000-00004F2C0000}"/>
    <cellStyle name="Calculation 3 8 27" xfId="12407" xr:uid="{00000000-0005-0000-0000-0000502C0000}"/>
    <cellStyle name="Calculation 3 8 27 2" xfId="12408" xr:uid="{00000000-0005-0000-0000-0000512C0000}"/>
    <cellStyle name="Calculation 3 8 28" xfId="12409" xr:uid="{00000000-0005-0000-0000-0000522C0000}"/>
    <cellStyle name="Calculation 3 8 28 2" xfId="12410" xr:uid="{00000000-0005-0000-0000-0000532C0000}"/>
    <cellStyle name="Calculation 3 8 29" xfId="12411" xr:uid="{00000000-0005-0000-0000-0000542C0000}"/>
    <cellStyle name="Calculation 3 8 29 2" xfId="12412" xr:uid="{00000000-0005-0000-0000-0000552C0000}"/>
    <cellStyle name="Calculation 3 8 3" xfId="12413" xr:uid="{00000000-0005-0000-0000-0000562C0000}"/>
    <cellStyle name="Calculation 3 8 3 2" xfId="12414" xr:uid="{00000000-0005-0000-0000-0000572C0000}"/>
    <cellStyle name="Calculation 3 8 30" xfId="12415" xr:uid="{00000000-0005-0000-0000-0000582C0000}"/>
    <cellStyle name="Calculation 3 8 30 2" xfId="12416" xr:uid="{00000000-0005-0000-0000-0000592C0000}"/>
    <cellStyle name="Calculation 3 8 31" xfId="12417" xr:uid="{00000000-0005-0000-0000-00005A2C0000}"/>
    <cellStyle name="Calculation 3 8 31 2" xfId="12418" xr:uid="{00000000-0005-0000-0000-00005B2C0000}"/>
    <cellStyle name="Calculation 3 8 32" xfId="12419" xr:uid="{00000000-0005-0000-0000-00005C2C0000}"/>
    <cellStyle name="Calculation 3 8 32 2" xfId="12420" xr:uid="{00000000-0005-0000-0000-00005D2C0000}"/>
    <cellStyle name="Calculation 3 8 33" xfId="12421" xr:uid="{00000000-0005-0000-0000-00005E2C0000}"/>
    <cellStyle name="Calculation 3 8 33 2" xfId="12422" xr:uid="{00000000-0005-0000-0000-00005F2C0000}"/>
    <cellStyle name="Calculation 3 8 34" xfId="12423" xr:uid="{00000000-0005-0000-0000-0000602C0000}"/>
    <cellStyle name="Calculation 3 8 34 2" xfId="12424" xr:uid="{00000000-0005-0000-0000-0000612C0000}"/>
    <cellStyle name="Calculation 3 8 35" xfId="12425" xr:uid="{00000000-0005-0000-0000-0000622C0000}"/>
    <cellStyle name="Calculation 3 8 35 2" xfId="12426" xr:uid="{00000000-0005-0000-0000-0000632C0000}"/>
    <cellStyle name="Calculation 3 8 36" xfId="12427" xr:uid="{00000000-0005-0000-0000-0000642C0000}"/>
    <cellStyle name="Calculation 3 8 36 2" xfId="12428" xr:uid="{00000000-0005-0000-0000-0000652C0000}"/>
    <cellStyle name="Calculation 3 8 37" xfId="12429" xr:uid="{00000000-0005-0000-0000-0000662C0000}"/>
    <cellStyle name="Calculation 3 8 37 2" xfId="12430" xr:uid="{00000000-0005-0000-0000-0000672C0000}"/>
    <cellStyle name="Calculation 3 8 38" xfId="12431" xr:uid="{00000000-0005-0000-0000-0000682C0000}"/>
    <cellStyle name="Calculation 3 8 38 2" xfId="12432" xr:uid="{00000000-0005-0000-0000-0000692C0000}"/>
    <cellStyle name="Calculation 3 8 39" xfId="12433" xr:uid="{00000000-0005-0000-0000-00006A2C0000}"/>
    <cellStyle name="Calculation 3 8 39 2" xfId="12434" xr:uid="{00000000-0005-0000-0000-00006B2C0000}"/>
    <cellStyle name="Calculation 3 8 4" xfId="12435" xr:uid="{00000000-0005-0000-0000-00006C2C0000}"/>
    <cellStyle name="Calculation 3 8 4 2" xfId="12436" xr:uid="{00000000-0005-0000-0000-00006D2C0000}"/>
    <cellStyle name="Calculation 3 8 40" xfId="12437" xr:uid="{00000000-0005-0000-0000-00006E2C0000}"/>
    <cellStyle name="Calculation 3 8 41" xfId="12438" xr:uid="{00000000-0005-0000-0000-00006F2C0000}"/>
    <cellStyle name="Calculation 3 8 42" xfId="12439" xr:uid="{00000000-0005-0000-0000-0000702C0000}"/>
    <cellStyle name="Calculation 3 8 43" xfId="12440" xr:uid="{00000000-0005-0000-0000-0000712C0000}"/>
    <cellStyle name="Calculation 3 8 44" xfId="12441" xr:uid="{00000000-0005-0000-0000-0000722C0000}"/>
    <cellStyle name="Calculation 3 8 45" xfId="12442" xr:uid="{00000000-0005-0000-0000-0000732C0000}"/>
    <cellStyle name="Calculation 3 8 46" xfId="12443" xr:uid="{00000000-0005-0000-0000-0000742C0000}"/>
    <cellStyle name="Calculation 3 8 47" xfId="12444" xr:uid="{00000000-0005-0000-0000-0000752C0000}"/>
    <cellStyle name="Calculation 3 8 48" xfId="12445" xr:uid="{00000000-0005-0000-0000-0000762C0000}"/>
    <cellStyle name="Calculation 3 8 49" xfId="12446" xr:uid="{00000000-0005-0000-0000-0000772C0000}"/>
    <cellStyle name="Calculation 3 8 5" xfId="12447" xr:uid="{00000000-0005-0000-0000-0000782C0000}"/>
    <cellStyle name="Calculation 3 8 5 2" xfId="12448" xr:uid="{00000000-0005-0000-0000-0000792C0000}"/>
    <cellStyle name="Calculation 3 8 50" xfId="12449" xr:uid="{00000000-0005-0000-0000-00007A2C0000}"/>
    <cellStyle name="Calculation 3 8 51" xfId="12450" xr:uid="{00000000-0005-0000-0000-00007B2C0000}"/>
    <cellStyle name="Calculation 3 8 52" xfId="12451" xr:uid="{00000000-0005-0000-0000-00007C2C0000}"/>
    <cellStyle name="Calculation 3 8 53" xfId="12452" xr:uid="{00000000-0005-0000-0000-00007D2C0000}"/>
    <cellStyle name="Calculation 3 8 54" xfId="12453" xr:uid="{00000000-0005-0000-0000-00007E2C0000}"/>
    <cellStyle name="Calculation 3 8 55" xfId="12454" xr:uid="{00000000-0005-0000-0000-00007F2C0000}"/>
    <cellStyle name="Calculation 3 8 56" xfId="12455" xr:uid="{00000000-0005-0000-0000-0000802C0000}"/>
    <cellStyle name="Calculation 3 8 57" xfId="12456" xr:uid="{00000000-0005-0000-0000-0000812C0000}"/>
    <cellStyle name="Calculation 3 8 58" xfId="12457" xr:uid="{00000000-0005-0000-0000-0000822C0000}"/>
    <cellStyle name="Calculation 3 8 59" xfId="12458" xr:uid="{00000000-0005-0000-0000-0000832C0000}"/>
    <cellStyle name="Calculation 3 8 6" xfId="12459" xr:uid="{00000000-0005-0000-0000-0000842C0000}"/>
    <cellStyle name="Calculation 3 8 6 2" xfId="12460" xr:uid="{00000000-0005-0000-0000-0000852C0000}"/>
    <cellStyle name="Calculation 3 8 60" xfId="12461" xr:uid="{00000000-0005-0000-0000-0000862C0000}"/>
    <cellStyle name="Calculation 3 8 61" xfId="12462" xr:uid="{00000000-0005-0000-0000-0000872C0000}"/>
    <cellStyle name="Calculation 3 8 62" xfId="12463" xr:uid="{00000000-0005-0000-0000-0000882C0000}"/>
    <cellStyle name="Calculation 3 8 63" xfId="12464" xr:uid="{00000000-0005-0000-0000-0000892C0000}"/>
    <cellStyle name="Calculation 3 8 64" xfId="12465" xr:uid="{00000000-0005-0000-0000-00008A2C0000}"/>
    <cellStyle name="Calculation 3 8 65" xfId="12466" xr:uid="{00000000-0005-0000-0000-00008B2C0000}"/>
    <cellStyle name="Calculation 3 8 66" xfId="12467" xr:uid="{00000000-0005-0000-0000-00008C2C0000}"/>
    <cellStyle name="Calculation 3 8 67" xfId="12468" xr:uid="{00000000-0005-0000-0000-00008D2C0000}"/>
    <cellStyle name="Calculation 3 8 68" xfId="12469" xr:uid="{00000000-0005-0000-0000-00008E2C0000}"/>
    <cellStyle name="Calculation 3 8 69" xfId="12470" xr:uid="{00000000-0005-0000-0000-00008F2C0000}"/>
    <cellStyle name="Calculation 3 8 7" xfId="12471" xr:uid="{00000000-0005-0000-0000-0000902C0000}"/>
    <cellStyle name="Calculation 3 8 7 2" xfId="12472" xr:uid="{00000000-0005-0000-0000-0000912C0000}"/>
    <cellStyle name="Calculation 3 8 70" xfId="12473" xr:uid="{00000000-0005-0000-0000-0000922C0000}"/>
    <cellStyle name="Calculation 3 8 71" xfId="12474" xr:uid="{00000000-0005-0000-0000-0000932C0000}"/>
    <cellStyle name="Calculation 3 8 72" xfId="12475" xr:uid="{00000000-0005-0000-0000-0000942C0000}"/>
    <cellStyle name="Calculation 3 8 73" xfId="12476" xr:uid="{00000000-0005-0000-0000-0000952C0000}"/>
    <cellStyle name="Calculation 3 8 74" xfId="12477" xr:uid="{00000000-0005-0000-0000-0000962C0000}"/>
    <cellStyle name="Calculation 3 8 75" xfId="12478" xr:uid="{00000000-0005-0000-0000-0000972C0000}"/>
    <cellStyle name="Calculation 3 8 76" xfId="12479" xr:uid="{00000000-0005-0000-0000-0000982C0000}"/>
    <cellStyle name="Calculation 3 8 77" xfId="52447" xr:uid="{00000000-0005-0000-0000-0000992C0000}"/>
    <cellStyle name="Calculation 3 8 78" xfId="52317" xr:uid="{00000000-0005-0000-0000-00009A2C0000}"/>
    <cellStyle name="Calculation 3 8 79" xfId="53138" xr:uid="{00000000-0005-0000-0000-00009B2C0000}"/>
    <cellStyle name="Calculation 3 8 8" xfId="12480" xr:uid="{00000000-0005-0000-0000-00009C2C0000}"/>
    <cellStyle name="Calculation 3 8 8 2" xfId="12481" xr:uid="{00000000-0005-0000-0000-00009D2C0000}"/>
    <cellStyle name="Calculation 3 8 9" xfId="12482" xr:uid="{00000000-0005-0000-0000-00009E2C0000}"/>
    <cellStyle name="Calculation 3 8 9 2" xfId="12483" xr:uid="{00000000-0005-0000-0000-00009F2C0000}"/>
    <cellStyle name="Calculation 3 80" xfId="12484" xr:uid="{00000000-0005-0000-0000-0000A02C0000}"/>
    <cellStyle name="Calculation 3 81" xfId="12485" xr:uid="{00000000-0005-0000-0000-0000A12C0000}"/>
    <cellStyle name="Calculation 3 82" xfId="12486" xr:uid="{00000000-0005-0000-0000-0000A22C0000}"/>
    <cellStyle name="Calculation 3 83" xfId="12487" xr:uid="{00000000-0005-0000-0000-0000A32C0000}"/>
    <cellStyle name="Calculation 3 84" xfId="12488" xr:uid="{00000000-0005-0000-0000-0000A42C0000}"/>
    <cellStyle name="Calculation 3 85" xfId="12489" xr:uid="{00000000-0005-0000-0000-0000A52C0000}"/>
    <cellStyle name="Calculation 3 86" xfId="12490" xr:uid="{00000000-0005-0000-0000-0000A62C0000}"/>
    <cellStyle name="Calculation 3 87" xfId="12491" xr:uid="{00000000-0005-0000-0000-0000A72C0000}"/>
    <cellStyle name="Calculation 3 88" xfId="12492" xr:uid="{00000000-0005-0000-0000-0000A82C0000}"/>
    <cellStyle name="Calculation 3 89" xfId="12493" xr:uid="{00000000-0005-0000-0000-0000A92C0000}"/>
    <cellStyle name="Calculation 3 9" xfId="322" xr:uid="{00000000-0005-0000-0000-0000AA2C0000}"/>
    <cellStyle name="Calculation 3 9 10" xfId="12494" xr:uid="{00000000-0005-0000-0000-0000AB2C0000}"/>
    <cellStyle name="Calculation 3 9 10 2" xfId="12495" xr:uid="{00000000-0005-0000-0000-0000AC2C0000}"/>
    <cellStyle name="Calculation 3 9 11" xfId="12496" xr:uid="{00000000-0005-0000-0000-0000AD2C0000}"/>
    <cellStyle name="Calculation 3 9 11 2" xfId="12497" xr:uid="{00000000-0005-0000-0000-0000AE2C0000}"/>
    <cellStyle name="Calculation 3 9 12" xfId="12498" xr:uid="{00000000-0005-0000-0000-0000AF2C0000}"/>
    <cellStyle name="Calculation 3 9 12 2" xfId="12499" xr:uid="{00000000-0005-0000-0000-0000B02C0000}"/>
    <cellStyle name="Calculation 3 9 13" xfId="12500" xr:uid="{00000000-0005-0000-0000-0000B12C0000}"/>
    <cellStyle name="Calculation 3 9 13 2" xfId="12501" xr:uid="{00000000-0005-0000-0000-0000B22C0000}"/>
    <cellStyle name="Calculation 3 9 14" xfId="12502" xr:uid="{00000000-0005-0000-0000-0000B32C0000}"/>
    <cellStyle name="Calculation 3 9 14 2" xfId="12503" xr:uid="{00000000-0005-0000-0000-0000B42C0000}"/>
    <cellStyle name="Calculation 3 9 15" xfId="12504" xr:uid="{00000000-0005-0000-0000-0000B52C0000}"/>
    <cellStyle name="Calculation 3 9 15 2" xfId="12505" xr:uid="{00000000-0005-0000-0000-0000B62C0000}"/>
    <cellStyle name="Calculation 3 9 16" xfId="12506" xr:uid="{00000000-0005-0000-0000-0000B72C0000}"/>
    <cellStyle name="Calculation 3 9 16 2" xfId="12507" xr:uid="{00000000-0005-0000-0000-0000B82C0000}"/>
    <cellStyle name="Calculation 3 9 17" xfId="12508" xr:uid="{00000000-0005-0000-0000-0000B92C0000}"/>
    <cellStyle name="Calculation 3 9 17 2" xfId="12509" xr:uid="{00000000-0005-0000-0000-0000BA2C0000}"/>
    <cellStyle name="Calculation 3 9 18" xfId="12510" xr:uid="{00000000-0005-0000-0000-0000BB2C0000}"/>
    <cellStyle name="Calculation 3 9 18 2" xfId="12511" xr:uid="{00000000-0005-0000-0000-0000BC2C0000}"/>
    <cellStyle name="Calculation 3 9 19" xfId="12512" xr:uid="{00000000-0005-0000-0000-0000BD2C0000}"/>
    <cellStyle name="Calculation 3 9 19 2" xfId="12513" xr:uid="{00000000-0005-0000-0000-0000BE2C0000}"/>
    <cellStyle name="Calculation 3 9 2" xfId="323" xr:uid="{00000000-0005-0000-0000-0000BF2C0000}"/>
    <cellStyle name="Calculation 3 9 2 2" xfId="12514" xr:uid="{00000000-0005-0000-0000-0000C02C0000}"/>
    <cellStyle name="Calculation 3 9 20" xfId="12515" xr:uid="{00000000-0005-0000-0000-0000C12C0000}"/>
    <cellStyle name="Calculation 3 9 20 2" xfId="12516" xr:uid="{00000000-0005-0000-0000-0000C22C0000}"/>
    <cellStyle name="Calculation 3 9 21" xfId="12517" xr:uid="{00000000-0005-0000-0000-0000C32C0000}"/>
    <cellStyle name="Calculation 3 9 21 2" xfId="12518" xr:uid="{00000000-0005-0000-0000-0000C42C0000}"/>
    <cellStyle name="Calculation 3 9 22" xfId="12519" xr:uid="{00000000-0005-0000-0000-0000C52C0000}"/>
    <cellStyle name="Calculation 3 9 22 2" xfId="12520" xr:uid="{00000000-0005-0000-0000-0000C62C0000}"/>
    <cellStyle name="Calculation 3 9 23" xfId="12521" xr:uid="{00000000-0005-0000-0000-0000C72C0000}"/>
    <cellStyle name="Calculation 3 9 23 2" xfId="12522" xr:uid="{00000000-0005-0000-0000-0000C82C0000}"/>
    <cellStyle name="Calculation 3 9 24" xfId="12523" xr:uid="{00000000-0005-0000-0000-0000C92C0000}"/>
    <cellStyle name="Calculation 3 9 24 2" xfId="12524" xr:uid="{00000000-0005-0000-0000-0000CA2C0000}"/>
    <cellStyle name="Calculation 3 9 25" xfId="12525" xr:uid="{00000000-0005-0000-0000-0000CB2C0000}"/>
    <cellStyle name="Calculation 3 9 25 2" xfId="12526" xr:uid="{00000000-0005-0000-0000-0000CC2C0000}"/>
    <cellStyle name="Calculation 3 9 26" xfId="12527" xr:uid="{00000000-0005-0000-0000-0000CD2C0000}"/>
    <cellStyle name="Calculation 3 9 26 2" xfId="12528" xr:uid="{00000000-0005-0000-0000-0000CE2C0000}"/>
    <cellStyle name="Calculation 3 9 27" xfId="12529" xr:uid="{00000000-0005-0000-0000-0000CF2C0000}"/>
    <cellStyle name="Calculation 3 9 27 2" xfId="12530" xr:uid="{00000000-0005-0000-0000-0000D02C0000}"/>
    <cellStyle name="Calculation 3 9 28" xfId="12531" xr:uid="{00000000-0005-0000-0000-0000D12C0000}"/>
    <cellStyle name="Calculation 3 9 28 2" xfId="12532" xr:uid="{00000000-0005-0000-0000-0000D22C0000}"/>
    <cellStyle name="Calculation 3 9 29" xfId="12533" xr:uid="{00000000-0005-0000-0000-0000D32C0000}"/>
    <cellStyle name="Calculation 3 9 29 2" xfId="12534" xr:uid="{00000000-0005-0000-0000-0000D42C0000}"/>
    <cellStyle name="Calculation 3 9 3" xfId="12535" xr:uid="{00000000-0005-0000-0000-0000D52C0000}"/>
    <cellStyle name="Calculation 3 9 3 2" xfId="12536" xr:uid="{00000000-0005-0000-0000-0000D62C0000}"/>
    <cellStyle name="Calculation 3 9 30" xfId="12537" xr:uid="{00000000-0005-0000-0000-0000D72C0000}"/>
    <cellStyle name="Calculation 3 9 30 2" xfId="12538" xr:uid="{00000000-0005-0000-0000-0000D82C0000}"/>
    <cellStyle name="Calculation 3 9 31" xfId="12539" xr:uid="{00000000-0005-0000-0000-0000D92C0000}"/>
    <cellStyle name="Calculation 3 9 31 2" xfId="12540" xr:uid="{00000000-0005-0000-0000-0000DA2C0000}"/>
    <cellStyle name="Calculation 3 9 32" xfId="12541" xr:uid="{00000000-0005-0000-0000-0000DB2C0000}"/>
    <cellStyle name="Calculation 3 9 32 2" xfId="12542" xr:uid="{00000000-0005-0000-0000-0000DC2C0000}"/>
    <cellStyle name="Calculation 3 9 33" xfId="12543" xr:uid="{00000000-0005-0000-0000-0000DD2C0000}"/>
    <cellStyle name="Calculation 3 9 33 2" xfId="12544" xr:uid="{00000000-0005-0000-0000-0000DE2C0000}"/>
    <cellStyle name="Calculation 3 9 34" xfId="12545" xr:uid="{00000000-0005-0000-0000-0000DF2C0000}"/>
    <cellStyle name="Calculation 3 9 34 2" xfId="12546" xr:uid="{00000000-0005-0000-0000-0000E02C0000}"/>
    <cellStyle name="Calculation 3 9 35" xfId="12547" xr:uid="{00000000-0005-0000-0000-0000E12C0000}"/>
    <cellStyle name="Calculation 3 9 35 2" xfId="12548" xr:uid="{00000000-0005-0000-0000-0000E22C0000}"/>
    <cellStyle name="Calculation 3 9 36" xfId="12549" xr:uid="{00000000-0005-0000-0000-0000E32C0000}"/>
    <cellStyle name="Calculation 3 9 36 2" xfId="12550" xr:uid="{00000000-0005-0000-0000-0000E42C0000}"/>
    <cellStyle name="Calculation 3 9 37" xfId="12551" xr:uid="{00000000-0005-0000-0000-0000E52C0000}"/>
    <cellStyle name="Calculation 3 9 37 2" xfId="12552" xr:uid="{00000000-0005-0000-0000-0000E62C0000}"/>
    <cellStyle name="Calculation 3 9 38" xfId="12553" xr:uid="{00000000-0005-0000-0000-0000E72C0000}"/>
    <cellStyle name="Calculation 3 9 38 2" xfId="12554" xr:uid="{00000000-0005-0000-0000-0000E82C0000}"/>
    <cellStyle name="Calculation 3 9 39" xfId="12555" xr:uid="{00000000-0005-0000-0000-0000E92C0000}"/>
    <cellStyle name="Calculation 3 9 39 2" xfId="12556" xr:uid="{00000000-0005-0000-0000-0000EA2C0000}"/>
    <cellStyle name="Calculation 3 9 4" xfId="12557" xr:uid="{00000000-0005-0000-0000-0000EB2C0000}"/>
    <cellStyle name="Calculation 3 9 4 2" xfId="12558" xr:uid="{00000000-0005-0000-0000-0000EC2C0000}"/>
    <cellStyle name="Calculation 3 9 40" xfId="12559" xr:uid="{00000000-0005-0000-0000-0000ED2C0000}"/>
    <cellStyle name="Calculation 3 9 41" xfId="12560" xr:uid="{00000000-0005-0000-0000-0000EE2C0000}"/>
    <cellStyle name="Calculation 3 9 42" xfId="12561" xr:uid="{00000000-0005-0000-0000-0000EF2C0000}"/>
    <cellStyle name="Calculation 3 9 43" xfId="12562" xr:uid="{00000000-0005-0000-0000-0000F02C0000}"/>
    <cellStyle name="Calculation 3 9 44" xfId="12563" xr:uid="{00000000-0005-0000-0000-0000F12C0000}"/>
    <cellStyle name="Calculation 3 9 45" xfId="12564" xr:uid="{00000000-0005-0000-0000-0000F22C0000}"/>
    <cellStyle name="Calculation 3 9 46" xfId="12565" xr:uid="{00000000-0005-0000-0000-0000F32C0000}"/>
    <cellStyle name="Calculation 3 9 47" xfId="12566" xr:uid="{00000000-0005-0000-0000-0000F42C0000}"/>
    <cellStyle name="Calculation 3 9 48" xfId="12567" xr:uid="{00000000-0005-0000-0000-0000F52C0000}"/>
    <cellStyle name="Calculation 3 9 49" xfId="12568" xr:uid="{00000000-0005-0000-0000-0000F62C0000}"/>
    <cellStyle name="Calculation 3 9 5" xfId="12569" xr:uid="{00000000-0005-0000-0000-0000F72C0000}"/>
    <cellStyle name="Calculation 3 9 5 2" xfId="12570" xr:uid="{00000000-0005-0000-0000-0000F82C0000}"/>
    <cellStyle name="Calculation 3 9 50" xfId="12571" xr:uid="{00000000-0005-0000-0000-0000F92C0000}"/>
    <cellStyle name="Calculation 3 9 51" xfId="12572" xr:uid="{00000000-0005-0000-0000-0000FA2C0000}"/>
    <cellStyle name="Calculation 3 9 52" xfId="12573" xr:uid="{00000000-0005-0000-0000-0000FB2C0000}"/>
    <cellStyle name="Calculation 3 9 53" xfId="12574" xr:uid="{00000000-0005-0000-0000-0000FC2C0000}"/>
    <cellStyle name="Calculation 3 9 54" xfId="12575" xr:uid="{00000000-0005-0000-0000-0000FD2C0000}"/>
    <cellStyle name="Calculation 3 9 55" xfId="12576" xr:uid="{00000000-0005-0000-0000-0000FE2C0000}"/>
    <cellStyle name="Calculation 3 9 56" xfId="12577" xr:uid="{00000000-0005-0000-0000-0000FF2C0000}"/>
    <cellStyle name="Calculation 3 9 57" xfId="12578" xr:uid="{00000000-0005-0000-0000-0000002D0000}"/>
    <cellStyle name="Calculation 3 9 58" xfId="12579" xr:uid="{00000000-0005-0000-0000-0000012D0000}"/>
    <cellStyle name="Calculation 3 9 59" xfId="12580" xr:uid="{00000000-0005-0000-0000-0000022D0000}"/>
    <cellStyle name="Calculation 3 9 6" xfId="12581" xr:uid="{00000000-0005-0000-0000-0000032D0000}"/>
    <cellStyle name="Calculation 3 9 6 2" xfId="12582" xr:uid="{00000000-0005-0000-0000-0000042D0000}"/>
    <cellStyle name="Calculation 3 9 60" xfId="12583" xr:uid="{00000000-0005-0000-0000-0000052D0000}"/>
    <cellStyle name="Calculation 3 9 61" xfId="12584" xr:uid="{00000000-0005-0000-0000-0000062D0000}"/>
    <cellStyle name="Calculation 3 9 62" xfId="12585" xr:uid="{00000000-0005-0000-0000-0000072D0000}"/>
    <cellStyle name="Calculation 3 9 63" xfId="12586" xr:uid="{00000000-0005-0000-0000-0000082D0000}"/>
    <cellStyle name="Calculation 3 9 64" xfId="12587" xr:uid="{00000000-0005-0000-0000-0000092D0000}"/>
    <cellStyle name="Calculation 3 9 65" xfId="12588" xr:uid="{00000000-0005-0000-0000-00000A2D0000}"/>
    <cellStyle name="Calculation 3 9 66" xfId="12589" xr:uid="{00000000-0005-0000-0000-00000B2D0000}"/>
    <cellStyle name="Calculation 3 9 67" xfId="12590" xr:uid="{00000000-0005-0000-0000-00000C2D0000}"/>
    <cellStyle name="Calculation 3 9 68" xfId="12591" xr:uid="{00000000-0005-0000-0000-00000D2D0000}"/>
    <cellStyle name="Calculation 3 9 69" xfId="12592" xr:uid="{00000000-0005-0000-0000-00000E2D0000}"/>
    <cellStyle name="Calculation 3 9 7" xfId="12593" xr:uid="{00000000-0005-0000-0000-00000F2D0000}"/>
    <cellStyle name="Calculation 3 9 7 2" xfId="12594" xr:uid="{00000000-0005-0000-0000-0000102D0000}"/>
    <cellStyle name="Calculation 3 9 70" xfId="12595" xr:uid="{00000000-0005-0000-0000-0000112D0000}"/>
    <cellStyle name="Calculation 3 9 71" xfId="12596" xr:uid="{00000000-0005-0000-0000-0000122D0000}"/>
    <cellStyle name="Calculation 3 9 72" xfId="12597" xr:uid="{00000000-0005-0000-0000-0000132D0000}"/>
    <cellStyle name="Calculation 3 9 73" xfId="12598" xr:uid="{00000000-0005-0000-0000-0000142D0000}"/>
    <cellStyle name="Calculation 3 9 74" xfId="12599" xr:uid="{00000000-0005-0000-0000-0000152D0000}"/>
    <cellStyle name="Calculation 3 9 75" xfId="12600" xr:uid="{00000000-0005-0000-0000-0000162D0000}"/>
    <cellStyle name="Calculation 3 9 76" xfId="12601" xr:uid="{00000000-0005-0000-0000-0000172D0000}"/>
    <cellStyle name="Calculation 3 9 77" xfId="52672" xr:uid="{00000000-0005-0000-0000-0000182D0000}"/>
    <cellStyle name="Calculation 3 9 78" xfId="52929" xr:uid="{00000000-0005-0000-0000-0000192D0000}"/>
    <cellStyle name="Calculation 3 9 79" xfId="53390" xr:uid="{00000000-0005-0000-0000-00001A2D0000}"/>
    <cellStyle name="Calculation 3 9 8" xfId="12602" xr:uid="{00000000-0005-0000-0000-00001B2D0000}"/>
    <cellStyle name="Calculation 3 9 8 2" xfId="12603" xr:uid="{00000000-0005-0000-0000-00001C2D0000}"/>
    <cellStyle name="Calculation 3 9 9" xfId="12604" xr:uid="{00000000-0005-0000-0000-00001D2D0000}"/>
    <cellStyle name="Calculation 3 9 9 2" xfId="12605" xr:uid="{00000000-0005-0000-0000-00001E2D0000}"/>
    <cellStyle name="Calculation 3 90" xfId="12606" xr:uid="{00000000-0005-0000-0000-00001F2D0000}"/>
    <cellStyle name="Calculation 3 91" xfId="12607" xr:uid="{00000000-0005-0000-0000-0000202D0000}"/>
    <cellStyle name="Calculation 3 92" xfId="12608" xr:uid="{00000000-0005-0000-0000-0000212D0000}"/>
    <cellStyle name="Calculation 3 93" xfId="12609" xr:uid="{00000000-0005-0000-0000-0000222D0000}"/>
    <cellStyle name="Calculation 3 94" xfId="12610" xr:uid="{00000000-0005-0000-0000-0000232D0000}"/>
    <cellStyle name="Calculation 3 95" xfId="12611" xr:uid="{00000000-0005-0000-0000-0000242D0000}"/>
    <cellStyle name="Calculation 3 96" xfId="52321" xr:uid="{00000000-0005-0000-0000-0000252D0000}"/>
    <cellStyle name="Calculation 3 97" xfId="52760" xr:uid="{00000000-0005-0000-0000-0000262D0000}"/>
    <cellStyle name="Calculation 3 98" xfId="53043" xr:uid="{00000000-0005-0000-0000-0000272D0000}"/>
    <cellStyle name="Calculation 30" xfId="12612" xr:uid="{00000000-0005-0000-0000-0000282D0000}"/>
    <cellStyle name="Calculation 30 2" xfId="12613" xr:uid="{00000000-0005-0000-0000-0000292D0000}"/>
    <cellStyle name="Calculation 31" xfId="12614" xr:uid="{00000000-0005-0000-0000-00002A2D0000}"/>
    <cellStyle name="Calculation 31 2" xfId="12615" xr:uid="{00000000-0005-0000-0000-00002B2D0000}"/>
    <cellStyle name="Calculation 32" xfId="12616" xr:uid="{00000000-0005-0000-0000-00002C2D0000}"/>
    <cellStyle name="Calculation 32 2" xfId="12617" xr:uid="{00000000-0005-0000-0000-00002D2D0000}"/>
    <cellStyle name="Calculation 33" xfId="12618" xr:uid="{00000000-0005-0000-0000-00002E2D0000}"/>
    <cellStyle name="Calculation 33 2" xfId="12619" xr:uid="{00000000-0005-0000-0000-00002F2D0000}"/>
    <cellStyle name="Calculation 34" xfId="12620" xr:uid="{00000000-0005-0000-0000-0000302D0000}"/>
    <cellStyle name="Calculation 34 2" xfId="12621" xr:uid="{00000000-0005-0000-0000-0000312D0000}"/>
    <cellStyle name="Calculation 35" xfId="12622" xr:uid="{00000000-0005-0000-0000-0000322D0000}"/>
    <cellStyle name="Calculation 35 2" xfId="12623" xr:uid="{00000000-0005-0000-0000-0000332D0000}"/>
    <cellStyle name="Calculation 36" xfId="12624" xr:uid="{00000000-0005-0000-0000-0000342D0000}"/>
    <cellStyle name="Calculation 36 2" xfId="12625" xr:uid="{00000000-0005-0000-0000-0000352D0000}"/>
    <cellStyle name="Calculation 37" xfId="12626" xr:uid="{00000000-0005-0000-0000-0000362D0000}"/>
    <cellStyle name="Calculation 37 2" xfId="12627" xr:uid="{00000000-0005-0000-0000-0000372D0000}"/>
    <cellStyle name="Calculation 38" xfId="12628" xr:uid="{00000000-0005-0000-0000-0000382D0000}"/>
    <cellStyle name="Calculation 38 2" xfId="12629" xr:uid="{00000000-0005-0000-0000-0000392D0000}"/>
    <cellStyle name="Calculation 39" xfId="12630" xr:uid="{00000000-0005-0000-0000-00003A2D0000}"/>
    <cellStyle name="Calculation 39 2" xfId="12631" xr:uid="{00000000-0005-0000-0000-00003B2D0000}"/>
    <cellStyle name="Calculation 4" xfId="324" xr:uid="{00000000-0005-0000-0000-00003C2D0000}"/>
    <cellStyle name="Calculation 4 10" xfId="12632" xr:uid="{00000000-0005-0000-0000-00003D2D0000}"/>
    <cellStyle name="Calculation 4 10 2" xfId="12633" xr:uid="{00000000-0005-0000-0000-00003E2D0000}"/>
    <cellStyle name="Calculation 4 11" xfId="12634" xr:uid="{00000000-0005-0000-0000-00003F2D0000}"/>
    <cellStyle name="Calculation 4 11 2" xfId="12635" xr:uid="{00000000-0005-0000-0000-0000402D0000}"/>
    <cellStyle name="Calculation 4 12" xfId="12636" xr:uid="{00000000-0005-0000-0000-0000412D0000}"/>
    <cellStyle name="Calculation 4 12 2" xfId="12637" xr:uid="{00000000-0005-0000-0000-0000422D0000}"/>
    <cellStyle name="Calculation 4 13" xfId="12638" xr:uid="{00000000-0005-0000-0000-0000432D0000}"/>
    <cellStyle name="Calculation 4 13 2" xfId="12639" xr:uid="{00000000-0005-0000-0000-0000442D0000}"/>
    <cellStyle name="Calculation 4 14" xfId="12640" xr:uid="{00000000-0005-0000-0000-0000452D0000}"/>
    <cellStyle name="Calculation 4 14 2" xfId="12641" xr:uid="{00000000-0005-0000-0000-0000462D0000}"/>
    <cellStyle name="Calculation 4 15" xfId="12642" xr:uid="{00000000-0005-0000-0000-0000472D0000}"/>
    <cellStyle name="Calculation 4 15 2" xfId="12643" xr:uid="{00000000-0005-0000-0000-0000482D0000}"/>
    <cellStyle name="Calculation 4 16" xfId="12644" xr:uid="{00000000-0005-0000-0000-0000492D0000}"/>
    <cellStyle name="Calculation 4 16 2" xfId="12645" xr:uid="{00000000-0005-0000-0000-00004A2D0000}"/>
    <cellStyle name="Calculation 4 17" xfId="12646" xr:uid="{00000000-0005-0000-0000-00004B2D0000}"/>
    <cellStyle name="Calculation 4 17 2" xfId="12647" xr:uid="{00000000-0005-0000-0000-00004C2D0000}"/>
    <cellStyle name="Calculation 4 18" xfId="12648" xr:uid="{00000000-0005-0000-0000-00004D2D0000}"/>
    <cellStyle name="Calculation 4 18 2" xfId="12649" xr:uid="{00000000-0005-0000-0000-00004E2D0000}"/>
    <cellStyle name="Calculation 4 19" xfId="12650" xr:uid="{00000000-0005-0000-0000-00004F2D0000}"/>
    <cellStyle name="Calculation 4 19 2" xfId="12651" xr:uid="{00000000-0005-0000-0000-0000502D0000}"/>
    <cellStyle name="Calculation 4 2" xfId="325" xr:uid="{00000000-0005-0000-0000-0000512D0000}"/>
    <cellStyle name="Calculation 4 2 2" xfId="12652" xr:uid="{00000000-0005-0000-0000-0000522D0000}"/>
    <cellStyle name="Calculation 4 20" xfId="12653" xr:uid="{00000000-0005-0000-0000-0000532D0000}"/>
    <cellStyle name="Calculation 4 20 2" xfId="12654" xr:uid="{00000000-0005-0000-0000-0000542D0000}"/>
    <cellStyle name="Calculation 4 21" xfId="12655" xr:uid="{00000000-0005-0000-0000-0000552D0000}"/>
    <cellStyle name="Calculation 4 21 2" xfId="12656" xr:uid="{00000000-0005-0000-0000-0000562D0000}"/>
    <cellStyle name="Calculation 4 22" xfId="12657" xr:uid="{00000000-0005-0000-0000-0000572D0000}"/>
    <cellStyle name="Calculation 4 22 2" xfId="12658" xr:uid="{00000000-0005-0000-0000-0000582D0000}"/>
    <cellStyle name="Calculation 4 23" xfId="12659" xr:uid="{00000000-0005-0000-0000-0000592D0000}"/>
    <cellStyle name="Calculation 4 23 2" xfId="12660" xr:uid="{00000000-0005-0000-0000-00005A2D0000}"/>
    <cellStyle name="Calculation 4 24" xfId="12661" xr:uid="{00000000-0005-0000-0000-00005B2D0000}"/>
    <cellStyle name="Calculation 4 24 2" xfId="12662" xr:uid="{00000000-0005-0000-0000-00005C2D0000}"/>
    <cellStyle name="Calculation 4 25" xfId="12663" xr:uid="{00000000-0005-0000-0000-00005D2D0000}"/>
    <cellStyle name="Calculation 4 25 2" xfId="12664" xr:uid="{00000000-0005-0000-0000-00005E2D0000}"/>
    <cellStyle name="Calculation 4 26" xfId="12665" xr:uid="{00000000-0005-0000-0000-00005F2D0000}"/>
    <cellStyle name="Calculation 4 26 2" xfId="12666" xr:uid="{00000000-0005-0000-0000-0000602D0000}"/>
    <cellStyle name="Calculation 4 27" xfId="12667" xr:uid="{00000000-0005-0000-0000-0000612D0000}"/>
    <cellStyle name="Calculation 4 27 2" xfId="12668" xr:uid="{00000000-0005-0000-0000-0000622D0000}"/>
    <cellStyle name="Calculation 4 28" xfId="12669" xr:uid="{00000000-0005-0000-0000-0000632D0000}"/>
    <cellStyle name="Calculation 4 28 2" xfId="12670" xr:uid="{00000000-0005-0000-0000-0000642D0000}"/>
    <cellStyle name="Calculation 4 29" xfId="12671" xr:uid="{00000000-0005-0000-0000-0000652D0000}"/>
    <cellStyle name="Calculation 4 29 2" xfId="12672" xr:uid="{00000000-0005-0000-0000-0000662D0000}"/>
    <cellStyle name="Calculation 4 3" xfId="12673" xr:uid="{00000000-0005-0000-0000-0000672D0000}"/>
    <cellStyle name="Calculation 4 3 2" xfId="12674" xr:uid="{00000000-0005-0000-0000-0000682D0000}"/>
    <cellStyle name="Calculation 4 30" xfId="12675" xr:uid="{00000000-0005-0000-0000-0000692D0000}"/>
    <cellStyle name="Calculation 4 30 2" xfId="12676" xr:uid="{00000000-0005-0000-0000-00006A2D0000}"/>
    <cellStyle name="Calculation 4 31" xfId="12677" xr:uid="{00000000-0005-0000-0000-00006B2D0000}"/>
    <cellStyle name="Calculation 4 31 2" xfId="12678" xr:uid="{00000000-0005-0000-0000-00006C2D0000}"/>
    <cellStyle name="Calculation 4 32" xfId="12679" xr:uid="{00000000-0005-0000-0000-00006D2D0000}"/>
    <cellStyle name="Calculation 4 32 2" xfId="12680" xr:uid="{00000000-0005-0000-0000-00006E2D0000}"/>
    <cellStyle name="Calculation 4 33" xfId="12681" xr:uid="{00000000-0005-0000-0000-00006F2D0000}"/>
    <cellStyle name="Calculation 4 33 2" xfId="12682" xr:uid="{00000000-0005-0000-0000-0000702D0000}"/>
    <cellStyle name="Calculation 4 34" xfId="12683" xr:uid="{00000000-0005-0000-0000-0000712D0000}"/>
    <cellStyle name="Calculation 4 34 2" xfId="12684" xr:uid="{00000000-0005-0000-0000-0000722D0000}"/>
    <cellStyle name="Calculation 4 35" xfId="12685" xr:uid="{00000000-0005-0000-0000-0000732D0000}"/>
    <cellStyle name="Calculation 4 35 2" xfId="12686" xr:uid="{00000000-0005-0000-0000-0000742D0000}"/>
    <cellStyle name="Calculation 4 36" xfId="12687" xr:uid="{00000000-0005-0000-0000-0000752D0000}"/>
    <cellStyle name="Calculation 4 36 2" xfId="12688" xr:uid="{00000000-0005-0000-0000-0000762D0000}"/>
    <cellStyle name="Calculation 4 37" xfId="12689" xr:uid="{00000000-0005-0000-0000-0000772D0000}"/>
    <cellStyle name="Calculation 4 37 2" xfId="12690" xr:uid="{00000000-0005-0000-0000-0000782D0000}"/>
    <cellStyle name="Calculation 4 38" xfId="12691" xr:uid="{00000000-0005-0000-0000-0000792D0000}"/>
    <cellStyle name="Calculation 4 38 2" xfId="12692" xr:uid="{00000000-0005-0000-0000-00007A2D0000}"/>
    <cellStyle name="Calculation 4 39" xfId="12693" xr:uid="{00000000-0005-0000-0000-00007B2D0000}"/>
    <cellStyle name="Calculation 4 39 2" xfId="12694" xr:uid="{00000000-0005-0000-0000-00007C2D0000}"/>
    <cellStyle name="Calculation 4 4" xfId="12695" xr:uid="{00000000-0005-0000-0000-00007D2D0000}"/>
    <cellStyle name="Calculation 4 4 2" xfId="12696" xr:uid="{00000000-0005-0000-0000-00007E2D0000}"/>
    <cellStyle name="Calculation 4 40" xfId="12697" xr:uid="{00000000-0005-0000-0000-00007F2D0000}"/>
    <cellStyle name="Calculation 4 41" xfId="12698" xr:uid="{00000000-0005-0000-0000-0000802D0000}"/>
    <cellStyle name="Calculation 4 42" xfId="12699" xr:uid="{00000000-0005-0000-0000-0000812D0000}"/>
    <cellStyle name="Calculation 4 43" xfId="12700" xr:uid="{00000000-0005-0000-0000-0000822D0000}"/>
    <cellStyle name="Calculation 4 44" xfId="12701" xr:uid="{00000000-0005-0000-0000-0000832D0000}"/>
    <cellStyle name="Calculation 4 45" xfId="12702" xr:uid="{00000000-0005-0000-0000-0000842D0000}"/>
    <cellStyle name="Calculation 4 46" xfId="12703" xr:uid="{00000000-0005-0000-0000-0000852D0000}"/>
    <cellStyle name="Calculation 4 47" xfId="12704" xr:uid="{00000000-0005-0000-0000-0000862D0000}"/>
    <cellStyle name="Calculation 4 48" xfId="12705" xr:uid="{00000000-0005-0000-0000-0000872D0000}"/>
    <cellStyle name="Calculation 4 49" xfId="12706" xr:uid="{00000000-0005-0000-0000-0000882D0000}"/>
    <cellStyle name="Calculation 4 5" xfId="12707" xr:uid="{00000000-0005-0000-0000-0000892D0000}"/>
    <cellStyle name="Calculation 4 5 2" xfId="12708" xr:uid="{00000000-0005-0000-0000-00008A2D0000}"/>
    <cellStyle name="Calculation 4 50" xfId="12709" xr:uid="{00000000-0005-0000-0000-00008B2D0000}"/>
    <cellStyle name="Calculation 4 51" xfId="12710" xr:uid="{00000000-0005-0000-0000-00008C2D0000}"/>
    <cellStyle name="Calculation 4 52" xfId="12711" xr:uid="{00000000-0005-0000-0000-00008D2D0000}"/>
    <cellStyle name="Calculation 4 53" xfId="12712" xr:uid="{00000000-0005-0000-0000-00008E2D0000}"/>
    <cellStyle name="Calculation 4 54" xfId="12713" xr:uid="{00000000-0005-0000-0000-00008F2D0000}"/>
    <cellStyle name="Calculation 4 55" xfId="12714" xr:uid="{00000000-0005-0000-0000-0000902D0000}"/>
    <cellStyle name="Calculation 4 56" xfId="12715" xr:uid="{00000000-0005-0000-0000-0000912D0000}"/>
    <cellStyle name="Calculation 4 57" xfId="12716" xr:uid="{00000000-0005-0000-0000-0000922D0000}"/>
    <cellStyle name="Calculation 4 58" xfId="12717" xr:uid="{00000000-0005-0000-0000-0000932D0000}"/>
    <cellStyle name="Calculation 4 59" xfId="12718" xr:uid="{00000000-0005-0000-0000-0000942D0000}"/>
    <cellStyle name="Calculation 4 6" xfId="12719" xr:uid="{00000000-0005-0000-0000-0000952D0000}"/>
    <cellStyle name="Calculation 4 6 2" xfId="12720" xr:uid="{00000000-0005-0000-0000-0000962D0000}"/>
    <cellStyle name="Calculation 4 60" xfId="12721" xr:uid="{00000000-0005-0000-0000-0000972D0000}"/>
    <cellStyle name="Calculation 4 61" xfId="12722" xr:uid="{00000000-0005-0000-0000-0000982D0000}"/>
    <cellStyle name="Calculation 4 62" xfId="12723" xr:uid="{00000000-0005-0000-0000-0000992D0000}"/>
    <cellStyle name="Calculation 4 63" xfId="12724" xr:uid="{00000000-0005-0000-0000-00009A2D0000}"/>
    <cellStyle name="Calculation 4 64" xfId="12725" xr:uid="{00000000-0005-0000-0000-00009B2D0000}"/>
    <cellStyle name="Calculation 4 65" xfId="12726" xr:uid="{00000000-0005-0000-0000-00009C2D0000}"/>
    <cellStyle name="Calculation 4 66" xfId="12727" xr:uid="{00000000-0005-0000-0000-00009D2D0000}"/>
    <cellStyle name="Calculation 4 67" xfId="12728" xr:uid="{00000000-0005-0000-0000-00009E2D0000}"/>
    <cellStyle name="Calculation 4 68" xfId="12729" xr:uid="{00000000-0005-0000-0000-00009F2D0000}"/>
    <cellStyle name="Calculation 4 69" xfId="12730" xr:uid="{00000000-0005-0000-0000-0000A02D0000}"/>
    <cellStyle name="Calculation 4 7" xfId="12731" xr:uid="{00000000-0005-0000-0000-0000A12D0000}"/>
    <cellStyle name="Calculation 4 7 2" xfId="12732" xr:uid="{00000000-0005-0000-0000-0000A22D0000}"/>
    <cellStyle name="Calculation 4 70" xfId="12733" xr:uid="{00000000-0005-0000-0000-0000A32D0000}"/>
    <cellStyle name="Calculation 4 71" xfId="12734" xr:uid="{00000000-0005-0000-0000-0000A42D0000}"/>
    <cellStyle name="Calculation 4 72" xfId="12735" xr:uid="{00000000-0005-0000-0000-0000A52D0000}"/>
    <cellStyle name="Calculation 4 73" xfId="12736" xr:uid="{00000000-0005-0000-0000-0000A62D0000}"/>
    <cellStyle name="Calculation 4 74" xfId="12737" xr:uid="{00000000-0005-0000-0000-0000A72D0000}"/>
    <cellStyle name="Calculation 4 75" xfId="12738" xr:uid="{00000000-0005-0000-0000-0000A82D0000}"/>
    <cellStyle name="Calculation 4 76" xfId="12739" xr:uid="{00000000-0005-0000-0000-0000A92D0000}"/>
    <cellStyle name="Calculation 4 77" xfId="52448" xr:uid="{00000000-0005-0000-0000-0000AA2D0000}"/>
    <cellStyle name="Calculation 4 78" xfId="52316" xr:uid="{00000000-0005-0000-0000-0000AB2D0000}"/>
    <cellStyle name="Calculation 4 79" xfId="53139" xr:uid="{00000000-0005-0000-0000-0000AC2D0000}"/>
    <cellStyle name="Calculation 4 8" xfId="12740" xr:uid="{00000000-0005-0000-0000-0000AD2D0000}"/>
    <cellStyle name="Calculation 4 8 2" xfId="12741" xr:uid="{00000000-0005-0000-0000-0000AE2D0000}"/>
    <cellStyle name="Calculation 4 9" xfId="12742" xr:uid="{00000000-0005-0000-0000-0000AF2D0000}"/>
    <cellStyle name="Calculation 4 9 2" xfId="12743" xr:uid="{00000000-0005-0000-0000-0000B02D0000}"/>
    <cellStyle name="Calculation 40" xfId="12744" xr:uid="{00000000-0005-0000-0000-0000B12D0000}"/>
    <cellStyle name="Calculation 40 2" xfId="12745" xr:uid="{00000000-0005-0000-0000-0000B22D0000}"/>
    <cellStyle name="Calculation 41" xfId="12746" xr:uid="{00000000-0005-0000-0000-0000B32D0000}"/>
    <cellStyle name="Calculation 41 2" xfId="12747" xr:uid="{00000000-0005-0000-0000-0000B42D0000}"/>
    <cellStyle name="Calculation 42" xfId="12748" xr:uid="{00000000-0005-0000-0000-0000B52D0000}"/>
    <cellStyle name="Calculation 42 2" xfId="12749" xr:uid="{00000000-0005-0000-0000-0000B62D0000}"/>
    <cellStyle name="Calculation 43" xfId="12750" xr:uid="{00000000-0005-0000-0000-0000B72D0000}"/>
    <cellStyle name="Calculation 43 2" xfId="12751" xr:uid="{00000000-0005-0000-0000-0000B82D0000}"/>
    <cellStyle name="Calculation 44" xfId="12752" xr:uid="{00000000-0005-0000-0000-0000B92D0000}"/>
    <cellStyle name="Calculation 44 2" xfId="12753" xr:uid="{00000000-0005-0000-0000-0000BA2D0000}"/>
    <cellStyle name="Calculation 45" xfId="12754" xr:uid="{00000000-0005-0000-0000-0000BB2D0000}"/>
    <cellStyle name="Calculation 45 2" xfId="12755" xr:uid="{00000000-0005-0000-0000-0000BC2D0000}"/>
    <cellStyle name="Calculation 46" xfId="12756" xr:uid="{00000000-0005-0000-0000-0000BD2D0000}"/>
    <cellStyle name="Calculation 46 2" xfId="12757" xr:uid="{00000000-0005-0000-0000-0000BE2D0000}"/>
    <cellStyle name="Calculation 47" xfId="12758" xr:uid="{00000000-0005-0000-0000-0000BF2D0000}"/>
    <cellStyle name="Calculation 47 2" xfId="12759" xr:uid="{00000000-0005-0000-0000-0000C02D0000}"/>
    <cellStyle name="Calculation 48" xfId="12760" xr:uid="{00000000-0005-0000-0000-0000C12D0000}"/>
    <cellStyle name="Calculation 48 2" xfId="12761" xr:uid="{00000000-0005-0000-0000-0000C22D0000}"/>
    <cellStyle name="Calculation 49" xfId="12762" xr:uid="{00000000-0005-0000-0000-0000C32D0000}"/>
    <cellStyle name="Calculation 49 2" xfId="12763" xr:uid="{00000000-0005-0000-0000-0000C42D0000}"/>
    <cellStyle name="Calculation 5" xfId="326" xr:uid="{00000000-0005-0000-0000-0000C52D0000}"/>
    <cellStyle name="Calculation 5 10" xfId="12764" xr:uid="{00000000-0005-0000-0000-0000C62D0000}"/>
    <cellStyle name="Calculation 5 10 2" xfId="12765" xr:uid="{00000000-0005-0000-0000-0000C72D0000}"/>
    <cellStyle name="Calculation 5 11" xfId="12766" xr:uid="{00000000-0005-0000-0000-0000C82D0000}"/>
    <cellStyle name="Calculation 5 11 2" xfId="12767" xr:uid="{00000000-0005-0000-0000-0000C92D0000}"/>
    <cellStyle name="Calculation 5 12" xfId="12768" xr:uid="{00000000-0005-0000-0000-0000CA2D0000}"/>
    <cellStyle name="Calculation 5 12 2" xfId="12769" xr:uid="{00000000-0005-0000-0000-0000CB2D0000}"/>
    <cellStyle name="Calculation 5 13" xfId="12770" xr:uid="{00000000-0005-0000-0000-0000CC2D0000}"/>
    <cellStyle name="Calculation 5 13 2" xfId="12771" xr:uid="{00000000-0005-0000-0000-0000CD2D0000}"/>
    <cellStyle name="Calculation 5 14" xfId="12772" xr:uid="{00000000-0005-0000-0000-0000CE2D0000}"/>
    <cellStyle name="Calculation 5 14 2" xfId="12773" xr:uid="{00000000-0005-0000-0000-0000CF2D0000}"/>
    <cellStyle name="Calculation 5 15" xfId="12774" xr:uid="{00000000-0005-0000-0000-0000D02D0000}"/>
    <cellStyle name="Calculation 5 15 2" xfId="12775" xr:uid="{00000000-0005-0000-0000-0000D12D0000}"/>
    <cellStyle name="Calculation 5 16" xfId="12776" xr:uid="{00000000-0005-0000-0000-0000D22D0000}"/>
    <cellStyle name="Calculation 5 16 2" xfId="12777" xr:uid="{00000000-0005-0000-0000-0000D32D0000}"/>
    <cellStyle name="Calculation 5 17" xfId="12778" xr:uid="{00000000-0005-0000-0000-0000D42D0000}"/>
    <cellStyle name="Calculation 5 17 2" xfId="12779" xr:uid="{00000000-0005-0000-0000-0000D52D0000}"/>
    <cellStyle name="Calculation 5 18" xfId="12780" xr:uid="{00000000-0005-0000-0000-0000D62D0000}"/>
    <cellStyle name="Calculation 5 18 2" xfId="12781" xr:uid="{00000000-0005-0000-0000-0000D72D0000}"/>
    <cellStyle name="Calculation 5 19" xfId="12782" xr:uid="{00000000-0005-0000-0000-0000D82D0000}"/>
    <cellStyle name="Calculation 5 19 2" xfId="12783" xr:uid="{00000000-0005-0000-0000-0000D92D0000}"/>
    <cellStyle name="Calculation 5 2" xfId="327" xr:uid="{00000000-0005-0000-0000-0000DA2D0000}"/>
    <cellStyle name="Calculation 5 2 2" xfId="12784" xr:uid="{00000000-0005-0000-0000-0000DB2D0000}"/>
    <cellStyle name="Calculation 5 20" xfId="12785" xr:uid="{00000000-0005-0000-0000-0000DC2D0000}"/>
    <cellStyle name="Calculation 5 20 2" xfId="12786" xr:uid="{00000000-0005-0000-0000-0000DD2D0000}"/>
    <cellStyle name="Calculation 5 21" xfId="12787" xr:uid="{00000000-0005-0000-0000-0000DE2D0000}"/>
    <cellStyle name="Calculation 5 21 2" xfId="12788" xr:uid="{00000000-0005-0000-0000-0000DF2D0000}"/>
    <cellStyle name="Calculation 5 22" xfId="12789" xr:uid="{00000000-0005-0000-0000-0000E02D0000}"/>
    <cellStyle name="Calculation 5 22 2" xfId="12790" xr:uid="{00000000-0005-0000-0000-0000E12D0000}"/>
    <cellStyle name="Calculation 5 23" xfId="12791" xr:uid="{00000000-0005-0000-0000-0000E22D0000}"/>
    <cellStyle name="Calculation 5 23 2" xfId="12792" xr:uid="{00000000-0005-0000-0000-0000E32D0000}"/>
    <cellStyle name="Calculation 5 24" xfId="12793" xr:uid="{00000000-0005-0000-0000-0000E42D0000}"/>
    <cellStyle name="Calculation 5 24 2" xfId="12794" xr:uid="{00000000-0005-0000-0000-0000E52D0000}"/>
    <cellStyle name="Calculation 5 25" xfId="12795" xr:uid="{00000000-0005-0000-0000-0000E62D0000}"/>
    <cellStyle name="Calculation 5 25 2" xfId="12796" xr:uid="{00000000-0005-0000-0000-0000E72D0000}"/>
    <cellStyle name="Calculation 5 26" xfId="12797" xr:uid="{00000000-0005-0000-0000-0000E82D0000}"/>
    <cellStyle name="Calculation 5 26 2" xfId="12798" xr:uid="{00000000-0005-0000-0000-0000E92D0000}"/>
    <cellStyle name="Calculation 5 27" xfId="12799" xr:uid="{00000000-0005-0000-0000-0000EA2D0000}"/>
    <cellStyle name="Calculation 5 27 2" xfId="12800" xr:uid="{00000000-0005-0000-0000-0000EB2D0000}"/>
    <cellStyle name="Calculation 5 28" xfId="12801" xr:uid="{00000000-0005-0000-0000-0000EC2D0000}"/>
    <cellStyle name="Calculation 5 28 2" xfId="12802" xr:uid="{00000000-0005-0000-0000-0000ED2D0000}"/>
    <cellStyle name="Calculation 5 29" xfId="12803" xr:uid="{00000000-0005-0000-0000-0000EE2D0000}"/>
    <cellStyle name="Calculation 5 29 2" xfId="12804" xr:uid="{00000000-0005-0000-0000-0000EF2D0000}"/>
    <cellStyle name="Calculation 5 3" xfId="12805" xr:uid="{00000000-0005-0000-0000-0000F02D0000}"/>
    <cellStyle name="Calculation 5 3 2" xfId="12806" xr:uid="{00000000-0005-0000-0000-0000F12D0000}"/>
    <cellStyle name="Calculation 5 30" xfId="12807" xr:uid="{00000000-0005-0000-0000-0000F22D0000}"/>
    <cellStyle name="Calculation 5 30 2" xfId="12808" xr:uid="{00000000-0005-0000-0000-0000F32D0000}"/>
    <cellStyle name="Calculation 5 31" xfId="12809" xr:uid="{00000000-0005-0000-0000-0000F42D0000}"/>
    <cellStyle name="Calculation 5 31 2" xfId="12810" xr:uid="{00000000-0005-0000-0000-0000F52D0000}"/>
    <cellStyle name="Calculation 5 32" xfId="12811" xr:uid="{00000000-0005-0000-0000-0000F62D0000}"/>
    <cellStyle name="Calculation 5 32 2" xfId="12812" xr:uid="{00000000-0005-0000-0000-0000F72D0000}"/>
    <cellStyle name="Calculation 5 33" xfId="12813" xr:uid="{00000000-0005-0000-0000-0000F82D0000}"/>
    <cellStyle name="Calculation 5 33 2" xfId="12814" xr:uid="{00000000-0005-0000-0000-0000F92D0000}"/>
    <cellStyle name="Calculation 5 34" xfId="12815" xr:uid="{00000000-0005-0000-0000-0000FA2D0000}"/>
    <cellStyle name="Calculation 5 34 2" xfId="12816" xr:uid="{00000000-0005-0000-0000-0000FB2D0000}"/>
    <cellStyle name="Calculation 5 35" xfId="12817" xr:uid="{00000000-0005-0000-0000-0000FC2D0000}"/>
    <cellStyle name="Calculation 5 35 2" xfId="12818" xr:uid="{00000000-0005-0000-0000-0000FD2D0000}"/>
    <cellStyle name="Calculation 5 36" xfId="12819" xr:uid="{00000000-0005-0000-0000-0000FE2D0000}"/>
    <cellStyle name="Calculation 5 36 2" xfId="12820" xr:uid="{00000000-0005-0000-0000-0000FF2D0000}"/>
    <cellStyle name="Calculation 5 37" xfId="12821" xr:uid="{00000000-0005-0000-0000-0000002E0000}"/>
    <cellStyle name="Calculation 5 37 2" xfId="12822" xr:uid="{00000000-0005-0000-0000-0000012E0000}"/>
    <cellStyle name="Calculation 5 38" xfId="12823" xr:uid="{00000000-0005-0000-0000-0000022E0000}"/>
    <cellStyle name="Calculation 5 38 2" xfId="12824" xr:uid="{00000000-0005-0000-0000-0000032E0000}"/>
    <cellStyle name="Calculation 5 39" xfId="12825" xr:uid="{00000000-0005-0000-0000-0000042E0000}"/>
    <cellStyle name="Calculation 5 39 2" xfId="12826" xr:uid="{00000000-0005-0000-0000-0000052E0000}"/>
    <cellStyle name="Calculation 5 4" xfId="12827" xr:uid="{00000000-0005-0000-0000-0000062E0000}"/>
    <cellStyle name="Calculation 5 4 2" xfId="12828" xr:uid="{00000000-0005-0000-0000-0000072E0000}"/>
    <cellStyle name="Calculation 5 40" xfId="12829" xr:uid="{00000000-0005-0000-0000-0000082E0000}"/>
    <cellStyle name="Calculation 5 41" xfId="12830" xr:uid="{00000000-0005-0000-0000-0000092E0000}"/>
    <cellStyle name="Calculation 5 42" xfId="12831" xr:uid="{00000000-0005-0000-0000-00000A2E0000}"/>
    <cellStyle name="Calculation 5 43" xfId="12832" xr:uid="{00000000-0005-0000-0000-00000B2E0000}"/>
    <cellStyle name="Calculation 5 44" xfId="12833" xr:uid="{00000000-0005-0000-0000-00000C2E0000}"/>
    <cellStyle name="Calculation 5 45" xfId="12834" xr:uid="{00000000-0005-0000-0000-00000D2E0000}"/>
    <cellStyle name="Calculation 5 46" xfId="12835" xr:uid="{00000000-0005-0000-0000-00000E2E0000}"/>
    <cellStyle name="Calculation 5 47" xfId="12836" xr:uid="{00000000-0005-0000-0000-00000F2E0000}"/>
    <cellStyle name="Calculation 5 48" xfId="12837" xr:uid="{00000000-0005-0000-0000-0000102E0000}"/>
    <cellStyle name="Calculation 5 49" xfId="12838" xr:uid="{00000000-0005-0000-0000-0000112E0000}"/>
    <cellStyle name="Calculation 5 5" xfId="12839" xr:uid="{00000000-0005-0000-0000-0000122E0000}"/>
    <cellStyle name="Calculation 5 5 2" xfId="12840" xr:uid="{00000000-0005-0000-0000-0000132E0000}"/>
    <cellStyle name="Calculation 5 50" xfId="12841" xr:uid="{00000000-0005-0000-0000-0000142E0000}"/>
    <cellStyle name="Calculation 5 51" xfId="12842" xr:uid="{00000000-0005-0000-0000-0000152E0000}"/>
    <cellStyle name="Calculation 5 52" xfId="12843" xr:uid="{00000000-0005-0000-0000-0000162E0000}"/>
    <cellStyle name="Calculation 5 53" xfId="12844" xr:uid="{00000000-0005-0000-0000-0000172E0000}"/>
    <cellStyle name="Calculation 5 54" xfId="12845" xr:uid="{00000000-0005-0000-0000-0000182E0000}"/>
    <cellStyle name="Calculation 5 55" xfId="12846" xr:uid="{00000000-0005-0000-0000-0000192E0000}"/>
    <cellStyle name="Calculation 5 56" xfId="12847" xr:uid="{00000000-0005-0000-0000-00001A2E0000}"/>
    <cellStyle name="Calculation 5 57" xfId="12848" xr:uid="{00000000-0005-0000-0000-00001B2E0000}"/>
    <cellStyle name="Calculation 5 58" xfId="12849" xr:uid="{00000000-0005-0000-0000-00001C2E0000}"/>
    <cellStyle name="Calculation 5 59" xfId="12850" xr:uid="{00000000-0005-0000-0000-00001D2E0000}"/>
    <cellStyle name="Calculation 5 6" xfId="12851" xr:uid="{00000000-0005-0000-0000-00001E2E0000}"/>
    <cellStyle name="Calculation 5 6 2" xfId="12852" xr:uid="{00000000-0005-0000-0000-00001F2E0000}"/>
    <cellStyle name="Calculation 5 60" xfId="12853" xr:uid="{00000000-0005-0000-0000-0000202E0000}"/>
    <cellStyle name="Calculation 5 61" xfId="12854" xr:uid="{00000000-0005-0000-0000-0000212E0000}"/>
    <cellStyle name="Calculation 5 62" xfId="12855" xr:uid="{00000000-0005-0000-0000-0000222E0000}"/>
    <cellStyle name="Calculation 5 63" xfId="12856" xr:uid="{00000000-0005-0000-0000-0000232E0000}"/>
    <cellStyle name="Calculation 5 64" xfId="12857" xr:uid="{00000000-0005-0000-0000-0000242E0000}"/>
    <cellStyle name="Calculation 5 65" xfId="12858" xr:uid="{00000000-0005-0000-0000-0000252E0000}"/>
    <cellStyle name="Calculation 5 66" xfId="12859" xr:uid="{00000000-0005-0000-0000-0000262E0000}"/>
    <cellStyle name="Calculation 5 67" xfId="12860" xr:uid="{00000000-0005-0000-0000-0000272E0000}"/>
    <cellStyle name="Calculation 5 68" xfId="12861" xr:uid="{00000000-0005-0000-0000-0000282E0000}"/>
    <cellStyle name="Calculation 5 69" xfId="12862" xr:uid="{00000000-0005-0000-0000-0000292E0000}"/>
    <cellStyle name="Calculation 5 7" xfId="12863" xr:uid="{00000000-0005-0000-0000-00002A2E0000}"/>
    <cellStyle name="Calculation 5 7 2" xfId="12864" xr:uid="{00000000-0005-0000-0000-00002B2E0000}"/>
    <cellStyle name="Calculation 5 70" xfId="12865" xr:uid="{00000000-0005-0000-0000-00002C2E0000}"/>
    <cellStyle name="Calculation 5 71" xfId="12866" xr:uid="{00000000-0005-0000-0000-00002D2E0000}"/>
    <cellStyle name="Calculation 5 72" xfId="12867" xr:uid="{00000000-0005-0000-0000-00002E2E0000}"/>
    <cellStyle name="Calculation 5 73" xfId="12868" xr:uid="{00000000-0005-0000-0000-00002F2E0000}"/>
    <cellStyle name="Calculation 5 74" xfId="12869" xr:uid="{00000000-0005-0000-0000-0000302E0000}"/>
    <cellStyle name="Calculation 5 75" xfId="12870" xr:uid="{00000000-0005-0000-0000-0000312E0000}"/>
    <cellStyle name="Calculation 5 76" xfId="12871" xr:uid="{00000000-0005-0000-0000-0000322E0000}"/>
    <cellStyle name="Calculation 5 77" xfId="52382" xr:uid="{00000000-0005-0000-0000-0000332E0000}"/>
    <cellStyle name="Calculation 5 78" xfId="52752" xr:uid="{00000000-0005-0000-0000-0000342E0000}"/>
    <cellStyle name="Calculation 5 79" xfId="53065" xr:uid="{00000000-0005-0000-0000-0000352E0000}"/>
    <cellStyle name="Calculation 5 8" xfId="12872" xr:uid="{00000000-0005-0000-0000-0000362E0000}"/>
    <cellStyle name="Calculation 5 8 2" xfId="12873" xr:uid="{00000000-0005-0000-0000-0000372E0000}"/>
    <cellStyle name="Calculation 5 9" xfId="12874" xr:uid="{00000000-0005-0000-0000-0000382E0000}"/>
    <cellStyle name="Calculation 5 9 2" xfId="12875" xr:uid="{00000000-0005-0000-0000-0000392E0000}"/>
    <cellStyle name="Calculation 50" xfId="12876" xr:uid="{00000000-0005-0000-0000-00003A2E0000}"/>
    <cellStyle name="Calculation 50 2" xfId="12877" xr:uid="{00000000-0005-0000-0000-00003B2E0000}"/>
    <cellStyle name="Calculation 51" xfId="12878" xr:uid="{00000000-0005-0000-0000-00003C2E0000}"/>
    <cellStyle name="Calculation 51 2" xfId="12879" xr:uid="{00000000-0005-0000-0000-00003D2E0000}"/>
    <cellStyle name="Calculation 52" xfId="12880" xr:uid="{00000000-0005-0000-0000-00003E2E0000}"/>
    <cellStyle name="Calculation 52 2" xfId="12881" xr:uid="{00000000-0005-0000-0000-00003F2E0000}"/>
    <cellStyle name="Calculation 53" xfId="12882" xr:uid="{00000000-0005-0000-0000-0000402E0000}"/>
    <cellStyle name="Calculation 53 2" xfId="12883" xr:uid="{00000000-0005-0000-0000-0000412E0000}"/>
    <cellStyle name="Calculation 54" xfId="12884" xr:uid="{00000000-0005-0000-0000-0000422E0000}"/>
    <cellStyle name="Calculation 54 2" xfId="12885" xr:uid="{00000000-0005-0000-0000-0000432E0000}"/>
    <cellStyle name="Calculation 55" xfId="12886" xr:uid="{00000000-0005-0000-0000-0000442E0000}"/>
    <cellStyle name="Calculation 55 2" xfId="12887" xr:uid="{00000000-0005-0000-0000-0000452E0000}"/>
    <cellStyle name="Calculation 56" xfId="12888" xr:uid="{00000000-0005-0000-0000-0000462E0000}"/>
    <cellStyle name="Calculation 56 2" xfId="12889" xr:uid="{00000000-0005-0000-0000-0000472E0000}"/>
    <cellStyle name="Calculation 57" xfId="12890" xr:uid="{00000000-0005-0000-0000-0000482E0000}"/>
    <cellStyle name="Calculation 57 2" xfId="12891" xr:uid="{00000000-0005-0000-0000-0000492E0000}"/>
    <cellStyle name="Calculation 58" xfId="12892" xr:uid="{00000000-0005-0000-0000-00004A2E0000}"/>
    <cellStyle name="Calculation 58 2" xfId="12893" xr:uid="{00000000-0005-0000-0000-00004B2E0000}"/>
    <cellStyle name="Calculation 59" xfId="12894" xr:uid="{00000000-0005-0000-0000-00004C2E0000}"/>
    <cellStyle name="Calculation 59 2" xfId="12895" xr:uid="{00000000-0005-0000-0000-00004D2E0000}"/>
    <cellStyle name="Calculation 6" xfId="328" xr:uid="{00000000-0005-0000-0000-00004E2E0000}"/>
    <cellStyle name="Calculation 6 10" xfId="12896" xr:uid="{00000000-0005-0000-0000-00004F2E0000}"/>
    <cellStyle name="Calculation 6 10 2" xfId="12897" xr:uid="{00000000-0005-0000-0000-0000502E0000}"/>
    <cellStyle name="Calculation 6 11" xfId="12898" xr:uid="{00000000-0005-0000-0000-0000512E0000}"/>
    <cellStyle name="Calculation 6 11 2" xfId="12899" xr:uid="{00000000-0005-0000-0000-0000522E0000}"/>
    <cellStyle name="Calculation 6 12" xfId="12900" xr:uid="{00000000-0005-0000-0000-0000532E0000}"/>
    <cellStyle name="Calculation 6 12 2" xfId="12901" xr:uid="{00000000-0005-0000-0000-0000542E0000}"/>
    <cellStyle name="Calculation 6 13" xfId="12902" xr:uid="{00000000-0005-0000-0000-0000552E0000}"/>
    <cellStyle name="Calculation 6 13 2" xfId="12903" xr:uid="{00000000-0005-0000-0000-0000562E0000}"/>
    <cellStyle name="Calculation 6 14" xfId="12904" xr:uid="{00000000-0005-0000-0000-0000572E0000}"/>
    <cellStyle name="Calculation 6 14 2" xfId="12905" xr:uid="{00000000-0005-0000-0000-0000582E0000}"/>
    <cellStyle name="Calculation 6 15" xfId="12906" xr:uid="{00000000-0005-0000-0000-0000592E0000}"/>
    <cellStyle name="Calculation 6 15 2" xfId="12907" xr:uid="{00000000-0005-0000-0000-00005A2E0000}"/>
    <cellStyle name="Calculation 6 16" xfId="12908" xr:uid="{00000000-0005-0000-0000-00005B2E0000}"/>
    <cellStyle name="Calculation 6 16 2" xfId="12909" xr:uid="{00000000-0005-0000-0000-00005C2E0000}"/>
    <cellStyle name="Calculation 6 17" xfId="12910" xr:uid="{00000000-0005-0000-0000-00005D2E0000}"/>
    <cellStyle name="Calculation 6 17 2" xfId="12911" xr:uid="{00000000-0005-0000-0000-00005E2E0000}"/>
    <cellStyle name="Calculation 6 18" xfId="12912" xr:uid="{00000000-0005-0000-0000-00005F2E0000}"/>
    <cellStyle name="Calculation 6 18 2" xfId="12913" xr:uid="{00000000-0005-0000-0000-0000602E0000}"/>
    <cellStyle name="Calculation 6 19" xfId="12914" xr:uid="{00000000-0005-0000-0000-0000612E0000}"/>
    <cellStyle name="Calculation 6 19 2" xfId="12915" xr:uid="{00000000-0005-0000-0000-0000622E0000}"/>
    <cellStyle name="Calculation 6 2" xfId="329" xr:uid="{00000000-0005-0000-0000-0000632E0000}"/>
    <cellStyle name="Calculation 6 2 2" xfId="12916" xr:uid="{00000000-0005-0000-0000-0000642E0000}"/>
    <cellStyle name="Calculation 6 20" xfId="12917" xr:uid="{00000000-0005-0000-0000-0000652E0000}"/>
    <cellStyle name="Calculation 6 20 2" xfId="12918" xr:uid="{00000000-0005-0000-0000-0000662E0000}"/>
    <cellStyle name="Calculation 6 21" xfId="12919" xr:uid="{00000000-0005-0000-0000-0000672E0000}"/>
    <cellStyle name="Calculation 6 21 2" xfId="12920" xr:uid="{00000000-0005-0000-0000-0000682E0000}"/>
    <cellStyle name="Calculation 6 22" xfId="12921" xr:uid="{00000000-0005-0000-0000-0000692E0000}"/>
    <cellStyle name="Calculation 6 22 2" xfId="12922" xr:uid="{00000000-0005-0000-0000-00006A2E0000}"/>
    <cellStyle name="Calculation 6 23" xfId="12923" xr:uid="{00000000-0005-0000-0000-00006B2E0000}"/>
    <cellStyle name="Calculation 6 23 2" xfId="12924" xr:uid="{00000000-0005-0000-0000-00006C2E0000}"/>
    <cellStyle name="Calculation 6 24" xfId="12925" xr:uid="{00000000-0005-0000-0000-00006D2E0000}"/>
    <cellStyle name="Calculation 6 24 2" xfId="12926" xr:uid="{00000000-0005-0000-0000-00006E2E0000}"/>
    <cellStyle name="Calculation 6 25" xfId="12927" xr:uid="{00000000-0005-0000-0000-00006F2E0000}"/>
    <cellStyle name="Calculation 6 25 2" xfId="12928" xr:uid="{00000000-0005-0000-0000-0000702E0000}"/>
    <cellStyle name="Calculation 6 26" xfId="12929" xr:uid="{00000000-0005-0000-0000-0000712E0000}"/>
    <cellStyle name="Calculation 6 26 2" xfId="12930" xr:uid="{00000000-0005-0000-0000-0000722E0000}"/>
    <cellStyle name="Calculation 6 27" xfId="12931" xr:uid="{00000000-0005-0000-0000-0000732E0000}"/>
    <cellStyle name="Calculation 6 27 2" xfId="12932" xr:uid="{00000000-0005-0000-0000-0000742E0000}"/>
    <cellStyle name="Calculation 6 28" xfId="12933" xr:uid="{00000000-0005-0000-0000-0000752E0000}"/>
    <cellStyle name="Calculation 6 28 2" xfId="12934" xr:uid="{00000000-0005-0000-0000-0000762E0000}"/>
    <cellStyle name="Calculation 6 29" xfId="12935" xr:uid="{00000000-0005-0000-0000-0000772E0000}"/>
    <cellStyle name="Calculation 6 29 2" xfId="12936" xr:uid="{00000000-0005-0000-0000-0000782E0000}"/>
    <cellStyle name="Calculation 6 3" xfId="12937" xr:uid="{00000000-0005-0000-0000-0000792E0000}"/>
    <cellStyle name="Calculation 6 3 2" xfId="12938" xr:uid="{00000000-0005-0000-0000-00007A2E0000}"/>
    <cellStyle name="Calculation 6 30" xfId="12939" xr:uid="{00000000-0005-0000-0000-00007B2E0000}"/>
    <cellStyle name="Calculation 6 30 2" xfId="12940" xr:uid="{00000000-0005-0000-0000-00007C2E0000}"/>
    <cellStyle name="Calculation 6 31" xfId="12941" xr:uid="{00000000-0005-0000-0000-00007D2E0000}"/>
    <cellStyle name="Calculation 6 31 2" xfId="12942" xr:uid="{00000000-0005-0000-0000-00007E2E0000}"/>
    <cellStyle name="Calculation 6 32" xfId="12943" xr:uid="{00000000-0005-0000-0000-00007F2E0000}"/>
    <cellStyle name="Calculation 6 32 2" xfId="12944" xr:uid="{00000000-0005-0000-0000-0000802E0000}"/>
    <cellStyle name="Calculation 6 33" xfId="12945" xr:uid="{00000000-0005-0000-0000-0000812E0000}"/>
    <cellStyle name="Calculation 6 33 2" xfId="12946" xr:uid="{00000000-0005-0000-0000-0000822E0000}"/>
    <cellStyle name="Calculation 6 34" xfId="12947" xr:uid="{00000000-0005-0000-0000-0000832E0000}"/>
    <cellStyle name="Calculation 6 34 2" xfId="12948" xr:uid="{00000000-0005-0000-0000-0000842E0000}"/>
    <cellStyle name="Calculation 6 35" xfId="12949" xr:uid="{00000000-0005-0000-0000-0000852E0000}"/>
    <cellStyle name="Calculation 6 35 2" xfId="12950" xr:uid="{00000000-0005-0000-0000-0000862E0000}"/>
    <cellStyle name="Calculation 6 36" xfId="12951" xr:uid="{00000000-0005-0000-0000-0000872E0000}"/>
    <cellStyle name="Calculation 6 36 2" xfId="12952" xr:uid="{00000000-0005-0000-0000-0000882E0000}"/>
    <cellStyle name="Calculation 6 37" xfId="12953" xr:uid="{00000000-0005-0000-0000-0000892E0000}"/>
    <cellStyle name="Calculation 6 37 2" xfId="12954" xr:uid="{00000000-0005-0000-0000-00008A2E0000}"/>
    <cellStyle name="Calculation 6 38" xfId="12955" xr:uid="{00000000-0005-0000-0000-00008B2E0000}"/>
    <cellStyle name="Calculation 6 38 2" xfId="12956" xr:uid="{00000000-0005-0000-0000-00008C2E0000}"/>
    <cellStyle name="Calculation 6 39" xfId="12957" xr:uid="{00000000-0005-0000-0000-00008D2E0000}"/>
    <cellStyle name="Calculation 6 39 2" xfId="12958" xr:uid="{00000000-0005-0000-0000-00008E2E0000}"/>
    <cellStyle name="Calculation 6 4" xfId="12959" xr:uid="{00000000-0005-0000-0000-00008F2E0000}"/>
    <cellStyle name="Calculation 6 4 2" xfId="12960" xr:uid="{00000000-0005-0000-0000-0000902E0000}"/>
    <cellStyle name="Calculation 6 40" xfId="12961" xr:uid="{00000000-0005-0000-0000-0000912E0000}"/>
    <cellStyle name="Calculation 6 41" xfId="12962" xr:uid="{00000000-0005-0000-0000-0000922E0000}"/>
    <cellStyle name="Calculation 6 42" xfId="12963" xr:uid="{00000000-0005-0000-0000-0000932E0000}"/>
    <cellStyle name="Calculation 6 43" xfId="12964" xr:uid="{00000000-0005-0000-0000-0000942E0000}"/>
    <cellStyle name="Calculation 6 44" xfId="12965" xr:uid="{00000000-0005-0000-0000-0000952E0000}"/>
    <cellStyle name="Calculation 6 45" xfId="12966" xr:uid="{00000000-0005-0000-0000-0000962E0000}"/>
    <cellStyle name="Calculation 6 46" xfId="12967" xr:uid="{00000000-0005-0000-0000-0000972E0000}"/>
    <cellStyle name="Calculation 6 47" xfId="12968" xr:uid="{00000000-0005-0000-0000-0000982E0000}"/>
    <cellStyle name="Calculation 6 48" xfId="12969" xr:uid="{00000000-0005-0000-0000-0000992E0000}"/>
    <cellStyle name="Calculation 6 49" xfId="12970" xr:uid="{00000000-0005-0000-0000-00009A2E0000}"/>
    <cellStyle name="Calculation 6 5" xfId="12971" xr:uid="{00000000-0005-0000-0000-00009B2E0000}"/>
    <cellStyle name="Calculation 6 5 2" xfId="12972" xr:uid="{00000000-0005-0000-0000-00009C2E0000}"/>
    <cellStyle name="Calculation 6 50" xfId="12973" xr:uid="{00000000-0005-0000-0000-00009D2E0000}"/>
    <cellStyle name="Calculation 6 51" xfId="12974" xr:uid="{00000000-0005-0000-0000-00009E2E0000}"/>
    <cellStyle name="Calculation 6 52" xfId="12975" xr:uid="{00000000-0005-0000-0000-00009F2E0000}"/>
    <cellStyle name="Calculation 6 53" xfId="12976" xr:uid="{00000000-0005-0000-0000-0000A02E0000}"/>
    <cellStyle name="Calculation 6 54" xfId="12977" xr:uid="{00000000-0005-0000-0000-0000A12E0000}"/>
    <cellStyle name="Calculation 6 55" xfId="12978" xr:uid="{00000000-0005-0000-0000-0000A22E0000}"/>
    <cellStyle name="Calculation 6 56" xfId="12979" xr:uid="{00000000-0005-0000-0000-0000A32E0000}"/>
    <cellStyle name="Calculation 6 57" xfId="12980" xr:uid="{00000000-0005-0000-0000-0000A42E0000}"/>
    <cellStyle name="Calculation 6 58" xfId="12981" xr:uid="{00000000-0005-0000-0000-0000A52E0000}"/>
    <cellStyle name="Calculation 6 59" xfId="12982" xr:uid="{00000000-0005-0000-0000-0000A62E0000}"/>
    <cellStyle name="Calculation 6 6" xfId="12983" xr:uid="{00000000-0005-0000-0000-0000A72E0000}"/>
    <cellStyle name="Calculation 6 6 2" xfId="12984" xr:uid="{00000000-0005-0000-0000-0000A82E0000}"/>
    <cellStyle name="Calculation 6 60" xfId="12985" xr:uid="{00000000-0005-0000-0000-0000A92E0000}"/>
    <cellStyle name="Calculation 6 61" xfId="12986" xr:uid="{00000000-0005-0000-0000-0000AA2E0000}"/>
    <cellStyle name="Calculation 6 62" xfId="12987" xr:uid="{00000000-0005-0000-0000-0000AB2E0000}"/>
    <cellStyle name="Calculation 6 63" xfId="12988" xr:uid="{00000000-0005-0000-0000-0000AC2E0000}"/>
    <cellStyle name="Calculation 6 64" xfId="12989" xr:uid="{00000000-0005-0000-0000-0000AD2E0000}"/>
    <cellStyle name="Calculation 6 65" xfId="12990" xr:uid="{00000000-0005-0000-0000-0000AE2E0000}"/>
    <cellStyle name="Calculation 6 66" xfId="12991" xr:uid="{00000000-0005-0000-0000-0000AF2E0000}"/>
    <cellStyle name="Calculation 6 67" xfId="12992" xr:uid="{00000000-0005-0000-0000-0000B02E0000}"/>
    <cellStyle name="Calculation 6 68" xfId="12993" xr:uid="{00000000-0005-0000-0000-0000B12E0000}"/>
    <cellStyle name="Calculation 6 69" xfId="12994" xr:uid="{00000000-0005-0000-0000-0000B22E0000}"/>
    <cellStyle name="Calculation 6 7" xfId="12995" xr:uid="{00000000-0005-0000-0000-0000B32E0000}"/>
    <cellStyle name="Calculation 6 7 2" xfId="12996" xr:uid="{00000000-0005-0000-0000-0000B42E0000}"/>
    <cellStyle name="Calculation 6 70" xfId="12997" xr:uid="{00000000-0005-0000-0000-0000B52E0000}"/>
    <cellStyle name="Calculation 6 71" xfId="12998" xr:uid="{00000000-0005-0000-0000-0000B62E0000}"/>
    <cellStyle name="Calculation 6 72" xfId="12999" xr:uid="{00000000-0005-0000-0000-0000B72E0000}"/>
    <cellStyle name="Calculation 6 73" xfId="13000" xr:uid="{00000000-0005-0000-0000-0000B82E0000}"/>
    <cellStyle name="Calculation 6 74" xfId="13001" xr:uid="{00000000-0005-0000-0000-0000B92E0000}"/>
    <cellStyle name="Calculation 6 75" xfId="13002" xr:uid="{00000000-0005-0000-0000-0000BA2E0000}"/>
    <cellStyle name="Calculation 6 76" xfId="13003" xr:uid="{00000000-0005-0000-0000-0000BB2E0000}"/>
    <cellStyle name="Calculation 6 77" xfId="52580" xr:uid="{00000000-0005-0000-0000-0000BC2E0000}"/>
    <cellStyle name="Calculation 6 78" xfId="52818" xr:uid="{00000000-0005-0000-0000-0000BD2E0000}"/>
    <cellStyle name="Calculation 6 79" xfId="53279" xr:uid="{00000000-0005-0000-0000-0000BE2E0000}"/>
    <cellStyle name="Calculation 6 8" xfId="13004" xr:uid="{00000000-0005-0000-0000-0000BF2E0000}"/>
    <cellStyle name="Calculation 6 8 2" xfId="13005" xr:uid="{00000000-0005-0000-0000-0000C02E0000}"/>
    <cellStyle name="Calculation 6 9" xfId="13006" xr:uid="{00000000-0005-0000-0000-0000C12E0000}"/>
    <cellStyle name="Calculation 6 9 2" xfId="13007" xr:uid="{00000000-0005-0000-0000-0000C22E0000}"/>
    <cellStyle name="Calculation 60" xfId="13008" xr:uid="{00000000-0005-0000-0000-0000C32E0000}"/>
    <cellStyle name="Calculation 60 2" xfId="13009" xr:uid="{00000000-0005-0000-0000-0000C42E0000}"/>
    <cellStyle name="Calculation 61" xfId="13010" xr:uid="{00000000-0005-0000-0000-0000C52E0000}"/>
    <cellStyle name="Calculation 62" xfId="13011" xr:uid="{00000000-0005-0000-0000-0000C62E0000}"/>
    <cellStyle name="Calculation 63" xfId="13012" xr:uid="{00000000-0005-0000-0000-0000C72E0000}"/>
    <cellStyle name="Calculation 64" xfId="13013" xr:uid="{00000000-0005-0000-0000-0000C82E0000}"/>
    <cellStyle name="Calculation 65" xfId="13014" xr:uid="{00000000-0005-0000-0000-0000C92E0000}"/>
    <cellStyle name="Calculation 66" xfId="13015" xr:uid="{00000000-0005-0000-0000-0000CA2E0000}"/>
    <cellStyle name="Calculation 67" xfId="13016" xr:uid="{00000000-0005-0000-0000-0000CB2E0000}"/>
    <cellStyle name="Calculation 68" xfId="13017" xr:uid="{00000000-0005-0000-0000-0000CC2E0000}"/>
    <cellStyle name="Calculation 69" xfId="13018" xr:uid="{00000000-0005-0000-0000-0000CD2E0000}"/>
    <cellStyle name="Calculation 7" xfId="330" xr:uid="{00000000-0005-0000-0000-0000CE2E0000}"/>
    <cellStyle name="Calculation 7 10" xfId="13019" xr:uid="{00000000-0005-0000-0000-0000CF2E0000}"/>
    <cellStyle name="Calculation 7 10 2" xfId="13020" xr:uid="{00000000-0005-0000-0000-0000D02E0000}"/>
    <cellStyle name="Calculation 7 11" xfId="13021" xr:uid="{00000000-0005-0000-0000-0000D12E0000}"/>
    <cellStyle name="Calculation 7 11 2" xfId="13022" xr:uid="{00000000-0005-0000-0000-0000D22E0000}"/>
    <cellStyle name="Calculation 7 12" xfId="13023" xr:uid="{00000000-0005-0000-0000-0000D32E0000}"/>
    <cellStyle name="Calculation 7 12 2" xfId="13024" xr:uid="{00000000-0005-0000-0000-0000D42E0000}"/>
    <cellStyle name="Calculation 7 13" xfId="13025" xr:uid="{00000000-0005-0000-0000-0000D52E0000}"/>
    <cellStyle name="Calculation 7 13 2" xfId="13026" xr:uid="{00000000-0005-0000-0000-0000D62E0000}"/>
    <cellStyle name="Calculation 7 14" xfId="13027" xr:uid="{00000000-0005-0000-0000-0000D72E0000}"/>
    <cellStyle name="Calculation 7 14 2" xfId="13028" xr:uid="{00000000-0005-0000-0000-0000D82E0000}"/>
    <cellStyle name="Calculation 7 15" xfId="13029" xr:uid="{00000000-0005-0000-0000-0000D92E0000}"/>
    <cellStyle name="Calculation 7 15 2" xfId="13030" xr:uid="{00000000-0005-0000-0000-0000DA2E0000}"/>
    <cellStyle name="Calculation 7 16" xfId="13031" xr:uid="{00000000-0005-0000-0000-0000DB2E0000}"/>
    <cellStyle name="Calculation 7 16 2" xfId="13032" xr:uid="{00000000-0005-0000-0000-0000DC2E0000}"/>
    <cellStyle name="Calculation 7 17" xfId="13033" xr:uid="{00000000-0005-0000-0000-0000DD2E0000}"/>
    <cellStyle name="Calculation 7 17 2" xfId="13034" xr:uid="{00000000-0005-0000-0000-0000DE2E0000}"/>
    <cellStyle name="Calculation 7 18" xfId="13035" xr:uid="{00000000-0005-0000-0000-0000DF2E0000}"/>
    <cellStyle name="Calculation 7 18 2" xfId="13036" xr:uid="{00000000-0005-0000-0000-0000E02E0000}"/>
    <cellStyle name="Calculation 7 19" xfId="13037" xr:uid="{00000000-0005-0000-0000-0000E12E0000}"/>
    <cellStyle name="Calculation 7 19 2" xfId="13038" xr:uid="{00000000-0005-0000-0000-0000E22E0000}"/>
    <cellStyle name="Calculation 7 2" xfId="331" xr:uid="{00000000-0005-0000-0000-0000E32E0000}"/>
    <cellStyle name="Calculation 7 2 2" xfId="13039" xr:uid="{00000000-0005-0000-0000-0000E42E0000}"/>
    <cellStyle name="Calculation 7 20" xfId="13040" xr:uid="{00000000-0005-0000-0000-0000E52E0000}"/>
    <cellStyle name="Calculation 7 20 2" xfId="13041" xr:uid="{00000000-0005-0000-0000-0000E62E0000}"/>
    <cellStyle name="Calculation 7 21" xfId="13042" xr:uid="{00000000-0005-0000-0000-0000E72E0000}"/>
    <cellStyle name="Calculation 7 21 2" xfId="13043" xr:uid="{00000000-0005-0000-0000-0000E82E0000}"/>
    <cellStyle name="Calculation 7 22" xfId="13044" xr:uid="{00000000-0005-0000-0000-0000E92E0000}"/>
    <cellStyle name="Calculation 7 22 2" xfId="13045" xr:uid="{00000000-0005-0000-0000-0000EA2E0000}"/>
    <cellStyle name="Calculation 7 23" xfId="13046" xr:uid="{00000000-0005-0000-0000-0000EB2E0000}"/>
    <cellStyle name="Calculation 7 23 2" xfId="13047" xr:uid="{00000000-0005-0000-0000-0000EC2E0000}"/>
    <cellStyle name="Calculation 7 24" xfId="13048" xr:uid="{00000000-0005-0000-0000-0000ED2E0000}"/>
    <cellStyle name="Calculation 7 24 2" xfId="13049" xr:uid="{00000000-0005-0000-0000-0000EE2E0000}"/>
    <cellStyle name="Calculation 7 25" xfId="13050" xr:uid="{00000000-0005-0000-0000-0000EF2E0000}"/>
    <cellStyle name="Calculation 7 25 2" xfId="13051" xr:uid="{00000000-0005-0000-0000-0000F02E0000}"/>
    <cellStyle name="Calculation 7 26" xfId="13052" xr:uid="{00000000-0005-0000-0000-0000F12E0000}"/>
    <cellStyle name="Calculation 7 26 2" xfId="13053" xr:uid="{00000000-0005-0000-0000-0000F22E0000}"/>
    <cellStyle name="Calculation 7 27" xfId="13054" xr:uid="{00000000-0005-0000-0000-0000F32E0000}"/>
    <cellStyle name="Calculation 7 27 2" xfId="13055" xr:uid="{00000000-0005-0000-0000-0000F42E0000}"/>
    <cellStyle name="Calculation 7 28" xfId="13056" xr:uid="{00000000-0005-0000-0000-0000F52E0000}"/>
    <cellStyle name="Calculation 7 28 2" xfId="13057" xr:uid="{00000000-0005-0000-0000-0000F62E0000}"/>
    <cellStyle name="Calculation 7 29" xfId="13058" xr:uid="{00000000-0005-0000-0000-0000F72E0000}"/>
    <cellStyle name="Calculation 7 29 2" xfId="13059" xr:uid="{00000000-0005-0000-0000-0000F82E0000}"/>
    <cellStyle name="Calculation 7 3" xfId="13060" xr:uid="{00000000-0005-0000-0000-0000F92E0000}"/>
    <cellStyle name="Calculation 7 3 2" xfId="13061" xr:uid="{00000000-0005-0000-0000-0000FA2E0000}"/>
    <cellStyle name="Calculation 7 30" xfId="13062" xr:uid="{00000000-0005-0000-0000-0000FB2E0000}"/>
    <cellStyle name="Calculation 7 30 2" xfId="13063" xr:uid="{00000000-0005-0000-0000-0000FC2E0000}"/>
    <cellStyle name="Calculation 7 31" xfId="13064" xr:uid="{00000000-0005-0000-0000-0000FD2E0000}"/>
    <cellStyle name="Calculation 7 31 2" xfId="13065" xr:uid="{00000000-0005-0000-0000-0000FE2E0000}"/>
    <cellStyle name="Calculation 7 32" xfId="13066" xr:uid="{00000000-0005-0000-0000-0000FF2E0000}"/>
    <cellStyle name="Calculation 7 32 2" xfId="13067" xr:uid="{00000000-0005-0000-0000-0000002F0000}"/>
    <cellStyle name="Calculation 7 33" xfId="13068" xr:uid="{00000000-0005-0000-0000-0000012F0000}"/>
    <cellStyle name="Calculation 7 33 2" xfId="13069" xr:uid="{00000000-0005-0000-0000-0000022F0000}"/>
    <cellStyle name="Calculation 7 34" xfId="13070" xr:uid="{00000000-0005-0000-0000-0000032F0000}"/>
    <cellStyle name="Calculation 7 34 2" xfId="13071" xr:uid="{00000000-0005-0000-0000-0000042F0000}"/>
    <cellStyle name="Calculation 7 35" xfId="13072" xr:uid="{00000000-0005-0000-0000-0000052F0000}"/>
    <cellStyle name="Calculation 7 35 2" xfId="13073" xr:uid="{00000000-0005-0000-0000-0000062F0000}"/>
    <cellStyle name="Calculation 7 36" xfId="13074" xr:uid="{00000000-0005-0000-0000-0000072F0000}"/>
    <cellStyle name="Calculation 7 36 2" xfId="13075" xr:uid="{00000000-0005-0000-0000-0000082F0000}"/>
    <cellStyle name="Calculation 7 37" xfId="13076" xr:uid="{00000000-0005-0000-0000-0000092F0000}"/>
    <cellStyle name="Calculation 7 37 2" xfId="13077" xr:uid="{00000000-0005-0000-0000-00000A2F0000}"/>
    <cellStyle name="Calculation 7 38" xfId="13078" xr:uid="{00000000-0005-0000-0000-00000B2F0000}"/>
    <cellStyle name="Calculation 7 38 2" xfId="13079" xr:uid="{00000000-0005-0000-0000-00000C2F0000}"/>
    <cellStyle name="Calculation 7 39" xfId="13080" xr:uid="{00000000-0005-0000-0000-00000D2F0000}"/>
    <cellStyle name="Calculation 7 39 2" xfId="13081" xr:uid="{00000000-0005-0000-0000-00000E2F0000}"/>
    <cellStyle name="Calculation 7 4" xfId="13082" xr:uid="{00000000-0005-0000-0000-00000F2F0000}"/>
    <cellStyle name="Calculation 7 4 2" xfId="13083" xr:uid="{00000000-0005-0000-0000-0000102F0000}"/>
    <cellStyle name="Calculation 7 40" xfId="13084" xr:uid="{00000000-0005-0000-0000-0000112F0000}"/>
    <cellStyle name="Calculation 7 41" xfId="13085" xr:uid="{00000000-0005-0000-0000-0000122F0000}"/>
    <cellStyle name="Calculation 7 42" xfId="13086" xr:uid="{00000000-0005-0000-0000-0000132F0000}"/>
    <cellStyle name="Calculation 7 43" xfId="13087" xr:uid="{00000000-0005-0000-0000-0000142F0000}"/>
    <cellStyle name="Calculation 7 44" xfId="13088" xr:uid="{00000000-0005-0000-0000-0000152F0000}"/>
    <cellStyle name="Calculation 7 45" xfId="13089" xr:uid="{00000000-0005-0000-0000-0000162F0000}"/>
    <cellStyle name="Calculation 7 46" xfId="13090" xr:uid="{00000000-0005-0000-0000-0000172F0000}"/>
    <cellStyle name="Calculation 7 47" xfId="13091" xr:uid="{00000000-0005-0000-0000-0000182F0000}"/>
    <cellStyle name="Calculation 7 48" xfId="13092" xr:uid="{00000000-0005-0000-0000-0000192F0000}"/>
    <cellStyle name="Calculation 7 49" xfId="13093" xr:uid="{00000000-0005-0000-0000-00001A2F0000}"/>
    <cellStyle name="Calculation 7 5" xfId="13094" xr:uid="{00000000-0005-0000-0000-00001B2F0000}"/>
    <cellStyle name="Calculation 7 5 2" xfId="13095" xr:uid="{00000000-0005-0000-0000-00001C2F0000}"/>
    <cellStyle name="Calculation 7 50" xfId="13096" xr:uid="{00000000-0005-0000-0000-00001D2F0000}"/>
    <cellStyle name="Calculation 7 51" xfId="13097" xr:uid="{00000000-0005-0000-0000-00001E2F0000}"/>
    <cellStyle name="Calculation 7 52" xfId="13098" xr:uid="{00000000-0005-0000-0000-00001F2F0000}"/>
    <cellStyle name="Calculation 7 53" xfId="13099" xr:uid="{00000000-0005-0000-0000-0000202F0000}"/>
    <cellStyle name="Calculation 7 54" xfId="13100" xr:uid="{00000000-0005-0000-0000-0000212F0000}"/>
    <cellStyle name="Calculation 7 55" xfId="13101" xr:uid="{00000000-0005-0000-0000-0000222F0000}"/>
    <cellStyle name="Calculation 7 56" xfId="13102" xr:uid="{00000000-0005-0000-0000-0000232F0000}"/>
    <cellStyle name="Calculation 7 57" xfId="13103" xr:uid="{00000000-0005-0000-0000-0000242F0000}"/>
    <cellStyle name="Calculation 7 58" xfId="13104" xr:uid="{00000000-0005-0000-0000-0000252F0000}"/>
    <cellStyle name="Calculation 7 59" xfId="13105" xr:uid="{00000000-0005-0000-0000-0000262F0000}"/>
    <cellStyle name="Calculation 7 6" xfId="13106" xr:uid="{00000000-0005-0000-0000-0000272F0000}"/>
    <cellStyle name="Calculation 7 6 2" xfId="13107" xr:uid="{00000000-0005-0000-0000-0000282F0000}"/>
    <cellStyle name="Calculation 7 60" xfId="13108" xr:uid="{00000000-0005-0000-0000-0000292F0000}"/>
    <cellStyle name="Calculation 7 61" xfId="13109" xr:uid="{00000000-0005-0000-0000-00002A2F0000}"/>
    <cellStyle name="Calculation 7 62" xfId="13110" xr:uid="{00000000-0005-0000-0000-00002B2F0000}"/>
    <cellStyle name="Calculation 7 63" xfId="13111" xr:uid="{00000000-0005-0000-0000-00002C2F0000}"/>
    <cellStyle name="Calculation 7 64" xfId="13112" xr:uid="{00000000-0005-0000-0000-00002D2F0000}"/>
    <cellStyle name="Calculation 7 65" xfId="13113" xr:uid="{00000000-0005-0000-0000-00002E2F0000}"/>
    <cellStyle name="Calculation 7 66" xfId="13114" xr:uid="{00000000-0005-0000-0000-00002F2F0000}"/>
    <cellStyle name="Calculation 7 67" xfId="13115" xr:uid="{00000000-0005-0000-0000-0000302F0000}"/>
    <cellStyle name="Calculation 7 68" xfId="13116" xr:uid="{00000000-0005-0000-0000-0000312F0000}"/>
    <cellStyle name="Calculation 7 69" xfId="13117" xr:uid="{00000000-0005-0000-0000-0000322F0000}"/>
    <cellStyle name="Calculation 7 7" xfId="13118" xr:uid="{00000000-0005-0000-0000-0000332F0000}"/>
    <cellStyle name="Calculation 7 7 2" xfId="13119" xr:uid="{00000000-0005-0000-0000-0000342F0000}"/>
    <cellStyle name="Calculation 7 70" xfId="13120" xr:uid="{00000000-0005-0000-0000-0000352F0000}"/>
    <cellStyle name="Calculation 7 71" xfId="13121" xr:uid="{00000000-0005-0000-0000-0000362F0000}"/>
    <cellStyle name="Calculation 7 72" xfId="13122" xr:uid="{00000000-0005-0000-0000-0000372F0000}"/>
    <cellStyle name="Calculation 7 73" xfId="13123" xr:uid="{00000000-0005-0000-0000-0000382F0000}"/>
    <cellStyle name="Calculation 7 74" xfId="13124" xr:uid="{00000000-0005-0000-0000-0000392F0000}"/>
    <cellStyle name="Calculation 7 75" xfId="13125" xr:uid="{00000000-0005-0000-0000-00003A2F0000}"/>
    <cellStyle name="Calculation 7 76" xfId="13126" xr:uid="{00000000-0005-0000-0000-00003B2F0000}"/>
    <cellStyle name="Calculation 7 77" xfId="52601" xr:uid="{00000000-0005-0000-0000-00003C2F0000}"/>
    <cellStyle name="Calculation 7 78" xfId="52847" xr:uid="{00000000-0005-0000-0000-00003D2F0000}"/>
    <cellStyle name="Calculation 7 79" xfId="53308" xr:uid="{00000000-0005-0000-0000-00003E2F0000}"/>
    <cellStyle name="Calculation 7 8" xfId="13127" xr:uid="{00000000-0005-0000-0000-00003F2F0000}"/>
    <cellStyle name="Calculation 7 8 2" xfId="13128" xr:uid="{00000000-0005-0000-0000-0000402F0000}"/>
    <cellStyle name="Calculation 7 9" xfId="13129" xr:uid="{00000000-0005-0000-0000-0000412F0000}"/>
    <cellStyle name="Calculation 7 9 2" xfId="13130" xr:uid="{00000000-0005-0000-0000-0000422F0000}"/>
    <cellStyle name="Calculation 70" xfId="13131" xr:uid="{00000000-0005-0000-0000-0000432F0000}"/>
    <cellStyle name="Calculation 71" xfId="13132" xr:uid="{00000000-0005-0000-0000-0000442F0000}"/>
    <cellStyle name="Calculation 72" xfId="13133" xr:uid="{00000000-0005-0000-0000-0000452F0000}"/>
    <cellStyle name="Calculation 73" xfId="13134" xr:uid="{00000000-0005-0000-0000-0000462F0000}"/>
    <cellStyle name="Calculation 74" xfId="13135" xr:uid="{00000000-0005-0000-0000-0000472F0000}"/>
    <cellStyle name="Calculation 75" xfId="13136" xr:uid="{00000000-0005-0000-0000-0000482F0000}"/>
    <cellStyle name="Calculation 76" xfId="13137" xr:uid="{00000000-0005-0000-0000-0000492F0000}"/>
    <cellStyle name="Calculation 77" xfId="13138" xr:uid="{00000000-0005-0000-0000-00004A2F0000}"/>
    <cellStyle name="Calculation 78" xfId="13139" xr:uid="{00000000-0005-0000-0000-00004B2F0000}"/>
    <cellStyle name="Calculation 79" xfId="13140" xr:uid="{00000000-0005-0000-0000-00004C2F0000}"/>
    <cellStyle name="Calculation 8" xfId="332" xr:uid="{00000000-0005-0000-0000-00004D2F0000}"/>
    <cellStyle name="Calculation 8 10" xfId="13141" xr:uid="{00000000-0005-0000-0000-00004E2F0000}"/>
    <cellStyle name="Calculation 8 10 2" xfId="13142" xr:uid="{00000000-0005-0000-0000-00004F2F0000}"/>
    <cellStyle name="Calculation 8 11" xfId="13143" xr:uid="{00000000-0005-0000-0000-0000502F0000}"/>
    <cellStyle name="Calculation 8 11 2" xfId="13144" xr:uid="{00000000-0005-0000-0000-0000512F0000}"/>
    <cellStyle name="Calculation 8 12" xfId="13145" xr:uid="{00000000-0005-0000-0000-0000522F0000}"/>
    <cellStyle name="Calculation 8 12 2" xfId="13146" xr:uid="{00000000-0005-0000-0000-0000532F0000}"/>
    <cellStyle name="Calculation 8 13" xfId="13147" xr:uid="{00000000-0005-0000-0000-0000542F0000}"/>
    <cellStyle name="Calculation 8 13 2" xfId="13148" xr:uid="{00000000-0005-0000-0000-0000552F0000}"/>
    <cellStyle name="Calculation 8 14" xfId="13149" xr:uid="{00000000-0005-0000-0000-0000562F0000}"/>
    <cellStyle name="Calculation 8 14 2" xfId="13150" xr:uid="{00000000-0005-0000-0000-0000572F0000}"/>
    <cellStyle name="Calculation 8 15" xfId="13151" xr:uid="{00000000-0005-0000-0000-0000582F0000}"/>
    <cellStyle name="Calculation 8 15 2" xfId="13152" xr:uid="{00000000-0005-0000-0000-0000592F0000}"/>
    <cellStyle name="Calculation 8 16" xfId="13153" xr:uid="{00000000-0005-0000-0000-00005A2F0000}"/>
    <cellStyle name="Calculation 8 16 2" xfId="13154" xr:uid="{00000000-0005-0000-0000-00005B2F0000}"/>
    <cellStyle name="Calculation 8 17" xfId="13155" xr:uid="{00000000-0005-0000-0000-00005C2F0000}"/>
    <cellStyle name="Calculation 8 17 2" xfId="13156" xr:uid="{00000000-0005-0000-0000-00005D2F0000}"/>
    <cellStyle name="Calculation 8 18" xfId="13157" xr:uid="{00000000-0005-0000-0000-00005E2F0000}"/>
    <cellStyle name="Calculation 8 18 2" xfId="13158" xr:uid="{00000000-0005-0000-0000-00005F2F0000}"/>
    <cellStyle name="Calculation 8 19" xfId="13159" xr:uid="{00000000-0005-0000-0000-0000602F0000}"/>
    <cellStyle name="Calculation 8 19 2" xfId="13160" xr:uid="{00000000-0005-0000-0000-0000612F0000}"/>
    <cellStyle name="Calculation 8 2" xfId="333" xr:uid="{00000000-0005-0000-0000-0000622F0000}"/>
    <cellStyle name="Calculation 8 2 2" xfId="13161" xr:uid="{00000000-0005-0000-0000-0000632F0000}"/>
    <cellStyle name="Calculation 8 20" xfId="13162" xr:uid="{00000000-0005-0000-0000-0000642F0000}"/>
    <cellStyle name="Calculation 8 20 2" xfId="13163" xr:uid="{00000000-0005-0000-0000-0000652F0000}"/>
    <cellStyle name="Calculation 8 21" xfId="13164" xr:uid="{00000000-0005-0000-0000-0000662F0000}"/>
    <cellStyle name="Calculation 8 21 2" xfId="13165" xr:uid="{00000000-0005-0000-0000-0000672F0000}"/>
    <cellStyle name="Calculation 8 22" xfId="13166" xr:uid="{00000000-0005-0000-0000-0000682F0000}"/>
    <cellStyle name="Calculation 8 22 2" xfId="13167" xr:uid="{00000000-0005-0000-0000-0000692F0000}"/>
    <cellStyle name="Calculation 8 23" xfId="13168" xr:uid="{00000000-0005-0000-0000-00006A2F0000}"/>
    <cellStyle name="Calculation 8 23 2" xfId="13169" xr:uid="{00000000-0005-0000-0000-00006B2F0000}"/>
    <cellStyle name="Calculation 8 24" xfId="13170" xr:uid="{00000000-0005-0000-0000-00006C2F0000}"/>
    <cellStyle name="Calculation 8 24 2" xfId="13171" xr:uid="{00000000-0005-0000-0000-00006D2F0000}"/>
    <cellStyle name="Calculation 8 25" xfId="13172" xr:uid="{00000000-0005-0000-0000-00006E2F0000}"/>
    <cellStyle name="Calculation 8 25 2" xfId="13173" xr:uid="{00000000-0005-0000-0000-00006F2F0000}"/>
    <cellStyle name="Calculation 8 26" xfId="13174" xr:uid="{00000000-0005-0000-0000-0000702F0000}"/>
    <cellStyle name="Calculation 8 26 2" xfId="13175" xr:uid="{00000000-0005-0000-0000-0000712F0000}"/>
    <cellStyle name="Calculation 8 27" xfId="13176" xr:uid="{00000000-0005-0000-0000-0000722F0000}"/>
    <cellStyle name="Calculation 8 27 2" xfId="13177" xr:uid="{00000000-0005-0000-0000-0000732F0000}"/>
    <cellStyle name="Calculation 8 28" xfId="13178" xr:uid="{00000000-0005-0000-0000-0000742F0000}"/>
    <cellStyle name="Calculation 8 28 2" xfId="13179" xr:uid="{00000000-0005-0000-0000-0000752F0000}"/>
    <cellStyle name="Calculation 8 29" xfId="13180" xr:uid="{00000000-0005-0000-0000-0000762F0000}"/>
    <cellStyle name="Calculation 8 29 2" xfId="13181" xr:uid="{00000000-0005-0000-0000-0000772F0000}"/>
    <cellStyle name="Calculation 8 3" xfId="13182" xr:uid="{00000000-0005-0000-0000-0000782F0000}"/>
    <cellStyle name="Calculation 8 3 2" xfId="13183" xr:uid="{00000000-0005-0000-0000-0000792F0000}"/>
    <cellStyle name="Calculation 8 30" xfId="13184" xr:uid="{00000000-0005-0000-0000-00007A2F0000}"/>
    <cellStyle name="Calculation 8 30 2" xfId="13185" xr:uid="{00000000-0005-0000-0000-00007B2F0000}"/>
    <cellStyle name="Calculation 8 31" xfId="13186" xr:uid="{00000000-0005-0000-0000-00007C2F0000}"/>
    <cellStyle name="Calculation 8 31 2" xfId="13187" xr:uid="{00000000-0005-0000-0000-00007D2F0000}"/>
    <cellStyle name="Calculation 8 32" xfId="13188" xr:uid="{00000000-0005-0000-0000-00007E2F0000}"/>
    <cellStyle name="Calculation 8 32 2" xfId="13189" xr:uid="{00000000-0005-0000-0000-00007F2F0000}"/>
    <cellStyle name="Calculation 8 33" xfId="13190" xr:uid="{00000000-0005-0000-0000-0000802F0000}"/>
    <cellStyle name="Calculation 8 33 2" xfId="13191" xr:uid="{00000000-0005-0000-0000-0000812F0000}"/>
    <cellStyle name="Calculation 8 34" xfId="13192" xr:uid="{00000000-0005-0000-0000-0000822F0000}"/>
    <cellStyle name="Calculation 8 34 2" xfId="13193" xr:uid="{00000000-0005-0000-0000-0000832F0000}"/>
    <cellStyle name="Calculation 8 35" xfId="13194" xr:uid="{00000000-0005-0000-0000-0000842F0000}"/>
    <cellStyle name="Calculation 8 35 2" xfId="13195" xr:uid="{00000000-0005-0000-0000-0000852F0000}"/>
    <cellStyle name="Calculation 8 36" xfId="13196" xr:uid="{00000000-0005-0000-0000-0000862F0000}"/>
    <cellStyle name="Calculation 8 36 2" xfId="13197" xr:uid="{00000000-0005-0000-0000-0000872F0000}"/>
    <cellStyle name="Calculation 8 37" xfId="13198" xr:uid="{00000000-0005-0000-0000-0000882F0000}"/>
    <cellStyle name="Calculation 8 37 2" xfId="13199" xr:uid="{00000000-0005-0000-0000-0000892F0000}"/>
    <cellStyle name="Calculation 8 38" xfId="13200" xr:uid="{00000000-0005-0000-0000-00008A2F0000}"/>
    <cellStyle name="Calculation 8 38 2" xfId="13201" xr:uid="{00000000-0005-0000-0000-00008B2F0000}"/>
    <cellStyle name="Calculation 8 39" xfId="13202" xr:uid="{00000000-0005-0000-0000-00008C2F0000}"/>
    <cellStyle name="Calculation 8 39 2" xfId="13203" xr:uid="{00000000-0005-0000-0000-00008D2F0000}"/>
    <cellStyle name="Calculation 8 4" xfId="13204" xr:uid="{00000000-0005-0000-0000-00008E2F0000}"/>
    <cellStyle name="Calculation 8 4 2" xfId="13205" xr:uid="{00000000-0005-0000-0000-00008F2F0000}"/>
    <cellStyle name="Calculation 8 40" xfId="13206" xr:uid="{00000000-0005-0000-0000-0000902F0000}"/>
    <cellStyle name="Calculation 8 41" xfId="13207" xr:uid="{00000000-0005-0000-0000-0000912F0000}"/>
    <cellStyle name="Calculation 8 42" xfId="13208" xr:uid="{00000000-0005-0000-0000-0000922F0000}"/>
    <cellStyle name="Calculation 8 43" xfId="13209" xr:uid="{00000000-0005-0000-0000-0000932F0000}"/>
    <cellStyle name="Calculation 8 44" xfId="13210" xr:uid="{00000000-0005-0000-0000-0000942F0000}"/>
    <cellStyle name="Calculation 8 45" xfId="13211" xr:uid="{00000000-0005-0000-0000-0000952F0000}"/>
    <cellStyle name="Calculation 8 46" xfId="13212" xr:uid="{00000000-0005-0000-0000-0000962F0000}"/>
    <cellStyle name="Calculation 8 47" xfId="13213" xr:uid="{00000000-0005-0000-0000-0000972F0000}"/>
    <cellStyle name="Calculation 8 48" xfId="13214" xr:uid="{00000000-0005-0000-0000-0000982F0000}"/>
    <cellStyle name="Calculation 8 49" xfId="13215" xr:uid="{00000000-0005-0000-0000-0000992F0000}"/>
    <cellStyle name="Calculation 8 5" xfId="13216" xr:uid="{00000000-0005-0000-0000-00009A2F0000}"/>
    <cellStyle name="Calculation 8 5 2" xfId="13217" xr:uid="{00000000-0005-0000-0000-00009B2F0000}"/>
    <cellStyle name="Calculation 8 50" xfId="13218" xr:uid="{00000000-0005-0000-0000-00009C2F0000}"/>
    <cellStyle name="Calculation 8 51" xfId="13219" xr:uid="{00000000-0005-0000-0000-00009D2F0000}"/>
    <cellStyle name="Calculation 8 52" xfId="13220" xr:uid="{00000000-0005-0000-0000-00009E2F0000}"/>
    <cellStyle name="Calculation 8 53" xfId="13221" xr:uid="{00000000-0005-0000-0000-00009F2F0000}"/>
    <cellStyle name="Calculation 8 54" xfId="13222" xr:uid="{00000000-0005-0000-0000-0000A02F0000}"/>
    <cellStyle name="Calculation 8 55" xfId="13223" xr:uid="{00000000-0005-0000-0000-0000A12F0000}"/>
    <cellStyle name="Calculation 8 56" xfId="13224" xr:uid="{00000000-0005-0000-0000-0000A22F0000}"/>
    <cellStyle name="Calculation 8 57" xfId="13225" xr:uid="{00000000-0005-0000-0000-0000A32F0000}"/>
    <cellStyle name="Calculation 8 58" xfId="13226" xr:uid="{00000000-0005-0000-0000-0000A42F0000}"/>
    <cellStyle name="Calculation 8 59" xfId="13227" xr:uid="{00000000-0005-0000-0000-0000A52F0000}"/>
    <cellStyle name="Calculation 8 6" xfId="13228" xr:uid="{00000000-0005-0000-0000-0000A62F0000}"/>
    <cellStyle name="Calculation 8 6 2" xfId="13229" xr:uid="{00000000-0005-0000-0000-0000A72F0000}"/>
    <cellStyle name="Calculation 8 60" xfId="13230" xr:uid="{00000000-0005-0000-0000-0000A82F0000}"/>
    <cellStyle name="Calculation 8 61" xfId="13231" xr:uid="{00000000-0005-0000-0000-0000A92F0000}"/>
    <cellStyle name="Calculation 8 62" xfId="13232" xr:uid="{00000000-0005-0000-0000-0000AA2F0000}"/>
    <cellStyle name="Calculation 8 63" xfId="13233" xr:uid="{00000000-0005-0000-0000-0000AB2F0000}"/>
    <cellStyle name="Calculation 8 64" xfId="13234" xr:uid="{00000000-0005-0000-0000-0000AC2F0000}"/>
    <cellStyle name="Calculation 8 65" xfId="13235" xr:uid="{00000000-0005-0000-0000-0000AD2F0000}"/>
    <cellStyle name="Calculation 8 66" xfId="13236" xr:uid="{00000000-0005-0000-0000-0000AE2F0000}"/>
    <cellStyle name="Calculation 8 67" xfId="13237" xr:uid="{00000000-0005-0000-0000-0000AF2F0000}"/>
    <cellStyle name="Calculation 8 68" xfId="13238" xr:uid="{00000000-0005-0000-0000-0000B02F0000}"/>
    <cellStyle name="Calculation 8 69" xfId="13239" xr:uid="{00000000-0005-0000-0000-0000B12F0000}"/>
    <cellStyle name="Calculation 8 7" xfId="13240" xr:uid="{00000000-0005-0000-0000-0000B22F0000}"/>
    <cellStyle name="Calculation 8 7 2" xfId="13241" xr:uid="{00000000-0005-0000-0000-0000B32F0000}"/>
    <cellStyle name="Calculation 8 70" xfId="13242" xr:uid="{00000000-0005-0000-0000-0000B42F0000}"/>
    <cellStyle name="Calculation 8 71" xfId="13243" xr:uid="{00000000-0005-0000-0000-0000B52F0000}"/>
    <cellStyle name="Calculation 8 72" xfId="13244" xr:uid="{00000000-0005-0000-0000-0000B62F0000}"/>
    <cellStyle name="Calculation 8 73" xfId="13245" xr:uid="{00000000-0005-0000-0000-0000B72F0000}"/>
    <cellStyle name="Calculation 8 74" xfId="13246" xr:uid="{00000000-0005-0000-0000-0000B82F0000}"/>
    <cellStyle name="Calculation 8 75" xfId="13247" xr:uid="{00000000-0005-0000-0000-0000B92F0000}"/>
    <cellStyle name="Calculation 8 76" xfId="13248" xr:uid="{00000000-0005-0000-0000-0000BA2F0000}"/>
    <cellStyle name="Calculation 8 77" xfId="52647" xr:uid="{00000000-0005-0000-0000-0000BB2F0000}"/>
    <cellStyle name="Calculation 8 78" xfId="52902" xr:uid="{00000000-0005-0000-0000-0000BC2F0000}"/>
    <cellStyle name="Calculation 8 79" xfId="53363" xr:uid="{00000000-0005-0000-0000-0000BD2F0000}"/>
    <cellStyle name="Calculation 8 8" xfId="13249" xr:uid="{00000000-0005-0000-0000-0000BE2F0000}"/>
    <cellStyle name="Calculation 8 8 2" xfId="13250" xr:uid="{00000000-0005-0000-0000-0000BF2F0000}"/>
    <cellStyle name="Calculation 8 9" xfId="13251" xr:uid="{00000000-0005-0000-0000-0000C02F0000}"/>
    <cellStyle name="Calculation 8 9 2" xfId="13252" xr:uid="{00000000-0005-0000-0000-0000C12F0000}"/>
    <cellStyle name="Calculation 80" xfId="13253" xr:uid="{00000000-0005-0000-0000-0000C22F0000}"/>
    <cellStyle name="Calculation 81" xfId="13254" xr:uid="{00000000-0005-0000-0000-0000C32F0000}"/>
    <cellStyle name="Calculation 82" xfId="13255" xr:uid="{00000000-0005-0000-0000-0000C42F0000}"/>
    <cellStyle name="Calculation 83" xfId="13256" xr:uid="{00000000-0005-0000-0000-0000C52F0000}"/>
    <cellStyle name="Calculation 84" xfId="13257" xr:uid="{00000000-0005-0000-0000-0000C62F0000}"/>
    <cellStyle name="Calculation 85" xfId="13258" xr:uid="{00000000-0005-0000-0000-0000C72F0000}"/>
    <cellStyle name="Calculation 86" xfId="13259" xr:uid="{00000000-0005-0000-0000-0000C82F0000}"/>
    <cellStyle name="Calculation 87" xfId="13260" xr:uid="{00000000-0005-0000-0000-0000C92F0000}"/>
    <cellStyle name="Calculation 88" xfId="13261" xr:uid="{00000000-0005-0000-0000-0000CA2F0000}"/>
    <cellStyle name="Calculation 89" xfId="13262" xr:uid="{00000000-0005-0000-0000-0000CB2F0000}"/>
    <cellStyle name="Calculation 9" xfId="334" xr:uid="{00000000-0005-0000-0000-0000CC2F0000}"/>
    <cellStyle name="Calculation 9 10" xfId="13263" xr:uid="{00000000-0005-0000-0000-0000CD2F0000}"/>
    <cellStyle name="Calculation 9 10 2" xfId="13264" xr:uid="{00000000-0005-0000-0000-0000CE2F0000}"/>
    <cellStyle name="Calculation 9 11" xfId="13265" xr:uid="{00000000-0005-0000-0000-0000CF2F0000}"/>
    <cellStyle name="Calculation 9 11 2" xfId="13266" xr:uid="{00000000-0005-0000-0000-0000D02F0000}"/>
    <cellStyle name="Calculation 9 12" xfId="13267" xr:uid="{00000000-0005-0000-0000-0000D12F0000}"/>
    <cellStyle name="Calculation 9 12 2" xfId="13268" xr:uid="{00000000-0005-0000-0000-0000D22F0000}"/>
    <cellStyle name="Calculation 9 13" xfId="13269" xr:uid="{00000000-0005-0000-0000-0000D32F0000}"/>
    <cellStyle name="Calculation 9 13 2" xfId="13270" xr:uid="{00000000-0005-0000-0000-0000D42F0000}"/>
    <cellStyle name="Calculation 9 14" xfId="13271" xr:uid="{00000000-0005-0000-0000-0000D52F0000}"/>
    <cellStyle name="Calculation 9 14 2" xfId="13272" xr:uid="{00000000-0005-0000-0000-0000D62F0000}"/>
    <cellStyle name="Calculation 9 15" xfId="13273" xr:uid="{00000000-0005-0000-0000-0000D72F0000}"/>
    <cellStyle name="Calculation 9 15 2" xfId="13274" xr:uid="{00000000-0005-0000-0000-0000D82F0000}"/>
    <cellStyle name="Calculation 9 16" xfId="13275" xr:uid="{00000000-0005-0000-0000-0000D92F0000}"/>
    <cellStyle name="Calculation 9 16 2" xfId="13276" xr:uid="{00000000-0005-0000-0000-0000DA2F0000}"/>
    <cellStyle name="Calculation 9 17" xfId="13277" xr:uid="{00000000-0005-0000-0000-0000DB2F0000}"/>
    <cellStyle name="Calculation 9 17 2" xfId="13278" xr:uid="{00000000-0005-0000-0000-0000DC2F0000}"/>
    <cellStyle name="Calculation 9 18" xfId="13279" xr:uid="{00000000-0005-0000-0000-0000DD2F0000}"/>
    <cellStyle name="Calculation 9 18 2" xfId="13280" xr:uid="{00000000-0005-0000-0000-0000DE2F0000}"/>
    <cellStyle name="Calculation 9 19" xfId="13281" xr:uid="{00000000-0005-0000-0000-0000DF2F0000}"/>
    <cellStyle name="Calculation 9 19 2" xfId="13282" xr:uid="{00000000-0005-0000-0000-0000E02F0000}"/>
    <cellStyle name="Calculation 9 2" xfId="335" xr:uid="{00000000-0005-0000-0000-0000E12F0000}"/>
    <cellStyle name="Calculation 9 2 2" xfId="13283" xr:uid="{00000000-0005-0000-0000-0000E22F0000}"/>
    <cellStyle name="Calculation 9 20" xfId="13284" xr:uid="{00000000-0005-0000-0000-0000E32F0000}"/>
    <cellStyle name="Calculation 9 20 2" xfId="13285" xr:uid="{00000000-0005-0000-0000-0000E42F0000}"/>
    <cellStyle name="Calculation 9 21" xfId="13286" xr:uid="{00000000-0005-0000-0000-0000E52F0000}"/>
    <cellStyle name="Calculation 9 21 2" xfId="13287" xr:uid="{00000000-0005-0000-0000-0000E62F0000}"/>
    <cellStyle name="Calculation 9 22" xfId="13288" xr:uid="{00000000-0005-0000-0000-0000E72F0000}"/>
    <cellStyle name="Calculation 9 22 2" xfId="13289" xr:uid="{00000000-0005-0000-0000-0000E82F0000}"/>
    <cellStyle name="Calculation 9 23" xfId="13290" xr:uid="{00000000-0005-0000-0000-0000E92F0000}"/>
    <cellStyle name="Calculation 9 23 2" xfId="13291" xr:uid="{00000000-0005-0000-0000-0000EA2F0000}"/>
    <cellStyle name="Calculation 9 24" xfId="13292" xr:uid="{00000000-0005-0000-0000-0000EB2F0000}"/>
    <cellStyle name="Calculation 9 24 2" xfId="13293" xr:uid="{00000000-0005-0000-0000-0000EC2F0000}"/>
    <cellStyle name="Calculation 9 25" xfId="13294" xr:uid="{00000000-0005-0000-0000-0000ED2F0000}"/>
    <cellStyle name="Calculation 9 25 2" xfId="13295" xr:uid="{00000000-0005-0000-0000-0000EE2F0000}"/>
    <cellStyle name="Calculation 9 26" xfId="13296" xr:uid="{00000000-0005-0000-0000-0000EF2F0000}"/>
    <cellStyle name="Calculation 9 26 2" xfId="13297" xr:uid="{00000000-0005-0000-0000-0000F02F0000}"/>
    <cellStyle name="Calculation 9 27" xfId="13298" xr:uid="{00000000-0005-0000-0000-0000F12F0000}"/>
    <cellStyle name="Calculation 9 27 2" xfId="13299" xr:uid="{00000000-0005-0000-0000-0000F22F0000}"/>
    <cellStyle name="Calculation 9 28" xfId="13300" xr:uid="{00000000-0005-0000-0000-0000F32F0000}"/>
    <cellStyle name="Calculation 9 28 2" xfId="13301" xr:uid="{00000000-0005-0000-0000-0000F42F0000}"/>
    <cellStyle name="Calculation 9 29" xfId="13302" xr:uid="{00000000-0005-0000-0000-0000F52F0000}"/>
    <cellStyle name="Calculation 9 29 2" xfId="13303" xr:uid="{00000000-0005-0000-0000-0000F62F0000}"/>
    <cellStyle name="Calculation 9 3" xfId="13304" xr:uid="{00000000-0005-0000-0000-0000F72F0000}"/>
    <cellStyle name="Calculation 9 3 2" xfId="13305" xr:uid="{00000000-0005-0000-0000-0000F82F0000}"/>
    <cellStyle name="Calculation 9 30" xfId="13306" xr:uid="{00000000-0005-0000-0000-0000F92F0000}"/>
    <cellStyle name="Calculation 9 30 2" xfId="13307" xr:uid="{00000000-0005-0000-0000-0000FA2F0000}"/>
    <cellStyle name="Calculation 9 31" xfId="13308" xr:uid="{00000000-0005-0000-0000-0000FB2F0000}"/>
    <cellStyle name="Calculation 9 31 2" xfId="13309" xr:uid="{00000000-0005-0000-0000-0000FC2F0000}"/>
    <cellStyle name="Calculation 9 32" xfId="13310" xr:uid="{00000000-0005-0000-0000-0000FD2F0000}"/>
    <cellStyle name="Calculation 9 32 2" xfId="13311" xr:uid="{00000000-0005-0000-0000-0000FE2F0000}"/>
    <cellStyle name="Calculation 9 33" xfId="13312" xr:uid="{00000000-0005-0000-0000-0000FF2F0000}"/>
    <cellStyle name="Calculation 9 33 2" xfId="13313" xr:uid="{00000000-0005-0000-0000-000000300000}"/>
    <cellStyle name="Calculation 9 34" xfId="13314" xr:uid="{00000000-0005-0000-0000-000001300000}"/>
    <cellStyle name="Calculation 9 34 2" xfId="13315" xr:uid="{00000000-0005-0000-0000-000002300000}"/>
    <cellStyle name="Calculation 9 35" xfId="13316" xr:uid="{00000000-0005-0000-0000-000003300000}"/>
    <cellStyle name="Calculation 9 35 2" xfId="13317" xr:uid="{00000000-0005-0000-0000-000004300000}"/>
    <cellStyle name="Calculation 9 36" xfId="13318" xr:uid="{00000000-0005-0000-0000-000005300000}"/>
    <cellStyle name="Calculation 9 36 2" xfId="13319" xr:uid="{00000000-0005-0000-0000-000006300000}"/>
    <cellStyle name="Calculation 9 37" xfId="13320" xr:uid="{00000000-0005-0000-0000-000007300000}"/>
    <cellStyle name="Calculation 9 37 2" xfId="13321" xr:uid="{00000000-0005-0000-0000-000008300000}"/>
    <cellStyle name="Calculation 9 38" xfId="13322" xr:uid="{00000000-0005-0000-0000-000009300000}"/>
    <cellStyle name="Calculation 9 38 2" xfId="13323" xr:uid="{00000000-0005-0000-0000-00000A300000}"/>
    <cellStyle name="Calculation 9 39" xfId="13324" xr:uid="{00000000-0005-0000-0000-00000B300000}"/>
    <cellStyle name="Calculation 9 39 2" xfId="13325" xr:uid="{00000000-0005-0000-0000-00000C300000}"/>
    <cellStyle name="Calculation 9 4" xfId="13326" xr:uid="{00000000-0005-0000-0000-00000D300000}"/>
    <cellStyle name="Calculation 9 4 2" xfId="13327" xr:uid="{00000000-0005-0000-0000-00000E300000}"/>
    <cellStyle name="Calculation 9 40" xfId="13328" xr:uid="{00000000-0005-0000-0000-00000F300000}"/>
    <cellStyle name="Calculation 9 41" xfId="13329" xr:uid="{00000000-0005-0000-0000-000010300000}"/>
    <cellStyle name="Calculation 9 42" xfId="13330" xr:uid="{00000000-0005-0000-0000-000011300000}"/>
    <cellStyle name="Calculation 9 43" xfId="13331" xr:uid="{00000000-0005-0000-0000-000012300000}"/>
    <cellStyle name="Calculation 9 44" xfId="13332" xr:uid="{00000000-0005-0000-0000-000013300000}"/>
    <cellStyle name="Calculation 9 45" xfId="13333" xr:uid="{00000000-0005-0000-0000-000014300000}"/>
    <cellStyle name="Calculation 9 46" xfId="13334" xr:uid="{00000000-0005-0000-0000-000015300000}"/>
    <cellStyle name="Calculation 9 47" xfId="13335" xr:uid="{00000000-0005-0000-0000-000016300000}"/>
    <cellStyle name="Calculation 9 48" xfId="13336" xr:uid="{00000000-0005-0000-0000-000017300000}"/>
    <cellStyle name="Calculation 9 49" xfId="13337" xr:uid="{00000000-0005-0000-0000-000018300000}"/>
    <cellStyle name="Calculation 9 5" xfId="13338" xr:uid="{00000000-0005-0000-0000-000019300000}"/>
    <cellStyle name="Calculation 9 5 2" xfId="13339" xr:uid="{00000000-0005-0000-0000-00001A300000}"/>
    <cellStyle name="Calculation 9 50" xfId="13340" xr:uid="{00000000-0005-0000-0000-00001B300000}"/>
    <cellStyle name="Calculation 9 51" xfId="13341" xr:uid="{00000000-0005-0000-0000-00001C300000}"/>
    <cellStyle name="Calculation 9 52" xfId="13342" xr:uid="{00000000-0005-0000-0000-00001D300000}"/>
    <cellStyle name="Calculation 9 53" xfId="13343" xr:uid="{00000000-0005-0000-0000-00001E300000}"/>
    <cellStyle name="Calculation 9 54" xfId="13344" xr:uid="{00000000-0005-0000-0000-00001F300000}"/>
    <cellStyle name="Calculation 9 55" xfId="13345" xr:uid="{00000000-0005-0000-0000-000020300000}"/>
    <cellStyle name="Calculation 9 56" xfId="13346" xr:uid="{00000000-0005-0000-0000-000021300000}"/>
    <cellStyle name="Calculation 9 57" xfId="13347" xr:uid="{00000000-0005-0000-0000-000022300000}"/>
    <cellStyle name="Calculation 9 58" xfId="13348" xr:uid="{00000000-0005-0000-0000-000023300000}"/>
    <cellStyle name="Calculation 9 59" xfId="13349" xr:uid="{00000000-0005-0000-0000-000024300000}"/>
    <cellStyle name="Calculation 9 6" xfId="13350" xr:uid="{00000000-0005-0000-0000-000025300000}"/>
    <cellStyle name="Calculation 9 6 2" xfId="13351" xr:uid="{00000000-0005-0000-0000-000026300000}"/>
    <cellStyle name="Calculation 9 60" xfId="13352" xr:uid="{00000000-0005-0000-0000-000027300000}"/>
    <cellStyle name="Calculation 9 61" xfId="13353" xr:uid="{00000000-0005-0000-0000-000028300000}"/>
    <cellStyle name="Calculation 9 62" xfId="13354" xr:uid="{00000000-0005-0000-0000-000029300000}"/>
    <cellStyle name="Calculation 9 63" xfId="13355" xr:uid="{00000000-0005-0000-0000-00002A300000}"/>
    <cellStyle name="Calculation 9 64" xfId="13356" xr:uid="{00000000-0005-0000-0000-00002B300000}"/>
    <cellStyle name="Calculation 9 65" xfId="13357" xr:uid="{00000000-0005-0000-0000-00002C300000}"/>
    <cellStyle name="Calculation 9 66" xfId="13358" xr:uid="{00000000-0005-0000-0000-00002D300000}"/>
    <cellStyle name="Calculation 9 67" xfId="13359" xr:uid="{00000000-0005-0000-0000-00002E300000}"/>
    <cellStyle name="Calculation 9 68" xfId="13360" xr:uid="{00000000-0005-0000-0000-00002F300000}"/>
    <cellStyle name="Calculation 9 69" xfId="13361" xr:uid="{00000000-0005-0000-0000-000030300000}"/>
    <cellStyle name="Calculation 9 7" xfId="13362" xr:uid="{00000000-0005-0000-0000-000031300000}"/>
    <cellStyle name="Calculation 9 7 2" xfId="13363" xr:uid="{00000000-0005-0000-0000-000032300000}"/>
    <cellStyle name="Calculation 9 70" xfId="13364" xr:uid="{00000000-0005-0000-0000-000033300000}"/>
    <cellStyle name="Calculation 9 71" xfId="13365" xr:uid="{00000000-0005-0000-0000-000034300000}"/>
    <cellStyle name="Calculation 9 72" xfId="13366" xr:uid="{00000000-0005-0000-0000-000035300000}"/>
    <cellStyle name="Calculation 9 73" xfId="13367" xr:uid="{00000000-0005-0000-0000-000036300000}"/>
    <cellStyle name="Calculation 9 74" xfId="13368" xr:uid="{00000000-0005-0000-0000-000037300000}"/>
    <cellStyle name="Calculation 9 75" xfId="13369" xr:uid="{00000000-0005-0000-0000-000038300000}"/>
    <cellStyle name="Calculation 9 76" xfId="13370" xr:uid="{00000000-0005-0000-0000-000039300000}"/>
    <cellStyle name="Calculation 9 77" xfId="52670" xr:uid="{00000000-0005-0000-0000-00003A300000}"/>
    <cellStyle name="Calculation 9 78" xfId="52927" xr:uid="{00000000-0005-0000-0000-00003B300000}"/>
    <cellStyle name="Calculation 9 79" xfId="53388" xr:uid="{00000000-0005-0000-0000-00003C300000}"/>
    <cellStyle name="Calculation 9 8" xfId="13371" xr:uid="{00000000-0005-0000-0000-00003D300000}"/>
    <cellStyle name="Calculation 9 8 2" xfId="13372" xr:uid="{00000000-0005-0000-0000-00003E300000}"/>
    <cellStyle name="Calculation 9 9" xfId="13373" xr:uid="{00000000-0005-0000-0000-00003F300000}"/>
    <cellStyle name="Calculation 9 9 2" xfId="13374" xr:uid="{00000000-0005-0000-0000-000040300000}"/>
    <cellStyle name="Calculation 90" xfId="13375" xr:uid="{00000000-0005-0000-0000-000041300000}"/>
    <cellStyle name="Calculation 91" xfId="13376" xr:uid="{00000000-0005-0000-0000-000042300000}"/>
    <cellStyle name="Calculation 92" xfId="13377" xr:uid="{00000000-0005-0000-0000-000043300000}"/>
    <cellStyle name="Calculation 93" xfId="13378" xr:uid="{00000000-0005-0000-0000-000044300000}"/>
    <cellStyle name="Calculation 94" xfId="13379" xr:uid="{00000000-0005-0000-0000-000045300000}"/>
    <cellStyle name="Calculation 95" xfId="13380" xr:uid="{00000000-0005-0000-0000-000046300000}"/>
    <cellStyle name="Calculation 96" xfId="13381" xr:uid="{00000000-0005-0000-0000-000047300000}"/>
    <cellStyle name="Calculation 97" xfId="13382" xr:uid="{00000000-0005-0000-0000-000048300000}"/>
    <cellStyle name="Calculation 98" xfId="52318" xr:uid="{00000000-0005-0000-0000-000049300000}"/>
    <cellStyle name="Calculation 99" xfId="52762" xr:uid="{00000000-0005-0000-0000-00004A300000}"/>
    <cellStyle name="Cálculo" xfId="19" builtinId="22" customBuiltin="1"/>
    <cellStyle name="Cálculo 2" xfId="336" xr:uid="{00000000-0005-0000-0000-00004C300000}"/>
    <cellStyle name="Cálculo 2 10" xfId="337" xr:uid="{00000000-0005-0000-0000-00004D300000}"/>
    <cellStyle name="Cálculo 2 10 10" xfId="13383" xr:uid="{00000000-0005-0000-0000-00004E300000}"/>
    <cellStyle name="Cálculo 2 10 10 2" xfId="13384" xr:uid="{00000000-0005-0000-0000-00004F300000}"/>
    <cellStyle name="Cálculo 2 10 11" xfId="13385" xr:uid="{00000000-0005-0000-0000-000050300000}"/>
    <cellStyle name="Cálculo 2 10 11 2" xfId="13386" xr:uid="{00000000-0005-0000-0000-000051300000}"/>
    <cellStyle name="Cálculo 2 10 12" xfId="13387" xr:uid="{00000000-0005-0000-0000-000052300000}"/>
    <cellStyle name="Cálculo 2 10 12 2" xfId="13388" xr:uid="{00000000-0005-0000-0000-000053300000}"/>
    <cellStyle name="Cálculo 2 10 13" xfId="13389" xr:uid="{00000000-0005-0000-0000-000054300000}"/>
    <cellStyle name="Cálculo 2 10 13 2" xfId="13390" xr:uid="{00000000-0005-0000-0000-000055300000}"/>
    <cellStyle name="Cálculo 2 10 14" xfId="13391" xr:uid="{00000000-0005-0000-0000-000056300000}"/>
    <cellStyle name="Cálculo 2 10 14 2" xfId="13392" xr:uid="{00000000-0005-0000-0000-000057300000}"/>
    <cellStyle name="Cálculo 2 10 15" xfId="13393" xr:uid="{00000000-0005-0000-0000-000058300000}"/>
    <cellStyle name="Cálculo 2 10 15 2" xfId="13394" xr:uid="{00000000-0005-0000-0000-000059300000}"/>
    <cellStyle name="Cálculo 2 10 16" xfId="13395" xr:uid="{00000000-0005-0000-0000-00005A300000}"/>
    <cellStyle name="Cálculo 2 10 16 2" xfId="13396" xr:uid="{00000000-0005-0000-0000-00005B300000}"/>
    <cellStyle name="Cálculo 2 10 17" xfId="13397" xr:uid="{00000000-0005-0000-0000-00005C300000}"/>
    <cellStyle name="Cálculo 2 10 17 2" xfId="13398" xr:uid="{00000000-0005-0000-0000-00005D300000}"/>
    <cellStyle name="Cálculo 2 10 18" xfId="13399" xr:uid="{00000000-0005-0000-0000-00005E300000}"/>
    <cellStyle name="Cálculo 2 10 18 2" xfId="13400" xr:uid="{00000000-0005-0000-0000-00005F300000}"/>
    <cellStyle name="Cálculo 2 10 19" xfId="13401" xr:uid="{00000000-0005-0000-0000-000060300000}"/>
    <cellStyle name="Cálculo 2 10 19 2" xfId="13402" xr:uid="{00000000-0005-0000-0000-000061300000}"/>
    <cellStyle name="Cálculo 2 10 2" xfId="338" xr:uid="{00000000-0005-0000-0000-000062300000}"/>
    <cellStyle name="Cálculo 2 10 2 2" xfId="13403" xr:uid="{00000000-0005-0000-0000-000063300000}"/>
    <cellStyle name="Cálculo 2 10 20" xfId="13404" xr:uid="{00000000-0005-0000-0000-000064300000}"/>
    <cellStyle name="Cálculo 2 10 20 2" xfId="13405" xr:uid="{00000000-0005-0000-0000-000065300000}"/>
    <cellStyle name="Cálculo 2 10 21" xfId="13406" xr:uid="{00000000-0005-0000-0000-000066300000}"/>
    <cellStyle name="Cálculo 2 10 21 2" xfId="13407" xr:uid="{00000000-0005-0000-0000-000067300000}"/>
    <cellStyle name="Cálculo 2 10 22" xfId="13408" xr:uid="{00000000-0005-0000-0000-000068300000}"/>
    <cellStyle name="Cálculo 2 10 22 2" xfId="13409" xr:uid="{00000000-0005-0000-0000-000069300000}"/>
    <cellStyle name="Cálculo 2 10 23" xfId="13410" xr:uid="{00000000-0005-0000-0000-00006A300000}"/>
    <cellStyle name="Cálculo 2 10 23 2" xfId="13411" xr:uid="{00000000-0005-0000-0000-00006B300000}"/>
    <cellStyle name="Cálculo 2 10 24" xfId="13412" xr:uid="{00000000-0005-0000-0000-00006C300000}"/>
    <cellStyle name="Cálculo 2 10 24 2" xfId="13413" xr:uid="{00000000-0005-0000-0000-00006D300000}"/>
    <cellStyle name="Cálculo 2 10 25" xfId="13414" xr:uid="{00000000-0005-0000-0000-00006E300000}"/>
    <cellStyle name="Cálculo 2 10 25 2" xfId="13415" xr:uid="{00000000-0005-0000-0000-00006F300000}"/>
    <cellStyle name="Cálculo 2 10 26" xfId="13416" xr:uid="{00000000-0005-0000-0000-000070300000}"/>
    <cellStyle name="Cálculo 2 10 26 2" xfId="13417" xr:uid="{00000000-0005-0000-0000-000071300000}"/>
    <cellStyle name="Cálculo 2 10 27" xfId="13418" xr:uid="{00000000-0005-0000-0000-000072300000}"/>
    <cellStyle name="Cálculo 2 10 27 2" xfId="13419" xr:uid="{00000000-0005-0000-0000-000073300000}"/>
    <cellStyle name="Cálculo 2 10 28" xfId="13420" xr:uid="{00000000-0005-0000-0000-000074300000}"/>
    <cellStyle name="Cálculo 2 10 28 2" xfId="13421" xr:uid="{00000000-0005-0000-0000-000075300000}"/>
    <cellStyle name="Cálculo 2 10 29" xfId="13422" xr:uid="{00000000-0005-0000-0000-000076300000}"/>
    <cellStyle name="Cálculo 2 10 29 2" xfId="13423" xr:uid="{00000000-0005-0000-0000-000077300000}"/>
    <cellStyle name="Cálculo 2 10 3" xfId="13424" xr:uid="{00000000-0005-0000-0000-000078300000}"/>
    <cellStyle name="Cálculo 2 10 3 2" xfId="13425" xr:uid="{00000000-0005-0000-0000-000079300000}"/>
    <cellStyle name="Cálculo 2 10 30" xfId="13426" xr:uid="{00000000-0005-0000-0000-00007A300000}"/>
    <cellStyle name="Cálculo 2 10 30 2" xfId="13427" xr:uid="{00000000-0005-0000-0000-00007B300000}"/>
    <cellStyle name="Cálculo 2 10 31" xfId="13428" xr:uid="{00000000-0005-0000-0000-00007C300000}"/>
    <cellStyle name="Cálculo 2 10 31 2" xfId="13429" xr:uid="{00000000-0005-0000-0000-00007D300000}"/>
    <cellStyle name="Cálculo 2 10 32" xfId="13430" xr:uid="{00000000-0005-0000-0000-00007E300000}"/>
    <cellStyle name="Cálculo 2 10 32 2" xfId="13431" xr:uid="{00000000-0005-0000-0000-00007F300000}"/>
    <cellStyle name="Cálculo 2 10 33" xfId="13432" xr:uid="{00000000-0005-0000-0000-000080300000}"/>
    <cellStyle name="Cálculo 2 10 33 2" xfId="13433" xr:uid="{00000000-0005-0000-0000-000081300000}"/>
    <cellStyle name="Cálculo 2 10 34" xfId="13434" xr:uid="{00000000-0005-0000-0000-000082300000}"/>
    <cellStyle name="Cálculo 2 10 34 2" xfId="13435" xr:uid="{00000000-0005-0000-0000-000083300000}"/>
    <cellStyle name="Cálculo 2 10 35" xfId="13436" xr:uid="{00000000-0005-0000-0000-000084300000}"/>
    <cellStyle name="Cálculo 2 10 35 2" xfId="13437" xr:uid="{00000000-0005-0000-0000-000085300000}"/>
    <cellStyle name="Cálculo 2 10 36" xfId="13438" xr:uid="{00000000-0005-0000-0000-000086300000}"/>
    <cellStyle name="Cálculo 2 10 36 2" xfId="13439" xr:uid="{00000000-0005-0000-0000-000087300000}"/>
    <cellStyle name="Cálculo 2 10 37" xfId="13440" xr:uid="{00000000-0005-0000-0000-000088300000}"/>
    <cellStyle name="Cálculo 2 10 37 2" xfId="13441" xr:uid="{00000000-0005-0000-0000-000089300000}"/>
    <cellStyle name="Cálculo 2 10 38" xfId="13442" xr:uid="{00000000-0005-0000-0000-00008A300000}"/>
    <cellStyle name="Cálculo 2 10 38 2" xfId="13443" xr:uid="{00000000-0005-0000-0000-00008B300000}"/>
    <cellStyle name="Cálculo 2 10 39" xfId="13444" xr:uid="{00000000-0005-0000-0000-00008C300000}"/>
    <cellStyle name="Cálculo 2 10 39 2" xfId="13445" xr:uid="{00000000-0005-0000-0000-00008D300000}"/>
    <cellStyle name="Cálculo 2 10 4" xfId="13446" xr:uid="{00000000-0005-0000-0000-00008E300000}"/>
    <cellStyle name="Cálculo 2 10 4 2" xfId="13447" xr:uid="{00000000-0005-0000-0000-00008F300000}"/>
    <cellStyle name="Cálculo 2 10 40" xfId="13448" xr:uid="{00000000-0005-0000-0000-000090300000}"/>
    <cellStyle name="Cálculo 2 10 41" xfId="13449" xr:uid="{00000000-0005-0000-0000-000091300000}"/>
    <cellStyle name="Cálculo 2 10 42" xfId="13450" xr:uid="{00000000-0005-0000-0000-000092300000}"/>
    <cellStyle name="Cálculo 2 10 43" xfId="13451" xr:uid="{00000000-0005-0000-0000-000093300000}"/>
    <cellStyle name="Cálculo 2 10 44" xfId="13452" xr:uid="{00000000-0005-0000-0000-000094300000}"/>
    <cellStyle name="Cálculo 2 10 45" xfId="13453" xr:uid="{00000000-0005-0000-0000-000095300000}"/>
    <cellStyle name="Cálculo 2 10 46" xfId="13454" xr:uid="{00000000-0005-0000-0000-000096300000}"/>
    <cellStyle name="Cálculo 2 10 47" xfId="13455" xr:uid="{00000000-0005-0000-0000-000097300000}"/>
    <cellStyle name="Cálculo 2 10 48" xfId="13456" xr:uid="{00000000-0005-0000-0000-000098300000}"/>
    <cellStyle name="Cálculo 2 10 49" xfId="13457" xr:uid="{00000000-0005-0000-0000-000099300000}"/>
    <cellStyle name="Cálculo 2 10 5" xfId="13458" xr:uid="{00000000-0005-0000-0000-00009A300000}"/>
    <cellStyle name="Cálculo 2 10 5 2" xfId="13459" xr:uid="{00000000-0005-0000-0000-00009B300000}"/>
    <cellStyle name="Cálculo 2 10 50" xfId="13460" xr:uid="{00000000-0005-0000-0000-00009C300000}"/>
    <cellStyle name="Cálculo 2 10 51" xfId="13461" xr:uid="{00000000-0005-0000-0000-00009D300000}"/>
    <cellStyle name="Cálculo 2 10 52" xfId="13462" xr:uid="{00000000-0005-0000-0000-00009E300000}"/>
    <cellStyle name="Cálculo 2 10 53" xfId="13463" xr:uid="{00000000-0005-0000-0000-00009F300000}"/>
    <cellStyle name="Cálculo 2 10 54" xfId="13464" xr:uid="{00000000-0005-0000-0000-0000A0300000}"/>
    <cellStyle name="Cálculo 2 10 55" xfId="13465" xr:uid="{00000000-0005-0000-0000-0000A1300000}"/>
    <cellStyle name="Cálculo 2 10 56" xfId="13466" xr:uid="{00000000-0005-0000-0000-0000A2300000}"/>
    <cellStyle name="Cálculo 2 10 57" xfId="13467" xr:uid="{00000000-0005-0000-0000-0000A3300000}"/>
    <cellStyle name="Cálculo 2 10 58" xfId="13468" xr:uid="{00000000-0005-0000-0000-0000A4300000}"/>
    <cellStyle name="Cálculo 2 10 59" xfId="13469" xr:uid="{00000000-0005-0000-0000-0000A5300000}"/>
    <cellStyle name="Cálculo 2 10 6" xfId="13470" xr:uid="{00000000-0005-0000-0000-0000A6300000}"/>
    <cellStyle name="Cálculo 2 10 6 2" xfId="13471" xr:uid="{00000000-0005-0000-0000-0000A7300000}"/>
    <cellStyle name="Cálculo 2 10 60" xfId="13472" xr:uid="{00000000-0005-0000-0000-0000A8300000}"/>
    <cellStyle name="Cálculo 2 10 61" xfId="13473" xr:uid="{00000000-0005-0000-0000-0000A9300000}"/>
    <cellStyle name="Cálculo 2 10 62" xfId="13474" xr:uid="{00000000-0005-0000-0000-0000AA300000}"/>
    <cellStyle name="Cálculo 2 10 63" xfId="13475" xr:uid="{00000000-0005-0000-0000-0000AB300000}"/>
    <cellStyle name="Cálculo 2 10 64" xfId="13476" xr:uid="{00000000-0005-0000-0000-0000AC300000}"/>
    <cellStyle name="Cálculo 2 10 65" xfId="13477" xr:uid="{00000000-0005-0000-0000-0000AD300000}"/>
    <cellStyle name="Cálculo 2 10 66" xfId="13478" xr:uid="{00000000-0005-0000-0000-0000AE300000}"/>
    <cellStyle name="Cálculo 2 10 67" xfId="13479" xr:uid="{00000000-0005-0000-0000-0000AF300000}"/>
    <cellStyle name="Cálculo 2 10 68" xfId="13480" xr:uid="{00000000-0005-0000-0000-0000B0300000}"/>
    <cellStyle name="Cálculo 2 10 69" xfId="13481" xr:uid="{00000000-0005-0000-0000-0000B1300000}"/>
    <cellStyle name="Cálculo 2 10 7" xfId="13482" xr:uid="{00000000-0005-0000-0000-0000B2300000}"/>
    <cellStyle name="Cálculo 2 10 7 2" xfId="13483" xr:uid="{00000000-0005-0000-0000-0000B3300000}"/>
    <cellStyle name="Cálculo 2 10 70" xfId="13484" xr:uid="{00000000-0005-0000-0000-0000B4300000}"/>
    <cellStyle name="Cálculo 2 10 71" xfId="13485" xr:uid="{00000000-0005-0000-0000-0000B5300000}"/>
    <cellStyle name="Cálculo 2 10 72" xfId="13486" xr:uid="{00000000-0005-0000-0000-0000B6300000}"/>
    <cellStyle name="Cálculo 2 10 73" xfId="13487" xr:uid="{00000000-0005-0000-0000-0000B7300000}"/>
    <cellStyle name="Cálculo 2 10 74" xfId="13488" xr:uid="{00000000-0005-0000-0000-0000B8300000}"/>
    <cellStyle name="Cálculo 2 10 75" xfId="13489" xr:uid="{00000000-0005-0000-0000-0000B9300000}"/>
    <cellStyle name="Cálculo 2 10 76" xfId="13490" xr:uid="{00000000-0005-0000-0000-0000BA300000}"/>
    <cellStyle name="Cálculo 2 10 77" xfId="52693" xr:uid="{00000000-0005-0000-0000-0000BB300000}"/>
    <cellStyle name="Cálculo 2 10 78" xfId="52956" xr:uid="{00000000-0005-0000-0000-0000BC300000}"/>
    <cellStyle name="Cálculo 2 10 79" xfId="53417" xr:uid="{00000000-0005-0000-0000-0000BD300000}"/>
    <cellStyle name="Cálculo 2 10 8" xfId="13491" xr:uid="{00000000-0005-0000-0000-0000BE300000}"/>
    <cellStyle name="Cálculo 2 10 8 2" xfId="13492" xr:uid="{00000000-0005-0000-0000-0000BF300000}"/>
    <cellStyle name="Cálculo 2 10 9" xfId="13493" xr:uid="{00000000-0005-0000-0000-0000C0300000}"/>
    <cellStyle name="Cálculo 2 10 9 2" xfId="13494" xr:uid="{00000000-0005-0000-0000-0000C1300000}"/>
    <cellStyle name="Cálculo 2 11" xfId="339" xr:uid="{00000000-0005-0000-0000-0000C2300000}"/>
    <cellStyle name="Cálculo 2 11 10" xfId="13495" xr:uid="{00000000-0005-0000-0000-0000C3300000}"/>
    <cellStyle name="Cálculo 2 11 10 2" xfId="13496" xr:uid="{00000000-0005-0000-0000-0000C4300000}"/>
    <cellStyle name="Cálculo 2 11 11" xfId="13497" xr:uid="{00000000-0005-0000-0000-0000C5300000}"/>
    <cellStyle name="Cálculo 2 11 11 2" xfId="13498" xr:uid="{00000000-0005-0000-0000-0000C6300000}"/>
    <cellStyle name="Cálculo 2 11 12" xfId="13499" xr:uid="{00000000-0005-0000-0000-0000C7300000}"/>
    <cellStyle name="Cálculo 2 11 12 2" xfId="13500" xr:uid="{00000000-0005-0000-0000-0000C8300000}"/>
    <cellStyle name="Cálculo 2 11 13" xfId="13501" xr:uid="{00000000-0005-0000-0000-0000C9300000}"/>
    <cellStyle name="Cálculo 2 11 13 2" xfId="13502" xr:uid="{00000000-0005-0000-0000-0000CA300000}"/>
    <cellStyle name="Cálculo 2 11 14" xfId="13503" xr:uid="{00000000-0005-0000-0000-0000CB300000}"/>
    <cellStyle name="Cálculo 2 11 14 2" xfId="13504" xr:uid="{00000000-0005-0000-0000-0000CC300000}"/>
    <cellStyle name="Cálculo 2 11 15" xfId="13505" xr:uid="{00000000-0005-0000-0000-0000CD300000}"/>
    <cellStyle name="Cálculo 2 11 15 2" xfId="13506" xr:uid="{00000000-0005-0000-0000-0000CE300000}"/>
    <cellStyle name="Cálculo 2 11 16" xfId="13507" xr:uid="{00000000-0005-0000-0000-0000CF300000}"/>
    <cellStyle name="Cálculo 2 11 16 2" xfId="13508" xr:uid="{00000000-0005-0000-0000-0000D0300000}"/>
    <cellStyle name="Cálculo 2 11 17" xfId="13509" xr:uid="{00000000-0005-0000-0000-0000D1300000}"/>
    <cellStyle name="Cálculo 2 11 17 2" xfId="13510" xr:uid="{00000000-0005-0000-0000-0000D2300000}"/>
    <cellStyle name="Cálculo 2 11 18" xfId="13511" xr:uid="{00000000-0005-0000-0000-0000D3300000}"/>
    <cellStyle name="Cálculo 2 11 18 2" xfId="13512" xr:uid="{00000000-0005-0000-0000-0000D4300000}"/>
    <cellStyle name="Cálculo 2 11 19" xfId="13513" xr:uid="{00000000-0005-0000-0000-0000D5300000}"/>
    <cellStyle name="Cálculo 2 11 19 2" xfId="13514" xr:uid="{00000000-0005-0000-0000-0000D6300000}"/>
    <cellStyle name="Cálculo 2 11 2" xfId="340" xr:uid="{00000000-0005-0000-0000-0000D7300000}"/>
    <cellStyle name="Cálculo 2 11 2 2" xfId="13515" xr:uid="{00000000-0005-0000-0000-0000D8300000}"/>
    <cellStyle name="Cálculo 2 11 20" xfId="13516" xr:uid="{00000000-0005-0000-0000-0000D9300000}"/>
    <cellStyle name="Cálculo 2 11 20 2" xfId="13517" xr:uid="{00000000-0005-0000-0000-0000DA300000}"/>
    <cellStyle name="Cálculo 2 11 21" xfId="13518" xr:uid="{00000000-0005-0000-0000-0000DB300000}"/>
    <cellStyle name="Cálculo 2 11 21 2" xfId="13519" xr:uid="{00000000-0005-0000-0000-0000DC300000}"/>
    <cellStyle name="Cálculo 2 11 22" xfId="13520" xr:uid="{00000000-0005-0000-0000-0000DD300000}"/>
    <cellStyle name="Cálculo 2 11 22 2" xfId="13521" xr:uid="{00000000-0005-0000-0000-0000DE300000}"/>
    <cellStyle name="Cálculo 2 11 23" xfId="13522" xr:uid="{00000000-0005-0000-0000-0000DF300000}"/>
    <cellStyle name="Cálculo 2 11 23 2" xfId="13523" xr:uid="{00000000-0005-0000-0000-0000E0300000}"/>
    <cellStyle name="Cálculo 2 11 24" xfId="13524" xr:uid="{00000000-0005-0000-0000-0000E1300000}"/>
    <cellStyle name="Cálculo 2 11 24 2" xfId="13525" xr:uid="{00000000-0005-0000-0000-0000E2300000}"/>
    <cellStyle name="Cálculo 2 11 25" xfId="13526" xr:uid="{00000000-0005-0000-0000-0000E3300000}"/>
    <cellStyle name="Cálculo 2 11 25 2" xfId="13527" xr:uid="{00000000-0005-0000-0000-0000E4300000}"/>
    <cellStyle name="Cálculo 2 11 26" xfId="13528" xr:uid="{00000000-0005-0000-0000-0000E5300000}"/>
    <cellStyle name="Cálculo 2 11 26 2" xfId="13529" xr:uid="{00000000-0005-0000-0000-0000E6300000}"/>
    <cellStyle name="Cálculo 2 11 27" xfId="13530" xr:uid="{00000000-0005-0000-0000-0000E7300000}"/>
    <cellStyle name="Cálculo 2 11 27 2" xfId="13531" xr:uid="{00000000-0005-0000-0000-0000E8300000}"/>
    <cellStyle name="Cálculo 2 11 28" xfId="13532" xr:uid="{00000000-0005-0000-0000-0000E9300000}"/>
    <cellStyle name="Cálculo 2 11 28 2" xfId="13533" xr:uid="{00000000-0005-0000-0000-0000EA300000}"/>
    <cellStyle name="Cálculo 2 11 29" xfId="13534" xr:uid="{00000000-0005-0000-0000-0000EB300000}"/>
    <cellStyle name="Cálculo 2 11 29 2" xfId="13535" xr:uid="{00000000-0005-0000-0000-0000EC300000}"/>
    <cellStyle name="Cálculo 2 11 3" xfId="13536" xr:uid="{00000000-0005-0000-0000-0000ED300000}"/>
    <cellStyle name="Cálculo 2 11 3 2" xfId="13537" xr:uid="{00000000-0005-0000-0000-0000EE300000}"/>
    <cellStyle name="Cálculo 2 11 30" xfId="13538" xr:uid="{00000000-0005-0000-0000-0000EF300000}"/>
    <cellStyle name="Cálculo 2 11 30 2" xfId="13539" xr:uid="{00000000-0005-0000-0000-0000F0300000}"/>
    <cellStyle name="Cálculo 2 11 31" xfId="13540" xr:uid="{00000000-0005-0000-0000-0000F1300000}"/>
    <cellStyle name="Cálculo 2 11 31 2" xfId="13541" xr:uid="{00000000-0005-0000-0000-0000F2300000}"/>
    <cellStyle name="Cálculo 2 11 32" xfId="13542" xr:uid="{00000000-0005-0000-0000-0000F3300000}"/>
    <cellStyle name="Cálculo 2 11 32 2" xfId="13543" xr:uid="{00000000-0005-0000-0000-0000F4300000}"/>
    <cellStyle name="Cálculo 2 11 33" xfId="13544" xr:uid="{00000000-0005-0000-0000-0000F5300000}"/>
    <cellStyle name="Cálculo 2 11 33 2" xfId="13545" xr:uid="{00000000-0005-0000-0000-0000F6300000}"/>
    <cellStyle name="Cálculo 2 11 34" xfId="13546" xr:uid="{00000000-0005-0000-0000-0000F7300000}"/>
    <cellStyle name="Cálculo 2 11 34 2" xfId="13547" xr:uid="{00000000-0005-0000-0000-0000F8300000}"/>
    <cellStyle name="Cálculo 2 11 35" xfId="13548" xr:uid="{00000000-0005-0000-0000-0000F9300000}"/>
    <cellStyle name="Cálculo 2 11 35 2" xfId="13549" xr:uid="{00000000-0005-0000-0000-0000FA300000}"/>
    <cellStyle name="Cálculo 2 11 36" xfId="13550" xr:uid="{00000000-0005-0000-0000-0000FB300000}"/>
    <cellStyle name="Cálculo 2 11 36 2" xfId="13551" xr:uid="{00000000-0005-0000-0000-0000FC300000}"/>
    <cellStyle name="Cálculo 2 11 37" xfId="13552" xr:uid="{00000000-0005-0000-0000-0000FD300000}"/>
    <cellStyle name="Cálculo 2 11 37 2" xfId="13553" xr:uid="{00000000-0005-0000-0000-0000FE300000}"/>
    <cellStyle name="Cálculo 2 11 38" xfId="13554" xr:uid="{00000000-0005-0000-0000-0000FF300000}"/>
    <cellStyle name="Cálculo 2 11 38 2" xfId="13555" xr:uid="{00000000-0005-0000-0000-000000310000}"/>
    <cellStyle name="Cálculo 2 11 39" xfId="13556" xr:uid="{00000000-0005-0000-0000-000001310000}"/>
    <cellStyle name="Cálculo 2 11 39 2" xfId="13557" xr:uid="{00000000-0005-0000-0000-000002310000}"/>
    <cellStyle name="Cálculo 2 11 4" xfId="13558" xr:uid="{00000000-0005-0000-0000-000003310000}"/>
    <cellStyle name="Cálculo 2 11 4 2" xfId="13559" xr:uid="{00000000-0005-0000-0000-000004310000}"/>
    <cellStyle name="Cálculo 2 11 40" xfId="13560" xr:uid="{00000000-0005-0000-0000-000005310000}"/>
    <cellStyle name="Cálculo 2 11 41" xfId="13561" xr:uid="{00000000-0005-0000-0000-000006310000}"/>
    <cellStyle name="Cálculo 2 11 42" xfId="13562" xr:uid="{00000000-0005-0000-0000-000007310000}"/>
    <cellStyle name="Cálculo 2 11 43" xfId="13563" xr:uid="{00000000-0005-0000-0000-000008310000}"/>
    <cellStyle name="Cálculo 2 11 44" xfId="13564" xr:uid="{00000000-0005-0000-0000-000009310000}"/>
    <cellStyle name="Cálculo 2 11 45" xfId="13565" xr:uid="{00000000-0005-0000-0000-00000A310000}"/>
    <cellStyle name="Cálculo 2 11 46" xfId="13566" xr:uid="{00000000-0005-0000-0000-00000B310000}"/>
    <cellStyle name="Cálculo 2 11 47" xfId="13567" xr:uid="{00000000-0005-0000-0000-00000C310000}"/>
    <cellStyle name="Cálculo 2 11 48" xfId="13568" xr:uid="{00000000-0005-0000-0000-00000D310000}"/>
    <cellStyle name="Cálculo 2 11 49" xfId="13569" xr:uid="{00000000-0005-0000-0000-00000E310000}"/>
    <cellStyle name="Cálculo 2 11 5" xfId="13570" xr:uid="{00000000-0005-0000-0000-00000F310000}"/>
    <cellStyle name="Cálculo 2 11 5 2" xfId="13571" xr:uid="{00000000-0005-0000-0000-000010310000}"/>
    <cellStyle name="Cálculo 2 11 50" xfId="13572" xr:uid="{00000000-0005-0000-0000-000011310000}"/>
    <cellStyle name="Cálculo 2 11 51" xfId="13573" xr:uid="{00000000-0005-0000-0000-000012310000}"/>
    <cellStyle name="Cálculo 2 11 52" xfId="13574" xr:uid="{00000000-0005-0000-0000-000013310000}"/>
    <cellStyle name="Cálculo 2 11 53" xfId="13575" xr:uid="{00000000-0005-0000-0000-000014310000}"/>
    <cellStyle name="Cálculo 2 11 54" xfId="13576" xr:uid="{00000000-0005-0000-0000-000015310000}"/>
    <cellStyle name="Cálculo 2 11 55" xfId="13577" xr:uid="{00000000-0005-0000-0000-000016310000}"/>
    <cellStyle name="Cálculo 2 11 56" xfId="13578" xr:uid="{00000000-0005-0000-0000-000017310000}"/>
    <cellStyle name="Cálculo 2 11 57" xfId="13579" xr:uid="{00000000-0005-0000-0000-000018310000}"/>
    <cellStyle name="Cálculo 2 11 58" xfId="13580" xr:uid="{00000000-0005-0000-0000-000019310000}"/>
    <cellStyle name="Cálculo 2 11 59" xfId="13581" xr:uid="{00000000-0005-0000-0000-00001A310000}"/>
    <cellStyle name="Cálculo 2 11 6" xfId="13582" xr:uid="{00000000-0005-0000-0000-00001B310000}"/>
    <cellStyle name="Cálculo 2 11 6 2" xfId="13583" xr:uid="{00000000-0005-0000-0000-00001C310000}"/>
    <cellStyle name="Cálculo 2 11 60" xfId="13584" xr:uid="{00000000-0005-0000-0000-00001D310000}"/>
    <cellStyle name="Cálculo 2 11 61" xfId="13585" xr:uid="{00000000-0005-0000-0000-00001E310000}"/>
    <cellStyle name="Cálculo 2 11 62" xfId="13586" xr:uid="{00000000-0005-0000-0000-00001F310000}"/>
    <cellStyle name="Cálculo 2 11 63" xfId="13587" xr:uid="{00000000-0005-0000-0000-000020310000}"/>
    <cellStyle name="Cálculo 2 11 64" xfId="13588" xr:uid="{00000000-0005-0000-0000-000021310000}"/>
    <cellStyle name="Cálculo 2 11 65" xfId="13589" xr:uid="{00000000-0005-0000-0000-000022310000}"/>
    <cellStyle name="Cálculo 2 11 66" xfId="13590" xr:uid="{00000000-0005-0000-0000-000023310000}"/>
    <cellStyle name="Cálculo 2 11 67" xfId="13591" xr:uid="{00000000-0005-0000-0000-000024310000}"/>
    <cellStyle name="Cálculo 2 11 68" xfId="13592" xr:uid="{00000000-0005-0000-0000-000025310000}"/>
    <cellStyle name="Cálculo 2 11 69" xfId="13593" xr:uid="{00000000-0005-0000-0000-000026310000}"/>
    <cellStyle name="Cálculo 2 11 7" xfId="13594" xr:uid="{00000000-0005-0000-0000-000027310000}"/>
    <cellStyle name="Cálculo 2 11 7 2" xfId="13595" xr:uid="{00000000-0005-0000-0000-000028310000}"/>
    <cellStyle name="Cálculo 2 11 70" xfId="13596" xr:uid="{00000000-0005-0000-0000-000029310000}"/>
    <cellStyle name="Cálculo 2 11 71" xfId="13597" xr:uid="{00000000-0005-0000-0000-00002A310000}"/>
    <cellStyle name="Cálculo 2 11 72" xfId="13598" xr:uid="{00000000-0005-0000-0000-00002B310000}"/>
    <cellStyle name="Cálculo 2 11 73" xfId="13599" xr:uid="{00000000-0005-0000-0000-00002C310000}"/>
    <cellStyle name="Cálculo 2 11 74" xfId="13600" xr:uid="{00000000-0005-0000-0000-00002D310000}"/>
    <cellStyle name="Cálculo 2 11 75" xfId="13601" xr:uid="{00000000-0005-0000-0000-00002E310000}"/>
    <cellStyle name="Cálculo 2 11 76" xfId="13602" xr:uid="{00000000-0005-0000-0000-00002F310000}"/>
    <cellStyle name="Cálculo 2 11 77" xfId="52657" xr:uid="{00000000-0005-0000-0000-000030310000}"/>
    <cellStyle name="Cálculo 2 11 78" xfId="52912" xr:uid="{00000000-0005-0000-0000-000031310000}"/>
    <cellStyle name="Cálculo 2 11 79" xfId="53373" xr:uid="{00000000-0005-0000-0000-000032310000}"/>
    <cellStyle name="Cálculo 2 11 8" xfId="13603" xr:uid="{00000000-0005-0000-0000-000033310000}"/>
    <cellStyle name="Cálculo 2 11 8 2" xfId="13604" xr:uid="{00000000-0005-0000-0000-000034310000}"/>
    <cellStyle name="Cálculo 2 11 9" xfId="13605" xr:uid="{00000000-0005-0000-0000-000035310000}"/>
    <cellStyle name="Cálculo 2 11 9 2" xfId="13606" xr:uid="{00000000-0005-0000-0000-000036310000}"/>
    <cellStyle name="Cálculo 2 12" xfId="341" xr:uid="{00000000-0005-0000-0000-000037310000}"/>
    <cellStyle name="Cálculo 2 12 10" xfId="13607" xr:uid="{00000000-0005-0000-0000-000038310000}"/>
    <cellStyle name="Cálculo 2 12 10 2" xfId="13608" xr:uid="{00000000-0005-0000-0000-000039310000}"/>
    <cellStyle name="Cálculo 2 12 11" xfId="13609" xr:uid="{00000000-0005-0000-0000-00003A310000}"/>
    <cellStyle name="Cálculo 2 12 11 2" xfId="13610" xr:uid="{00000000-0005-0000-0000-00003B310000}"/>
    <cellStyle name="Cálculo 2 12 12" xfId="13611" xr:uid="{00000000-0005-0000-0000-00003C310000}"/>
    <cellStyle name="Cálculo 2 12 12 2" xfId="13612" xr:uid="{00000000-0005-0000-0000-00003D310000}"/>
    <cellStyle name="Cálculo 2 12 13" xfId="13613" xr:uid="{00000000-0005-0000-0000-00003E310000}"/>
    <cellStyle name="Cálculo 2 12 13 2" xfId="13614" xr:uid="{00000000-0005-0000-0000-00003F310000}"/>
    <cellStyle name="Cálculo 2 12 14" xfId="13615" xr:uid="{00000000-0005-0000-0000-000040310000}"/>
    <cellStyle name="Cálculo 2 12 14 2" xfId="13616" xr:uid="{00000000-0005-0000-0000-000041310000}"/>
    <cellStyle name="Cálculo 2 12 15" xfId="13617" xr:uid="{00000000-0005-0000-0000-000042310000}"/>
    <cellStyle name="Cálculo 2 12 15 2" xfId="13618" xr:uid="{00000000-0005-0000-0000-000043310000}"/>
    <cellStyle name="Cálculo 2 12 16" xfId="13619" xr:uid="{00000000-0005-0000-0000-000044310000}"/>
    <cellStyle name="Cálculo 2 12 16 2" xfId="13620" xr:uid="{00000000-0005-0000-0000-000045310000}"/>
    <cellStyle name="Cálculo 2 12 17" xfId="13621" xr:uid="{00000000-0005-0000-0000-000046310000}"/>
    <cellStyle name="Cálculo 2 12 17 2" xfId="13622" xr:uid="{00000000-0005-0000-0000-000047310000}"/>
    <cellStyle name="Cálculo 2 12 18" xfId="13623" xr:uid="{00000000-0005-0000-0000-000048310000}"/>
    <cellStyle name="Cálculo 2 12 18 2" xfId="13624" xr:uid="{00000000-0005-0000-0000-000049310000}"/>
    <cellStyle name="Cálculo 2 12 19" xfId="13625" xr:uid="{00000000-0005-0000-0000-00004A310000}"/>
    <cellStyle name="Cálculo 2 12 19 2" xfId="13626" xr:uid="{00000000-0005-0000-0000-00004B310000}"/>
    <cellStyle name="Cálculo 2 12 2" xfId="342" xr:uid="{00000000-0005-0000-0000-00004C310000}"/>
    <cellStyle name="Cálculo 2 12 2 2" xfId="13627" xr:uid="{00000000-0005-0000-0000-00004D310000}"/>
    <cellStyle name="Cálculo 2 12 20" xfId="13628" xr:uid="{00000000-0005-0000-0000-00004E310000}"/>
    <cellStyle name="Cálculo 2 12 20 2" xfId="13629" xr:uid="{00000000-0005-0000-0000-00004F310000}"/>
    <cellStyle name="Cálculo 2 12 21" xfId="13630" xr:uid="{00000000-0005-0000-0000-000050310000}"/>
    <cellStyle name="Cálculo 2 12 21 2" xfId="13631" xr:uid="{00000000-0005-0000-0000-000051310000}"/>
    <cellStyle name="Cálculo 2 12 22" xfId="13632" xr:uid="{00000000-0005-0000-0000-000052310000}"/>
    <cellStyle name="Cálculo 2 12 22 2" xfId="13633" xr:uid="{00000000-0005-0000-0000-000053310000}"/>
    <cellStyle name="Cálculo 2 12 23" xfId="13634" xr:uid="{00000000-0005-0000-0000-000054310000}"/>
    <cellStyle name="Cálculo 2 12 23 2" xfId="13635" xr:uid="{00000000-0005-0000-0000-000055310000}"/>
    <cellStyle name="Cálculo 2 12 24" xfId="13636" xr:uid="{00000000-0005-0000-0000-000056310000}"/>
    <cellStyle name="Cálculo 2 12 24 2" xfId="13637" xr:uid="{00000000-0005-0000-0000-000057310000}"/>
    <cellStyle name="Cálculo 2 12 25" xfId="13638" xr:uid="{00000000-0005-0000-0000-000058310000}"/>
    <cellStyle name="Cálculo 2 12 25 2" xfId="13639" xr:uid="{00000000-0005-0000-0000-000059310000}"/>
    <cellStyle name="Cálculo 2 12 26" xfId="13640" xr:uid="{00000000-0005-0000-0000-00005A310000}"/>
    <cellStyle name="Cálculo 2 12 26 2" xfId="13641" xr:uid="{00000000-0005-0000-0000-00005B310000}"/>
    <cellStyle name="Cálculo 2 12 27" xfId="13642" xr:uid="{00000000-0005-0000-0000-00005C310000}"/>
    <cellStyle name="Cálculo 2 12 27 2" xfId="13643" xr:uid="{00000000-0005-0000-0000-00005D310000}"/>
    <cellStyle name="Cálculo 2 12 28" xfId="13644" xr:uid="{00000000-0005-0000-0000-00005E310000}"/>
    <cellStyle name="Cálculo 2 12 28 2" xfId="13645" xr:uid="{00000000-0005-0000-0000-00005F310000}"/>
    <cellStyle name="Cálculo 2 12 29" xfId="13646" xr:uid="{00000000-0005-0000-0000-000060310000}"/>
    <cellStyle name="Cálculo 2 12 29 2" xfId="13647" xr:uid="{00000000-0005-0000-0000-000061310000}"/>
    <cellStyle name="Cálculo 2 12 3" xfId="13648" xr:uid="{00000000-0005-0000-0000-000062310000}"/>
    <cellStyle name="Cálculo 2 12 3 2" xfId="13649" xr:uid="{00000000-0005-0000-0000-000063310000}"/>
    <cellStyle name="Cálculo 2 12 30" xfId="13650" xr:uid="{00000000-0005-0000-0000-000064310000}"/>
    <cellStyle name="Cálculo 2 12 30 2" xfId="13651" xr:uid="{00000000-0005-0000-0000-000065310000}"/>
    <cellStyle name="Cálculo 2 12 31" xfId="13652" xr:uid="{00000000-0005-0000-0000-000066310000}"/>
    <cellStyle name="Cálculo 2 12 31 2" xfId="13653" xr:uid="{00000000-0005-0000-0000-000067310000}"/>
    <cellStyle name="Cálculo 2 12 32" xfId="13654" xr:uid="{00000000-0005-0000-0000-000068310000}"/>
    <cellStyle name="Cálculo 2 12 32 2" xfId="13655" xr:uid="{00000000-0005-0000-0000-000069310000}"/>
    <cellStyle name="Cálculo 2 12 33" xfId="13656" xr:uid="{00000000-0005-0000-0000-00006A310000}"/>
    <cellStyle name="Cálculo 2 12 33 2" xfId="13657" xr:uid="{00000000-0005-0000-0000-00006B310000}"/>
    <cellStyle name="Cálculo 2 12 34" xfId="13658" xr:uid="{00000000-0005-0000-0000-00006C310000}"/>
    <cellStyle name="Cálculo 2 12 34 2" xfId="13659" xr:uid="{00000000-0005-0000-0000-00006D310000}"/>
    <cellStyle name="Cálculo 2 12 35" xfId="13660" xr:uid="{00000000-0005-0000-0000-00006E310000}"/>
    <cellStyle name="Cálculo 2 12 35 2" xfId="13661" xr:uid="{00000000-0005-0000-0000-00006F310000}"/>
    <cellStyle name="Cálculo 2 12 36" xfId="13662" xr:uid="{00000000-0005-0000-0000-000070310000}"/>
    <cellStyle name="Cálculo 2 12 36 2" xfId="13663" xr:uid="{00000000-0005-0000-0000-000071310000}"/>
    <cellStyle name="Cálculo 2 12 37" xfId="13664" xr:uid="{00000000-0005-0000-0000-000072310000}"/>
    <cellStyle name="Cálculo 2 12 37 2" xfId="13665" xr:uid="{00000000-0005-0000-0000-000073310000}"/>
    <cellStyle name="Cálculo 2 12 38" xfId="13666" xr:uid="{00000000-0005-0000-0000-000074310000}"/>
    <cellStyle name="Cálculo 2 12 38 2" xfId="13667" xr:uid="{00000000-0005-0000-0000-000075310000}"/>
    <cellStyle name="Cálculo 2 12 39" xfId="13668" xr:uid="{00000000-0005-0000-0000-000076310000}"/>
    <cellStyle name="Cálculo 2 12 39 2" xfId="13669" xr:uid="{00000000-0005-0000-0000-000077310000}"/>
    <cellStyle name="Cálculo 2 12 4" xfId="13670" xr:uid="{00000000-0005-0000-0000-000078310000}"/>
    <cellStyle name="Cálculo 2 12 4 2" xfId="13671" xr:uid="{00000000-0005-0000-0000-000079310000}"/>
    <cellStyle name="Cálculo 2 12 40" xfId="13672" xr:uid="{00000000-0005-0000-0000-00007A310000}"/>
    <cellStyle name="Cálculo 2 12 41" xfId="13673" xr:uid="{00000000-0005-0000-0000-00007B310000}"/>
    <cellStyle name="Cálculo 2 12 42" xfId="13674" xr:uid="{00000000-0005-0000-0000-00007C310000}"/>
    <cellStyle name="Cálculo 2 12 43" xfId="13675" xr:uid="{00000000-0005-0000-0000-00007D310000}"/>
    <cellStyle name="Cálculo 2 12 44" xfId="13676" xr:uid="{00000000-0005-0000-0000-00007E310000}"/>
    <cellStyle name="Cálculo 2 12 45" xfId="13677" xr:uid="{00000000-0005-0000-0000-00007F310000}"/>
    <cellStyle name="Cálculo 2 12 46" xfId="13678" xr:uid="{00000000-0005-0000-0000-000080310000}"/>
    <cellStyle name="Cálculo 2 12 47" xfId="13679" xr:uid="{00000000-0005-0000-0000-000081310000}"/>
    <cellStyle name="Cálculo 2 12 48" xfId="13680" xr:uid="{00000000-0005-0000-0000-000082310000}"/>
    <cellStyle name="Cálculo 2 12 49" xfId="13681" xr:uid="{00000000-0005-0000-0000-000083310000}"/>
    <cellStyle name="Cálculo 2 12 5" xfId="13682" xr:uid="{00000000-0005-0000-0000-000084310000}"/>
    <cellStyle name="Cálculo 2 12 5 2" xfId="13683" xr:uid="{00000000-0005-0000-0000-000085310000}"/>
    <cellStyle name="Cálculo 2 12 50" xfId="13684" xr:uid="{00000000-0005-0000-0000-000086310000}"/>
    <cellStyle name="Cálculo 2 12 51" xfId="13685" xr:uid="{00000000-0005-0000-0000-000087310000}"/>
    <cellStyle name="Cálculo 2 12 52" xfId="13686" xr:uid="{00000000-0005-0000-0000-000088310000}"/>
    <cellStyle name="Cálculo 2 12 53" xfId="13687" xr:uid="{00000000-0005-0000-0000-000089310000}"/>
    <cellStyle name="Cálculo 2 12 54" xfId="13688" xr:uid="{00000000-0005-0000-0000-00008A310000}"/>
    <cellStyle name="Cálculo 2 12 55" xfId="13689" xr:uid="{00000000-0005-0000-0000-00008B310000}"/>
    <cellStyle name="Cálculo 2 12 56" xfId="13690" xr:uid="{00000000-0005-0000-0000-00008C310000}"/>
    <cellStyle name="Cálculo 2 12 57" xfId="13691" xr:uid="{00000000-0005-0000-0000-00008D310000}"/>
    <cellStyle name="Cálculo 2 12 58" xfId="13692" xr:uid="{00000000-0005-0000-0000-00008E310000}"/>
    <cellStyle name="Cálculo 2 12 59" xfId="13693" xr:uid="{00000000-0005-0000-0000-00008F310000}"/>
    <cellStyle name="Cálculo 2 12 6" xfId="13694" xr:uid="{00000000-0005-0000-0000-000090310000}"/>
    <cellStyle name="Cálculo 2 12 6 2" xfId="13695" xr:uid="{00000000-0005-0000-0000-000091310000}"/>
    <cellStyle name="Cálculo 2 12 60" xfId="13696" xr:uid="{00000000-0005-0000-0000-000092310000}"/>
    <cellStyle name="Cálculo 2 12 61" xfId="13697" xr:uid="{00000000-0005-0000-0000-000093310000}"/>
    <cellStyle name="Cálculo 2 12 62" xfId="13698" xr:uid="{00000000-0005-0000-0000-000094310000}"/>
    <cellStyle name="Cálculo 2 12 63" xfId="13699" xr:uid="{00000000-0005-0000-0000-000095310000}"/>
    <cellStyle name="Cálculo 2 12 64" xfId="13700" xr:uid="{00000000-0005-0000-0000-000096310000}"/>
    <cellStyle name="Cálculo 2 12 65" xfId="13701" xr:uid="{00000000-0005-0000-0000-000097310000}"/>
    <cellStyle name="Cálculo 2 12 66" xfId="13702" xr:uid="{00000000-0005-0000-0000-000098310000}"/>
    <cellStyle name="Cálculo 2 12 67" xfId="13703" xr:uid="{00000000-0005-0000-0000-000099310000}"/>
    <cellStyle name="Cálculo 2 12 68" xfId="13704" xr:uid="{00000000-0005-0000-0000-00009A310000}"/>
    <cellStyle name="Cálculo 2 12 69" xfId="13705" xr:uid="{00000000-0005-0000-0000-00009B310000}"/>
    <cellStyle name="Cálculo 2 12 7" xfId="13706" xr:uid="{00000000-0005-0000-0000-00009C310000}"/>
    <cellStyle name="Cálculo 2 12 7 2" xfId="13707" xr:uid="{00000000-0005-0000-0000-00009D310000}"/>
    <cellStyle name="Cálculo 2 12 70" xfId="13708" xr:uid="{00000000-0005-0000-0000-00009E310000}"/>
    <cellStyle name="Cálculo 2 12 71" xfId="13709" xr:uid="{00000000-0005-0000-0000-00009F310000}"/>
    <cellStyle name="Cálculo 2 12 72" xfId="13710" xr:uid="{00000000-0005-0000-0000-0000A0310000}"/>
    <cellStyle name="Cálculo 2 12 73" xfId="13711" xr:uid="{00000000-0005-0000-0000-0000A1310000}"/>
    <cellStyle name="Cálculo 2 12 74" xfId="13712" xr:uid="{00000000-0005-0000-0000-0000A2310000}"/>
    <cellStyle name="Cálculo 2 12 75" xfId="13713" xr:uid="{00000000-0005-0000-0000-0000A3310000}"/>
    <cellStyle name="Cálculo 2 12 76" xfId="13714" xr:uid="{00000000-0005-0000-0000-0000A4310000}"/>
    <cellStyle name="Cálculo 2 12 77" xfId="52592" xr:uid="{00000000-0005-0000-0000-0000A5310000}"/>
    <cellStyle name="Cálculo 2 12 78" xfId="52836" xr:uid="{00000000-0005-0000-0000-0000A6310000}"/>
    <cellStyle name="Cálculo 2 12 79" xfId="53297" xr:uid="{00000000-0005-0000-0000-0000A7310000}"/>
    <cellStyle name="Cálculo 2 12 8" xfId="13715" xr:uid="{00000000-0005-0000-0000-0000A8310000}"/>
    <cellStyle name="Cálculo 2 12 8 2" xfId="13716" xr:uid="{00000000-0005-0000-0000-0000A9310000}"/>
    <cellStyle name="Cálculo 2 12 9" xfId="13717" xr:uid="{00000000-0005-0000-0000-0000AA310000}"/>
    <cellStyle name="Cálculo 2 12 9 2" xfId="13718" xr:uid="{00000000-0005-0000-0000-0000AB310000}"/>
    <cellStyle name="Cálculo 2 13" xfId="343" xr:uid="{00000000-0005-0000-0000-0000AC310000}"/>
    <cellStyle name="Cálculo 2 13 10" xfId="13719" xr:uid="{00000000-0005-0000-0000-0000AD310000}"/>
    <cellStyle name="Cálculo 2 13 10 2" xfId="13720" xr:uid="{00000000-0005-0000-0000-0000AE310000}"/>
    <cellStyle name="Cálculo 2 13 11" xfId="13721" xr:uid="{00000000-0005-0000-0000-0000AF310000}"/>
    <cellStyle name="Cálculo 2 13 11 2" xfId="13722" xr:uid="{00000000-0005-0000-0000-0000B0310000}"/>
    <cellStyle name="Cálculo 2 13 12" xfId="13723" xr:uid="{00000000-0005-0000-0000-0000B1310000}"/>
    <cellStyle name="Cálculo 2 13 12 2" xfId="13724" xr:uid="{00000000-0005-0000-0000-0000B2310000}"/>
    <cellStyle name="Cálculo 2 13 13" xfId="13725" xr:uid="{00000000-0005-0000-0000-0000B3310000}"/>
    <cellStyle name="Cálculo 2 13 13 2" xfId="13726" xr:uid="{00000000-0005-0000-0000-0000B4310000}"/>
    <cellStyle name="Cálculo 2 13 14" xfId="13727" xr:uid="{00000000-0005-0000-0000-0000B5310000}"/>
    <cellStyle name="Cálculo 2 13 14 2" xfId="13728" xr:uid="{00000000-0005-0000-0000-0000B6310000}"/>
    <cellStyle name="Cálculo 2 13 15" xfId="13729" xr:uid="{00000000-0005-0000-0000-0000B7310000}"/>
    <cellStyle name="Cálculo 2 13 15 2" xfId="13730" xr:uid="{00000000-0005-0000-0000-0000B8310000}"/>
    <cellStyle name="Cálculo 2 13 16" xfId="13731" xr:uid="{00000000-0005-0000-0000-0000B9310000}"/>
    <cellStyle name="Cálculo 2 13 16 2" xfId="13732" xr:uid="{00000000-0005-0000-0000-0000BA310000}"/>
    <cellStyle name="Cálculo 2 13 17" xfId="13733" xr:uid="{00000000-0005-0000-0000-0000BB310000}"/>
    <cellStyle name="Cálculo 2 13 17 2" xfId="13734" xr:uid="{00000000-0005-0000-0000-0000BC310000}"/>
    <cellStyle name="Cálculo 2 13 18" xfId="13735" xr:uid="{00000000-0005-0000-0000-0000BD310000}"/>
    <cellStyle name="Cálculo 2 13 18 2" xfId="13736" xr:uid="{00000000-0005-0000-0000-0000BE310000}"/>
    <cellStyle name="Cálculo 2 13 19" xfId="13737" xr:uid="{00000000-0005-0000-0000-0000BF310000}"/>
    <cellStyle name="Cálculo 2 13 19 2" xfId="13738" xr:uid="{00000000-0005-0000-0000-0000C0310000}"/>
    <cellStyle name="Cálculo 2 13 2" xfId="344" xr:uid="{00000000-0005-0000-0000-0000C1310000}"/>
    <cellStyle name="Cálculo 2 13 2 2" xfId="13739" xr:uid="{00000000-0005-0000-0000-0000C2310000}"/>
    <cellStyle name="Cálculo 2 13 20" xfId="13740" xr:uid="{00000000-0005-0000-0000-0000C3310000}"/>
    <cellStyle name="Cálculo 2 13 20 2" xfId="13741" xr:uid="{00000000-0005-0000-0000-0000C4310000}"/>
    <cellStyle name="Cálculo 2 13 21" xfId="13742" xr:uid="{00000000-0005-0000-0000-0000C5310000}"/>
    <cellStyle name="Cálculo 2 13 21 2" xfId="13743" xr:uid="{00000000-0005-0000-0000-0000C6310000}"/>
    <cellStyle name="Cálculo 2 13 22" xfId="13744" xr:uid="{00000000-0005-0000-0000-0000C7310000}"/>
    <cellStyle name="Cálculo 2 13 22 2" xfId="13745" xr:uid="{00000000-0005-0000-0000-0000C8310000}"/>
    <cellStyle name="Cálculo 2 13 23" xfId="13746" xr:uid="{00000000-0005-0000-0000-0000C9310000}"/>
    <cellStyle name="Cálculo 2 13 23 2" xfId="13747" xr:uid="{00000000-0005-0000-0000-0000CA310000}"/>
    <cellStyle name="Cálculo 2 13 24" xfId="13748" xr:uid="{00000000-0005-0000-0000-0000CB310000}"/>
    <cellStyle name="Cálculo 2 13 24 2" xfId="13749" xr:uid="{00000000-0005-0000-0000-0000CC310000}"/>
    <cellStyle name="Cálculo 2 13 25" xfId="13750" xr:uid="{00000000-0005-0000-0000-0000CD310000}"/>
    <cellStyle name="Cálculo 2 13 25 2" xfId="13751" xr:uid="{00000000-0005-0000-0000-0000CE310000}"/>
    <cellStyle name="Cálculo 2 13 26" xfId="13752" xr:uid="{00000000-0005-0000-0000-0000CF310000}"/>
    <cellStyle name="Cálculo 2 13 26 2" xfId="13753" xr:uid="{00000000-0005-0000-0000-0000D0310000}"/>
    <cellStyle name="Cálculo 2 13 27" xfId="13754" xr:uid="{00000000-0005-0000-0000-0000D1310000}"/>
    <cellStyle name="Cálculo 2 13 27 2" xfId="13755" xr:uid="{00000000-0005-0000-0000-0000D2310000}"/>
    <cellStyle name="Cálculo 2 13 28" xfId="13756" xr:uid="{00000000-0005-0000-0000-0000D3310000}"/>
    <cellStyle name="Cálculo 2 13 28 2" xfId="13757" xr:uid="{00000000-0005-0000-0000-0000D4310000}"/>
    <cellStyle name="Cálculo 2 13 29" xfId="13758" xr:uid="{00000000-0005-0000-0000-0000D5310000}"/>
    <cellStyle name="Cálculo 2 13 29 2" xfId="13759" xr:uid="{00000000-0005-0000-0000-0000D6310000}"/>
    <cellStyle name="Cálculo 2 13 3" xfId="13760" xr:uid="{00000000-0005-0000-0000-0000D7310000}"/>
    <cellStyle name="Cálculo 2 13 3 2" xfId="13761" xr:uid="{00000000-0005-0000-0000-0000D8310000}"/>
    <cellStyle name="Cálculo 2 13 30" xfId="13762" xr:uid="{00000000-0005-0000-0000-0000D9310000}"/>
    <cellStyle name="Cálculo 2 13 30 2" xfId="13763" xr:uid="{00000000-0005-0000-0000-0000DA310000}"/>
    <cellStyle name="Cálculo 2 13 31" xfId="13764" xr:uid="{00000000-0005-0000-0000-0000DB310000}"/>
    <cellStyle name="Cálculo 2 13 31 2" xfId="13765" xr:uid="{00000000-0005-0000-0000-0000DC310000}"/>
    <cellStyle name="Cálculo 2 13 32" xfId="13766" xr:uid="{00000000-0005-0000-0000-0000DD310000}"/>
    <cellStyle name="Cálculo 2 13 32 2" xfId="13767" xr:uid="{00000000-0005-0000-0000-0000DE310000}"/>
    <cellStyle name="Cálculo 2 13 33" xfId="13768" xr:uid="{00000000-0005-0000-0000-0000DF310000}"/>
    <cellStyle name="Cálculo 2 13 33 2" xfId="13769" xr:uid="{00000000-0005-0000-0000-0000E0310000}"/>
    <cellStyle name="Cálculo 2 13 34" xfId="13770" xr:uid="{00000000-0005-0000-0000-0000E1310000}"/>
    <cellStyle name="Cálculo 2 13 34 2" xfId="13771" xr:uid="{00000000-0005-0000-0000-0000E2310000}"/>
    <cellStyle name="Cálculo 2 13 35" xfId="13772" xr:uid="{00000000-0005-0000-0000-0000E3310000}"/>
    <cellStyle name="Cálculo 2 13 35 2" xfId="13773" xr:uid="{00000000-0005-0000-0000-0000E4310000}"/>
    <cellStyle name="Cálculo 2 13 36" xfId="13774" xr:uid="{00000000-0005-0000-0000-0000E5310000}"/>
    <cellStyle name="Cálculo 2 13 36 2" xfId="13775" xr:uid="{00000000-0005-0000-0000-0000E6310000}"/>
    <cellStyle name="Cálculo 2 13 37" xfId="13776" xr:uid="{00000000-0005-0000-0000-0000E7310000}"/>
    <cellStyle name="Cálculo 2 13 37 2" xfId="13777" xr:uid="{00000000-0005-0000-0000-0000E8310000}"/>
    <cellStyle name="Cálculo 2 13 38" xfId="13778" xr:uid="{00000000-0005-0000-0000-0000E9310000}"/>
    <cellStyle name="Cálculo 2 13 38 2" xfId="13779" xr:uid="{00000000-0005-0000-0000-0000EA310000}"/>
    <cellStyle name="Cálculo 2 13 39" xfId="13780" xr:uid="{00000000-0005-0000-0000-0000EB310000}"/>
    <cellStyle name="Cálculo 2 13 39 2" xfId="13781" xr:uid="{00000000-0005-0000-0000-0000EC310000}"/>
    <cellStyle name="Cálculo 2 13 4" xfId="13782" xr:uid="{00000000-0005-0000-0000-0000ED310000}"/>
    <cellStyle name="Cálculo 2 13 4 2" xfId="13783" xr:uid="{00000000-0005-0000-0000-0000EE310000}"/>
    <cellStyle name="Cálculo 2 13 40" xfId="13784" xr:uid="{00000000-0005-0000-0000-0000EF310000}"/>
    <cellStyle name="Cálculo 2 13 41" xfId="13785" xr:uid="{00000000-0005-0000-0000-0000F0310000}"/>
    <cellStyle name="Cálculo 2 13 42" xfId="13786" xr:uid="{00000000-0005-0000-0000-0000F1310000}"/>
    <cellStyle name="Cálculo 2 13 43" xfId="13787" xr:uid="{00000000-0005-0000-0000-0000F2310000}"/>
    <cellStyle name="Cálculo 2 13 44" xfId="13788" xr:uid="{00000000-0005-0000-0000-0000F3310000}"/>
    <cellStyle name="Cálculo 2 13 45" xfId="13789" xr:uid="{00000000-0005-0000-0000-0000F4310000}"/>
    <cellStyle name="Cálculo 2 13 46" xfId="13790" xr:uid="{00000000-0005-0000-0000-0000F5310000}"/>
    <cellStyle name="Cálculo 2 13 47" xfId="13791" xr:uid="{00000000-0005-0000-0000-0000F6310000}"/>
    <cellStyle name="Cálculo 2 13 48" xfId="13792" xr:uid="{00000000-0005-0000-0000-0000F7310000}"/>
    <cellStyle name="Cálculo 2 13 49" xfId="13793" xr:uid="{00000000-0005-0000-0000-0000F8310000}"/>
    <cellStyle name="Cálculo 2 13 5" xfId="13794" xr:uid="{00000000-0005-0000-0000-0000F9310000}"/>
    <cellStyle name="Cálculo 2 13 5 2" xfId="13795" xr:uid="{00000000-0005-0000-0000-0000FA310000}"/>
    <cellStyle name="Cálculo 2 13 50" xfId="13796" xr:uid="{00000000-0005-0000-0000-0000FB310000}"/>
    <cellStyle name="Cálculo 2 13 51" xfId="13797" xr:uid="{00000000-0005-0000-0000-0000FC310000}"/>
    <cellStyle name="Cálculo 2 13 52" xfId="13798" xr:uid="{00000000-0005-0000-0000-0000FD310000}"/>
    <cellStyle name="Cálculo 2 13 53" xfId="13799" xr:uid="{00000000-0005-0000-0000-0000FE310000}"/>
    <cellStyle name="Cálculo 2 13 54" xfId="13800" xr:uid="{00000000-0005-0000-0000-0000FF310000}"/>
    <cellStyle name="Cálculo 2 13 55" xfId="13801" xr:uid="{00000000-0005-0000-0000-000000320000}"/>
    <cellStyle name="Cálculo 2 13 56" xfId="13802" xr:uid="{00000000-0005-0000-0000-000001320000}"/>
    <cellStyle name="Cálculo 2 13 57" xfId="13803" xr:uid="{00000000-0005-0000-0000-000002320000}"/>
    <cellStyle name="Cálculo 2 13 58" xfId="13804" xr:uid="{00000000-0005-0000-0000-000003320000}"/>
    <cellStyle name="Cálculo 2 13 59" xfId="13805" xr:uid="{00000000-0005-0000-0000-000004320000}"/>
    <cellStyle name="Cálculo 2 13 6" xfId="13806" xr:uid="{00000000-0005-0000-0000-000005320000}"/>
    <cellStyle name="Cálculo 2 13 6 2" xfId="13807" xr:uid="{00000000-0005-0000-0000-000006320000}"/>
    <cellStyle name="Cálculo 2 13 60" xfId="13808" xr:uid="{00000000-0005-0000-0000-000007320000}"/>
    <cellStyle name="Cálculo 2 13 61" xfId="13809" xr:uid="{00000000-0005-0000-0000-000008320000}"/>
    <cellStyle name="Cálculo 2 13 62" xfId="13810" xr:uid="{00000000-0005-0000-0000-000009320000}"/>
    <cellStyle name="Cálculo 2 13 63" xfId="13811" xr:uid="{00000000-0005-0000-0000-00000A320000}"/>
    <cellStyle name="Cálculo 2 13 64" xfId="13812" xr:uid="{00000000-0005-0000-0000-00000B320000}"/>
    <cellStyle name="Cálculo 2 13 65" xfId="13813" xr:uid="{00000000-0005-0000-0000-00000C320000}"/>
    <cellStyle name="Cálculo 2 13 66" xfId="13814" xr:uid="{00000000-0005-0000-0000-00000D320000}"/>
    <cellStyle name="Cálculo 2 13 67" xfId="13815" xr:uid="{00000000-0005-0000-0000-00000E320000}"/>
    <cellStyle name="Cálculo 2 13 68" xfId="13816" xr:uid="{00000000-0005-0000-0000-00000F320000}"/>
    <cellStyle name="Cálculo 2 13 69" xfId="13817" xr:uid="{00000000-0005-0000-0000-000010320000}"/>
    <cellStyle name="Cálculo 2 13 7" xfId="13818" xr:uid="{00000000-0005-0000-0000-000011320000}"/>
    <cellStyle name="Cálculo 2 13 7 2" xfId="13819" xr:uid="{00000000-0005-0000-0000-000012320000}"/>
    <cellStyle name="Cálculo 2 13 70" xfId="13820" xr:uid="{00000000-0005-0000-0000-000013320000}"/>
    <cellStyle name="Cálculo 2 13 71" xfId="13821" xr:uid="{00000000-0005-0000-0000-000014320000}"/>
    <cellStyle name="Cálculo 2 13 72" xfId="13822" xr:uid="{00000000-0005-0000-0000-000015320000}"/>
    <cellStyle name="Cálculo 2 13 73" xfId="13823" xr:uid="{00000000-0005-0000-0000-000016320000}"/>
    <cellStyle name="Cálculo 2 13 74" xfId="13824" xr:uid="{00000000-0005-0000-0000-000017320000}"/>
    <cellStyle name="Cálculo 2 13 75" xfId="13825" xr:uid="{00000000-0005-0000-0000-000018320000}"/>
    <cellStyle name="Cálculo 2 13 76" xfId="13826" xr:uid="{00000000-0005-0000-0000-000019320000}"/>
    <cellStyle name="Cálculo 2 13 77" xfId="52456" xr:uid="{00000000-0005-0000-0000-00001A320000}"/>
    <cellStyle name="Cálculo 2 13 78" xfId="52308" xr:uid="{00000000-0005-0000-0000-00001B320000}"/>
    <cellStyle name="Cálculo 2 13 79" xfId="53147" xr:uid="{00000000-0005-0000-0000-00001C320000}"/>
    <cellStyle name="Cálculo 2 13 8" xfId="13827" xr:uid="{00000000-0005-0000-0000-00001D320000}"/>
    <cellStyle name="Cálculo 2 13 8 2" xfId="13828" xr:uid="{00000000-0005-0000-0000-00001E320000}"/>
    <cellStyle name="Cálculo 2 13 9" xfId="13829" xr:uid="{00000000-0005-0000-0000-00001F320000}"/>
    <cellStyle name="Cálculo 2 13 9 2" xfId="13830" xr:uid="{00000000-0005-0000-0000-000020320000}"/>
    <cellStyle name="Cálculo 2 14" xfId="345" xr:uid="{00000000-0005-0000-0000-000021320000}"/>
    <cellStyle name="Cálculo 2 14 10" xfId="13831" xr:uid="{00000000-0005-0000-0000-000022320000}"/>
    <cellStyle name="Cálculo 2 14 10 2" xfId="13832" xr:uid="{00000000-0005-0000-0000-000023320000}"/>
    <cellStyle name="Cálculo 2 14 11" xfId="13833" xr:uid="{00000000-0005-0000-0000-000024320000}"/>
    <cellStyle name="Cálculo 2 14 11 2" xfId="13834" xr:uid="{00000000-0005-0000-0000-000025320000}"/>
    <cellStyle name="Cálculo 2 14 12" xfId="13835" xr:uid="{00000000-0005-0000-0000-000026320000}"/>
    <cellStyle name="Cálculo 2 14 12 2" xfId="13836" xr:uid="{00000000-0005-0000-0000-000027320000}"/>
    <cellStyle name="Cálculo 2 14 13" xfId="13837" xr:uid="{00000000-0005-0000-0000-000028320000}"/>
    <cellStyle name="Cálculo 2 14 13 2" xfId="13838" xr:uid="{00000000-0005-0000-0000-000029320000}"/>
    <cellStyle name="Cálculo 2 14 14" xfId="13839" xr:uid="{00000000-0005-0000-0000-00002A320000}"/>
    <cellStyle name="Cálculo 2 14 14 2" xfId="13840" xr:uid="{00000000-0005-0000-0000-00002B320000}"/>
    <cellStyle name="Cálculo 2 14 15" xfId="13841" xr:uid="{00000000-0005-0000-0000-00002C320000}"/>
    <cellStyle name="Cálculo 2 14 15 2" xfId="13842" xr:uid="{00000000-0005-0000-0000-00002D320000}"/>
    <cellStyle name="Cálculo 2 14 16" xfId="13843" xr:uid="{00000000-0005-0000-0000-00002E320000}"/>
    <cellStyle name="Cálculo 2 14 16 2" xfId="13844" xr:uid="{00000000-0005-0000-0000-00002F320000}"/>
    <cellStyle name="Cálculo 2 14 17" xfId="13845" xr:uid="{00000000-0005-0000-0000-000030320000}"/>
    <cellStyle name="Cálculo 2 14 17 2" xfId="13846" xr:uid="{00000000-0005-0000-0000-000031320000}"/>
    <cellStyle name="Cálculo 2 14 18" xfId="13847" xr:uid="{00000000-0005-0000-0000-000032320000}"/>
    <cellStyle name="Cálculo 2 14 18 2" xfId="13848" xr:uid="{00000000-0005-0000-0000-000033320000}"/>
    <cellStyle name="Cálculo 2 14 19" xfId="13849" xr:uid="{00000000-0005-0000-0000-000034320000}"/>
    <cellStyle name="Cálculo 2 14 19 2" xfId="13850" xr:uid="{00000000-0005-0000-0000-000035320000}"/>
    <cellStyle name="Cálculo 2 14 2" xfId="346" xr:uid="{00000000-0005-0000-0000-000036320000}"/>
    <cellStyle name="Cálculo 2 14 2 2" xfId="13851" xr:uid="{00000000-0005-0000-0000-000037320000}"/>
    <cellStyle name="Cálculo 2 14 20" xfId="13852" xr:uid="{00000000-0005-0000-0000-000038320000}"/>
    <cellStyle name="Cálculo 2 14 20 2" xfId="13853" xr:uid="{00000000-0005-0000-0000-000039320000}"/>
    <cellStyle name="Cálculo 2 14 21" xfId="13854" xr:uid="{00000000-0005-0000-0000-00003A320000}"/>
    <cellStyle name="Cálculo 2 14 21 2" xfId="13855" xr:uid="{00000000-0005-0000-0000-00003B320000}"/>
    <cellStyle name="Cálculo 2 14 22" xfId="13856" xr:uid="{00000000-0005-0000-0000-00003C320000}"/>
    <cellStyle name="Cálculo 2 14 22 2" xfId="13857" xr:uid="{00000000-0005-0000-0000-00003D320000}"/>
    <cellStyle name="Cálculo 2 14 23" xfId="13858" xr:uid="{00000000-0005-0000-0000-00003E320000}"/>
    <cellStyle name="Cálculo 2 14 23 2" xfId="13859" xr:uid="{00000000-0005-0000-0000-00003F320000}"/>
    <cellStyle name="Cálculo 2 14 24" xfId="13860" xr:uid="{00000000-0005-0000-0000-000040320000}"/>
    <cellStyle name="Cálculo 2 14 24 2" xfId="13861" xr:uid="{00000000-0005-0000-0000-000041320000}"/>
    <cellStyle name="Cálculo 2 14 25" xfId="13862" xr:uid="{00000000-0005-0000-0000-000042320000}"/>
    <cellStyle name="Cálculo 2 14 25 2" xfId="13863" xr:uid="{00000000-0005-0000-0000-000043320000}"/>
    <cellStyle name="Cálculo 2 14 26" xfId="13864" xr:uid="{00000000-0005-0000-0000-000044320000}"/>
    <cellStyle name="Cálculo 2 14 26 2" xfId="13865" xr:uid="{00000000-0005-0000-0000-000045320000}"/>
    <cellStyle name="Cálculo 2 14 27" xfId="13866" xr:uid="{00000000-0005-0000-0000-000046320000}"/>
    <cellStyle name="Cálculo 2 14 27 2" xfId="13867" xr:uid="{00000000-0005-0000-0000-000047320000}"/>
    <cellStyle name="Cálculo 2 14 28" xfId="13868" xr:uid="{00000000-0005-0000-0000-000048320000}"/>
    <cellStyle name="Cálculo 2 14 28 2" xfId="13869" xr:uid="{00000000-0005-0000-0000-000049320000}"/>
    <cellStyle name="Cálculo 2 14 29" xfId="13870" xr:uid="{00000000-0005-0000-0000-00004A320000}"/>
    <cellStyle name="Cálculo 2 14 29 2" xfId="13871" xr:uid="{00000000-0005-0000-0000-00004B320000}"/>
    <cellStyle name="Cálculo 2 14 3" xfId="13872" xr:uid="{00000000-0005-0000-0000-00004C320000}"/>
    <cellStyle name="Cálculo 2 14 3 2" xfId="13873" xr:uid="{00000000-0005-0000-0000-00004D320000}"/>
    <cellStyle name="Cálculo 2 14 30" xfId="13874" xr:uid="{00000000-0005-0000-0000-00004E320000}"/>
    <cellStyle name="Cálculo 2 14 30 2" xfId="13875" xr:uid="{00000000-0005-0000-0000-00004F320000}"/>
    <cellStyle name="Cálculo 2 14 31" xfId="13876" xr:uid="{00000000-0005-0000-0000-000050320000}"/>
    <cellStyle name="Cálculo 2 14 31 2" xfId="13877" xr:uid="{00000000-0005-0000-0000-000051320000}"/>
    <cellStyle name="Cálculo 2 14 32" xfId="13878" xr:uid="{00000000-0005-0000-0000-000052320000}"/>
    <cellStyle name="Cálculo 2 14 32 2" xfId="13879" xr:uid="{00000000-0005-0000-0000-000053320000}"/>
    <cellStyle name="Cálculo 2 14 33" xfId="13880" xr:uid="{00000000-0005-0000-0000-000054320000}"/>
    <cellStyle name="Cálculo 2 14 33 2" xfId="13881" xr:uid="{00000000-0005-0000-0000-000055320000}"/>
    <cellStyle name="Cálculo 2 14 34" xfId="13882" xr:uid="{00000000-0005-0000-0000-000056320000}"/>
    <cellStyle name="Cálculo 2 14 34 2" xfId="13883" xr:uid="{00000000-0005-0000-0000-000057320000}"/>
    <cellStyle name="Cálculo 2 14 35" xfId="13884" xr:uid="{00000000-0005-0000-0000-000058320000}"/>
    <cellStyle name="Cálculo 2 14 35 2" xfId="13885" xr:uid="{00000000-0005-0000-0000-000059320000}"/>
    <cellStyle name="Cálculo 2 14 36" xfId="13886" xr:uid="{00000000-0005-0000-0000-00005A320000}"/>
    <cellStyle name="Cálculo 2 14 36 2" xfId="13887" xr:uid="{00000000-0005-0000-0000-00005B320000}"/>
    <cellStyle name="Cálculo 2 14 37" xfId="13888" xr:uid="{00000000-0005-0000-0000-00005C320000}"/>
    <cellStyle name="Cálculo 2 14 37 2" xfId="13889" xr:uid="{00000000-0005-0000-0000-00005D320000}"/>
    <cellStyle name="Cálculo 2 14 38" xfId="13890" xr:uid="{00000000-0005-0000-0000-00005E320000}"/>
    <cellStyle name="Cálculo 2 14 38 2" xfId="13891" xr:uid="{00000000-0005-0000-0000-00005F320000}"/>
    <cellStyle name="Cálculo 2 14 39" xfId="13892" xr:uid="{00000000-0005-0000-0000-000060320000}"/>
    <cellStyle name="Cálculo 2 14 39 2" xfId="13893" xr:uid="{00000000-0005-0000-0000-000061320000}"/>
    <cellStyle name="Cálculo 2 14 4" xfId="13894" xr:uid="{00000000-0005-0000-0000-000062320000}"/>
    <cellStyle name="Cálculo 2 14 4 2" xfId="13895" xr:uid="{00000000-0005-0000-0000-000063320000}"/>
    <cellStyle name="Cálculo 2 14 40" xfId="13896" xr:uid="{00000000-0005-0000-0000-000064320000}"/>
    <cellStyle name="Cálculo 2 14 41" xfId="13897" xr:uid="{00000000-0005-0000-0000-000065320000}"/>
    <cellStyle name="Cálculo 2 14 42" xfId="13898" xr:uid="{00000000-0005-0000-0000-000066320000}"/>
    <cellStyle name="Cálculo 2 14 43" xfId="13899" xr:uid="{00000000-0005-0000-0000-000067320000}"/>
    <cellStyle name="Cálculo 2 14 44" xfId="13900" xr:uid="{00000000-0005-0000-0000-000068320000}"/>
    <cellStyle name="Cálculo 2 14 45" xfId="13901" xr:uid="{00000000-0005-0000-0000-000069320000}"/>
    <cellStyle name="Cálculo 2 14 46" xfId="13902" xr:uid="{00000000-0005-0000-0000-00006A320000}"/>
    <cellStyle name="Cálculo 2 14 47" xfId="13903" xr:uid="{00000000-0005-0000-0000-00006B320000}"/>
    <cellStyle name="Cálculo 2 14 48" xfId="13904" xr:uid="{00000000-0005-0000-0000-00006C320000}"/>
    <cellStyle name="Cálculo 2 14 49" xfId="13905" xr:uid="{00000000-0005-0000-0000-00006D320000}"/>
    <cellStyle name="Cálculo 2 14 5" xfId="13906" xr:uid="{00000000-0005-0000-0000-00006E320000}"/>
    <cellStyle name="Cálculo 2 14 5 2" xfId="13907" xr:uid="{00000000-0005-0000-0000-00006F320000}"/>
    <cellStyle name="Cálculo 2 14 50" xfId="13908" xr:uid="{00000000-0005-0000-0000-000070320000}"/>
    <cellStyle name="Cálculo 2 14 51" xfId="13909" xr:uid="{00000000-0005-0000-0000-000071320000}"/>
    <cellStyle name="Cálculo 2 14 52" xfId="13910" xr:uid="{00000000-0005-0000-0000-000072320000}"/>
    <cellStyle name="Cálculo 2 14 53" xfId="13911" xr:uid="{00000000-0005-0000-0000-000073320000}"/>
    <cellStyle name="Cálculo 2 14 54" xfId="13912" xr:uid="{00000000-0005-0000-0000-000074320000}"/>
    <cellStyle name="Cálculo 2 14 55" xfId="13913" xr:uid="{00000000-0005-0000-0000-000075320000}"/>
    <cellStyle name="Cálculo 2 14 56" xfId="13914" xr:uid="{00000000-0005-0000-0000-000076320000}"/>
    <cellStyle name="Cálculo 2 14 57" xfId="13915" xr:uid="{00000000-0005-0000-0000-000077320000}"/>
    <cellStyle name="Cálculo 2 14 58" xfId="13916" xr:uid="{00000000-0005-0000-0000-000078320000}"/>
    <cellStyle name="Cálculo 2 14 59" xfId="13917" xr:uid="{00000000-0005-0000-0000-000079320000}"/>
    <cellStyle name="Cálculo 2 14 6" xfId="13918" xr:uid="{00000000-0005-0000-0000-00007A320000}"/>
    <cellStyle name="Cálculo 2 14 6 2" xfId="13919" xr:uid="{00000000-0005-0000-0000-00007B320000}"/>
    <cellStyle name="Cálculo 2 14 60" xfId="13920" xr:uid="{00000000-0005-0000-0000-00007C320000}"/>
    <cellStyle name="Cálculo 2 14 61" xfId="13921" xr:uid="{00000000-0005-0000-0000-00007D320000}"/>
    <cellStyle name="Cálculo 2 14 62" xfId="13922" xr:uid="{00000000-0005-0000-0000-00007E320000}"/>
    <cellStyle name="Cálculo 2 14 63" xfId="13923" xr:uid="{00000000-0005-0000-0000-00007F320000}"/>
    <cellStyle name="Cálculo 2 14 64" xfId="13924" xr:uid="{00000000-0005-0000-0000-000080320000}"/>
    <cellStyle name="Cálculo 2 14 65" xfId="13925" xr:uid="{00000000-0005-0000-0000-000081320000}"/>
    <cellStyle name="Cálculo 2 14 66" xfId="13926" xr:uid="{00000000-0005-0000-0000-000082320000}"/>
    <cellStyle name="Cálculo 2 14 67" xfId="13927" xr:uid="{00000000-0005-0000-0000-000083320000}"/>
    <cellStyle name="Cálculo 2 14 68" xfId="13928" xr:uid="{00000000-0005-0000-0000-000084320000}"/>
    <cellStyle name="Cálculo 2 14 69" xfId="13929" xr:uid="{00000000-0005-0000-0000-000085320000}"/>
    <cellStyle name="Cálculo 2 14 7" xfId="13930" xr:uid="{00000000-0005-0000-0000-000086320000}"/>
    <cellStyle name="Cálculo 2 14 7 2" xfId="13931" xr:uid="{00000000-0005-0000-0000-000087320000}"/>
    <cellStyle name="Cálculo 2 14 70" xfId="13932" xr:uid="{00000000-0005-0000-0000-000088320000}"/>
    <cellStyle name="Cálculo 2 14 71" xfId="13933" xr:uid="{00000000-0005-0000-0000-000089320000}"/>
    <cellStyle name="Cálculo 2 14 72" xfId="13934" xr:uid="{00000000-0005-0000-0000-00008A320000}"/>
    <cellStyle name="Cálculo 2 14 73" xfId="13935" xr:uid="{00000000-0005-0000-0000-00008B320000}"/>
    <cellStyle name="Cálculo 2 14 74" xfId="13936" xr:uid="{00000000-0005-0000-0000-00008C320000}"/>
    <cellStyle name="Cálculo 2 14 75" xfId="13937" xr:uid="{00000000-0005-0000-0000-00008D320000}"/>
    <cellStyle name="Cálculo 2 14 76" xfId="13938" xr:uid="{00000000-0005-0000-0000-00008E320000}"/>
    <cellStyle name="Cálculo 2 14 77" xfId="52589" xr:uid="{00000000-0005-0000-0000-00008F320000}"/>
    <cellStyle name="Cálculo 2 14 78" xfId="52832" xr:uid="{00000000-0005-0000-0000-000090320000}"/>
    <cellStyle name="Cálculo 2 14 79" xfId="53293" xr:uid="{00000000-0005-0000-0000-000091320000}"/>
    <cellStyle name="Cálculo 2 14 8" xfId="13939" xr:uid="{00000000-0005-0000-0000-000092320000}"/>
    <cellStyle name="Cálculo 2 14 8 2" xfId="13940" xr:uid="{00000000-0005-0000-0000-000093320000}"/>
    <cellStyle name="Cálculo 2 14 9" xfId="13941" xr:uid="{00000000-0005-0000-0000-000094320000}"/>
    <cellStyle name="Cálculo 2 14 9 2" xfId="13942" xr:uid="{00000000-0005-0000-0000-000095320000}"/>
    <cellStyle name="Cálculo 2 15" xfId="347" xr:uid="{00000000-0005-0000-0000-000096320000}"/>
    <cellStyle name="Cálculo 2 15 10" xfId="13943" xr:uid="{00000000-0005-0000-0000-000097320000}"/>
    <cellStyle name="Cálculo 2 15 10 2" xfId="13944" xr:uid="{00000000-0005-0000-0000-000098320000}"/>
    <cellStyle name="Cálculo 2 15 11" xfId="13945" xr:uid="{00000000-0005-0000-0000-000099320000}"/>
    <cellStyle name="Cálculo 2 15 11 2" xfId="13946" xr:uid="{00000000-0005-0000-0000-00009A320000}"/>
    <cellStyle name="Cálculo 2 15 12" xfId="13947" xr:uid="{00000000-0005-0000-0000-00009B320000}"/>
    <cellStyle name="Cálculo 2 15 12 2" xfId="13948" xr:uid="{00000000-0005-0000-0000-00009C320000}"/>
    <cellStyle name="Cálculo 2 15 13" xfId="13949" xr:uid="{00000000-0005-0000-0000-00009D320000}"/>
    <cellStyle name="Cálculo 2 15 13 2" xfId="13950" xr:uid="{00000000-0005-0000-0000-00009E320000}"/>
    <cellStyle name="Cálculo 2 15 14" xfId="13951" xr:uid="{00000000-0005-0000-0000-00009F320000}"/>
    <cellStyle name="Cálculo 2 15 14 2" xfId="13952" xr:uid="{00000000-0005-0000-0000-0000A0320000}"/>
    <cellStyle name="Cálculo 2 15 15" xfId="13953" xr:uid="{00000000-0005-0000-0000-0000A1320000}"/>
    <cellStyle name="Cálculo 2 15 15 2" xfId="13954" xr:uid="{00000000-0005-0000-0000-0000A2320000}"/>
    <cellStyle name="Cálculo 2 15 16" xfId="13955" xr:uid="{00000000-0005-0000-0000-0000A3320000}"/>
    <cellStyle name="Cálculo 2 15 16 2" xfId="13956" xr:uid="{00000000-0005-0000-0000-0000A4320000}"/>
    <cellStyle name="Cálculo 2 15 17" xfId="13957" xr:uid="{00000000-0005-0000-0000-0000A5320000}"/>
    <cellStyle name="Cálculo 2 15 17 2" xfId="13958" xr:uid="{00000000-0005-0000-0000-0000A6320000}"/>
    <cellStyle name="Cálculo 2 15 18" xfId="13959" xr:uid="{00000000-0005-0000-0000-0000A7320000}"/>
    <cellStyle name="Cálculo 2 15 18 2" xfId="13960" xr:uid="{00000000-0005-0000-0000-0000A8320000}"/>
    <cellStyle name="Cálculo 2 15 19" xfId="13961" xr:uid="{00000000-0005-0000-0000-0000A9320000}"/>
    <cellStyle name="Cálculo 2 15 19 2" xfId="13962" xr:uid="{00000000-0005-0000-0000-0000AA320000}"/>
    <cellStyle name="Cálculo 2 15 2" xfId="348" xr:uid="{00000000-0005-0000-0000-0000AB320000}"/>
    <cellStyle name="Cálculo 2 15 2 2" xfId="13963" xr:uid="{00000000-0005-0000-0000-0000AC320000}"/>
    <cellStyle name="Cálculo 2 15 20" xfId="13964" xr:uid="{00000000-0005-0000-0000-0000AD320000}"/>
    <cellStyle name="Cálculo 2 15 20 2" xfId="13965" xr:uid="{00000000-0005-0000-0000-0000AE320000}"/>
    <cellStyle name="Cálculo 2 15 21" xfId="13966" xr:uid="{00000000-0005-0000-0000-0000AF320000}"/>
    <cellStyle name="Cálculo 2 15 21 2" xfId="13967" xr:uid="{00000000-0005-0000-0000-0000B0320000}"/>
    <cellStyle name="Cálculo 2 15 22" xfId="13968" xr:uid="{00000000-0005-0000-0000-0000B1320000}"/>
    <cellStyle name="Cálculo 2 15 22 2" xfId="13969" xr:uid="{00000000-0005-0000-0000-0000B2320000}"/>
    <cellStyle name="Cálculo 2 15 23" xfId="13970" xr:uid="{00000000-0005-0000-0000-0000B3320000}"/>
    <cellStyle name="Cálculo 2 15 23 2" xfId="13971" xr:uid="{00000000-0005-0000-0000-0000B4320000}"/>
    <cellStyle name="Cálculo 2 15 24" xfId="13972" xr:uid="{00000000-0005-0000-0000-0000B5320000}"/>
    <cellStyle name="Cálculo 2 15 24 2" xfId="13973" xr:uid="{00000000-0005-0000-0000-0000B6320000}"/>
    <cellStyle name="Cálculo 2 15 25" xfId="13974" xr:uid="{00000000-0005-0000-0000-0000B7320000}"/>
    <cellStyle name="Cálculo 2 15 25 2" xfId="13975" xr:uid="{00000000-0005-0000-0000-0000B8320000}"/>
    <cellStyle name="Cálculo 2 15 26" xfId="13976" xr:uid="{00000000-0005-0000-0000-0000B9320000}"/>
    <cellStyle name="Cálculo 2 15 26 2" xfId="13977" xr:uid="{00000000-0005-0000-0000-0000BA320000}"/>
    <cellStyle name="Cálculo 2 15 27" xfId="13978" xr:uid="{00000000-0005-0000-0000-0000BB320000}"/>
    <cellStyle name="Cálculo 2 15 27 2" xfId="13979" xr:uid="{00000000-0005-0000-0000-0000BC320000}"/>
    <cellStyle name="Cálculo 2 15 28" xfId="13980" xr:uid="{00000000-0005-0000-0000-0000BD320000}"/>
    <cellStyle name="Cálculo 2 15 28 2" xfId="13981" xr:uid="{00000000-0005-0000-0000-0000BE320000}"/>
    <cellStyle name="Cálculo 2 15 29" xfId="13982" xr:uid="{00000000-0005-0000-0000-0000BF320000}"/>
    <cellStyle name="Cálculo 2 15 29 2" xfId="13983" xr:uid="{00000000-0005-0000-0000-0000C0320000}"/>
    <cellStyle name="Cálculo 2 15 3" xfId="13984" xr:uid="{00000000-0005-0000-0000-0000C1320000}"/>
    <cellStyle name="Cálculo 2 15 3 2" xfId="13985" xr:uid="{00000000-0005-0000-0000-0000C2320000}"/>
    <cellStyle name="Cálculo 2 15 30" xfId="13986" xr:uid="{00000000-0005-0000-0000-0000C3320000}"/>
    <cellStyle name="Cálculo 2 15 30 2" xfId="13987" xr:uid="{00000000-0005-0000-0000-0000C4320000}"/>
    <cellStyle name="Cálculo 2 15 31" xfId="13988" xr:uid="{00000000-0005-0000-0000-0000C5320000}"/>
    <cellStyle name="Cálculo 2 15 31 2" xfId="13989" xr:uid="{00000000-0005-0000-0000-0000C6320000}"/>
    <cellStyle name="Cálculo 2 15 32" xfId="13990" xr:uid="{00000000-0005-0000-0000-0000C7320000}"/>
    <cellStyle name="Cálculo 2 15 32 2" xfId="13991" xr:uid="{00000000-0005-0000-0000-0000C8320000}"/>
    <cellStyle name="Cálculo 2 15 33" xfId="13992" xr:uid="{00000000-0005-0000-0000-0000C9320000}"/>
    <cellStyle name="Cálculo 2 15 33 2" xfId="13993" xr:uid="{00000000-0005-0000-0000-0000CA320000}"/>
    <cellStyle name="Cálculo 2 15 34" xfId="13994" xr:uid="{00000000-0005-0000-0000-0000CB320000}"/>
    <cellStyle name="Cálculo 2 15 34 2" xfId="13995" xr:uid="{00000000-0005-0000-0000-0000CC320000}"/>
    <cellStyle name="Cálculo 2 15 35" xfId="13996" xr:uid="{00000000-0005-0000-0000-0000CD320000}"/>
    <cellStyle name="Cálculo 2 15 35 2" xfId="13997" xr:uid="{00000000-0005-0000-0000-0000CE320000}"/>
    <cellStyle name="Cálculo 2 15 36" xfId="13998" xr:uid="{00000000-0005-0000-0000-0000CF320000}"/>
    <cellStyle name="Cálculo 2 15 36 2" xfId="13999" xr:uid="{00000000-0005-0000-0000-0000D0320000}"/>
    <cellStyle name="Cálculo 2 15 37" xfId="14000" xr:uid="{00000000-0005-0000-0000-0000D1320000}"/>
    <cellStyle name="Cálculo 2 15 37 2" xfId="14001" xr:uid="{00000000-0005-0000-0000-0000D2320000}"/>
    <cellStyle name="Cálculo 2 15 38" xfId="14002" xr:uid="{00000000-0005-0000-0000-0000D3320000}"/>
    <cellStyle name="Cálculo 2 15 38 2" xfId="14003" xr:uid="{00000000-0005-0000-0000-0000D4320000}"/>
    <cellStyle name="Cálculo 2 15 39" xfId="14004" xr:uid="{00000000-0005-0000-0000-0000D5320000}"/>
    <cellStyle name="Cálculo 2 15 39 2" xfId="14005" xr:uid="{00000000-0005-0000-0000-0000D6320000}"/>
    <cellStyle name="Cálculo 2 15 4" xfId="14006" xr:uid="{00000000-0005-0000-0000-0000D7320000}"/>
    <cellStyle name="Cálculo 2 15 4 2" xfId="14007" xr:uid="{00000000-0005-0000-0000-0000D8320000}"/>
    <cellStyle name="Cálculo 2 15 40" xfId="14008" xr:uid="{00000000-0005-0000-0000-0000D9320000}"/>
    <cellStyle name="Cálculo 2 15 41" xfId="14009" xr:uid="{00000000-0005-0000-0000-0000DA320000}"/>
    <cellStyle name="Cálculo 2 15 42" xfId="14010" xr:uid="{00000000-0005-0000-0000-0000DB320000}"/>
    <cellStyle name="Cálculo 2 15 43" xfId="14011" xr:uid="{00000000-0005-0000-0000-0000DC320000}"/>
    <cellStyle name="Cálculo 2 15 44" xfId="14012" xr:uid="{00000000-0005-0000-0000-0000DD320000}"/>
    <cellStyle name="Cálculo 2 15 45" xfId="14013" xr:uid="{00000000-0005-0000-0000-0000DE320000}"/>
    <cellStyle name="Cálculo 2 15 46" xfId="14014" xr:uid="{00000000-0005-0000-0000-0000DF320000}"/>
    <cellStyle name="Cálculo 2 15 47" xfId="14015" xr:uid="{00000000-0005-0000-0000-0000E0320000}"/>
    <cellStyle name="Cálculo 2 15 48" xfId="14016" xr:uid="{00000000-0005-0000-0000-0000E1320000}"/>
    <cellStyle name="Cálculo 2 15 49" xfId="14017" xr:uid="{00000000-0005-0000-0000-0000E2320000}"/>
    <cellStyle name="Cálculo 2 15 5" xfId="14018" xr:uid="{00000000-0005-0000-0000-0000E3320000}"/>
    <cellStyle name="Cálculo 2 15 5 2" xfId="14019" xr:uid="{00000000-0005-0000-0000-0000E4320000}"/>
    <cellStyle name="Cálculo 2 15 50" xfId="14020" xr:uid="{00000000-0005-0000-0000-0000E5320000}"/>
    <cellStyle name="Cálculo 2 15 51" xfId="14021" xr:uid="{00000000-0005-0000-0000-0000E6320000}"/>
    <cellStyle name="Cálculo 2 15 52" xfId="14022" xr:uid="{00000000-0005-0000-0000-0000E7320000}"/>
    <cellStyle name="Cálculo 2 15 53" xfId="14023" xr:uid="{00000000-0005-0000-0000-0000E8320000}"/>
    <cellStyle name="Cálculo 2 15 54" xfId="14024" xr:uid="{00000000-0005-0000-0000-0000E9320000}"/>
    <cellStyle name="Cálculo 2 15 55" xfId="14025" xr:uid="{00000000-0005-0000-0000-0000EA320000}"/>
    <cellStyle name="Cálculo 2 15 56" xfId="14026" xr:uid="{00000000-0005-0000-0000-0000EB320000}"/>
    <cellStyle name="Cálculo 2 15 57" xfId="14027" xr:uid="{00000000-0005-0000-0000-0000EC320000}"/>
    <cellStyle name="Cálculo 2 15 58" xfId="14028" xr:uid="{00000000-0005-0000-0000-0000ED320000}"/>
    <cellStyle name="Cálculo 2 15 59" xfId="14029" xr:uid="{00000000-0005-0000-0000-0000EE320000}"/>
    <cellStyle name="Cálculo 2 15 6" xfId="14030" xr:uid="{00000000-0005-0000-0000-0000EF320000}"/>
    <cellStyle name="Cálculo 2 15 6 2" xfId="14031" xr:uid="{00000000-0005-0000-0000-0000F0320000}"/>
    <cellStyle name="Cálculo 2 15 60" xfId="14032" xr:uid="{00000000-0005-0000-0000-0000F1320000}"/>
    <cellStyle name="Cálculo 2 15 61" xfId="14033" xr:uid="{00000000-0005-0000-0000-0000F2320000}"/>
    <cellStyle name="Cálculo 2 15 62" xfId="14034" xr:uid="{00000000-0005-0000-0000-0000F3320000}"/>
    <cellStyle name="Cálculo 2 15 63" xfId="14035" xr:uid="{00000000-0005-0000-0000-0000F4320000}"/>
    <cellStyle name="Cálculo 2 15 64" xfId="14036" xr:uid="{00000000-0005-0000-0000-0000F5320000}"/>
    <cellStyle name="Cálculo 2 15 65" xfId="14037" xr:uid="{00000000-0005-0000-0000-0000F6320000}"/>
    <cellStyle name="Cálculo 2 15 66" xfId="14038" xr:uid="{00000000-0005-0000-0000-0000F7320000}"/>
    <cellStyle name="Cálculo 2 15 67" xfId="14039" xr:uid="{00000000-0005-0000-0000-0000F8320000}"/>
    <cellStyle name="Cálculo 2 15 68" xfId="14040" xr:uid="{00000000-0005-0000-0000-0000F9320000}"/>
    <cellStyle name="Cálculo 2 15 69" xfId="14041" xr:uid="{00000000-0005-0000-0000-0000FA320000}"/>
    <cellStyle name="Cálculo 2 15 7" xfId="14042" xr:uid="{00000000-0005-0000-0000-0000FB320000}"/>
    <cellStyle name="Cálculo 2 15 7 2" xfId="14043" xr:uid="{00000000-0005-0000-0000-0000FC320000}"/>
    <cellStyle name="Cálculo 2 15 70" xfId="14044" xr:uid="{00000000-0005-0000-0000-0000FD320000}"/>
    <cellStyle name="Cálculo 2 15 71" xfId="14045" xr:uid="{00000000-0005-0000-0000-0000FE320000}"/>
    <cellStyle name="Cálculo 2 15 72" xfId="14046" xr:uid="{00000000-0005-0000-0000-0000FF320000}"/>
    <cellStyle name="Cálculo 2 15 73" xfId="14047" xr:uid="{00000000-0005-0000-0000-000000330000}"/>
    <cellStyle name="Cálculo 2 15 74" xfId="14048" xr:uid="{00000000-0005-0000-0000-000001330000}"/>
    <cellStyle name="Cálculo 2 15 75" xfId="14049" xr:uid="{00000000-0005-0000-0000-000002330000}"/>
    <cellStyle name="Cálculo 2 15 76" xfId="14050" xr:uid="{00000000-0005-0000-0000-000003330000}"/>
    <cellStyle name="Cálculo 2 15 77" xfId="52437" xr:uid="{00000000-0005-0000-0000-000004330000}"/>
    <cellStyle name="Cálculo 2 15 78" xfId="52329" xr:uid="{00000000-0005-0000-0000-000005330000}"/>
    <cellStyle name="Cálculo 2 15 79" xfId="53128" xr:uid="{00000000-0005-0000-0000-000006330000}"/>
    <cellStyle name="Cálculo 2 15 8" xfId="14051" xr:uid="{00000000-0005-0000-0000-000007330000}"/>
    <cellStyle name="Cálculo 2 15 8 2" xfId="14052" xr:uid="{00000000-0005-0000-0000-000008330000}"/>
    <cellStyle name="Cálculo 2 15 9" xfId="14053" xr:uid="{00000000-0005-0000-0000-000009330000}"/>
    <cellStyle name="Cálculo 2 15 9 2" xfId="14054" xr:uid="{00000000-0005-0000-0000-00000A330000}"/>
    <cellStyle name="Cálculo 2 16" xfId="349" xr:uid="{00000000-0005-0000-0000-00000B330000}"/>
    <cellStyle name="Cálculo 2 16 10" xfId="14055" xr:uid="{00000000-0005-0000-0000-00000C330000}"/>
    <cellStyle name="Cálculo 2 16 10 2" xfId="14056" xr:uid="{00000000-0005-0000-0000-00000D330000}"/>
    <cellStyle name="Cálculo 2 16 11" xfId="14057" xr:uid="{00000000-0005-0000-0000-00000E330000}"/>
    <cellStyle name="Cálculo 2 16 11 2" xfId="14058" xr:uid="{00000000-0005-0000-0000-00000F330000}"/>
    <cellStyle name="Cálculo 2 16 12" xfId="14059" xr:uid="{00000000-0005-0000-0000-000010330000}"/>
    <cellStyle name="Cálculo 2 16 12 2" xfId="14060" xr:uid="{00000000-0005-0000-0000-000011330000}"/>
    <cellStyle name="Cálculo 2 16 13" xfId="14061" xr:uid="{00000000-0005-0000-0000-000012330000}"/>
    <cellStyle name="Cálculo 2 16 13 2" xfId="14062" xr:uid="{00000000-0005-0000-0000-000013330000}"/>
    <cellStyle name="Cálculo 2 16 14" xfId="14063" xr:uid="{00000000-0005-0000-0000-000014330000}"/>
    <cellStyle name="Cálculo 2 16 14 2" xfId="14064" xr:uid="{00000000-0005-0000-0000-000015330000}"/>
    <cellStyle name="Cálculo 2 16 15" xfId="14065" xr:uid="{00000000-0005-0000-0000-000016330000}"/>
    <cellStyle name="Cálculo 2 16 15 2" xfId="14066" xr:uid="{00000000-0005-0000-0000-000017330000}"/>
    <cellStyle name="Cálculo 2 16 16" xfId="14067" xr:uid="{00000000-0005-0000-0000-000018330000}"/>
    <cellStyle name="Cálculo 2 16 16 2" xfId="14068" xr:uid="{00000000-0005-0000-0000-000019330000}"/>
    <cellStyle name="Cálculo 2 16 17" xfId="14069" xr:uid="{00000000-0005-0000-0000-00001A330000}"/>
    <cellStyle name="Cálculo 2 16 17 2" xfId="14070" xr:uid="{00000000-0005-0000-0000-00001B330000}"/>
    <cellStyle name="Cálculo 2 16 18" xfId="14071" xr:uid="{00000000-0005-0000-0000-00001C330000}"/>
    <cellStyle name="Cálculo 2 16 18 2" xfId="14072" xr:uid="{00000000-0005-0000-0000-00001D330000}"/>
    <cellStyle name="Cálculo 2 16 19" xfId="14073" xr:uid="{00000000-0005-0000-0000-00001E330000}"/>
    <cellStyle name="Cálculo 2 16 19 2" xfId="14074" xr:uid="{00000000-0005-0000-0000-00001F330000}"/>
    <cellStyle name="Cálculo 2 16 2" xfId="350" xr:uid="{00000000-0005-0000-0000-000020330000}"/>
    <cellStyle name="Cálculo 2 16 2 2" xfId="14075" xr:uid="{00000000-0005-0000-0000-000021330000}"/>
    <cellStyle name="Cálculo 2 16 20" xfId="14076" xr:uid="{00000000-0005-0000-0000-000022330000}"/>
    <cellStyle name="Cálculo 2 16 20 2" xfId="14077" xr:uid="{00000000-0005-0000-0000-000023330000}"/>
    <cellStyle name="Cálculo 2 16 21" xfId="14078" xr:uid="{00000000-0005-0000-0000-000024330000}"/>
    <cellStyle name="Cálculo 2 16 21 2" xfId="14079" xr:uid="{00000000-0005-0000-0000-000025330000}"/>
    <cellStyle name="Cálculo 2 16 22" xfId="14080" xr:uid="{00000000-0005-0000-0000-000026330000}"/>
    <cellStyle name="Cálculo 2 16 22 2" xfId="14081" xr:uid="{00000000-0005-0000-0000-000027330000}"/>
    <cellStyle name="Cálculo 2 16 23" xfId="14082" xr:uid="{00000000-0005-0000-0000-000028330000}"/>
    <cellStyle name="Cálculo 2 16 23 2" xfId="14083" xr:uid="{00000000-0005-0000-0000-000029330000}"/>
    <cellStyle name="Cálculo 2 16 24" xfId="14084" xr:uid="{00000000-0005-0000-0000-00002A330000}"/>
    <cellStyle name="Cálculo 2 16 24 2" xfId="14085" xr:uid="{00000000-0005-0000-0000-00002B330000}"/>
    <cellStyle name="Cálculo 2 16 25" xfId="14086" xr:uid="{00000000-0005-0000-0000-00002C330000}"/>
    <cellStyle name="Cálculo 2 16 25 2" xfId="14087" xr:uid="{00000000-0005-0000-0000-00002D330000}"/>
    <cellStyle name="Cálculo 2 16 26" xfId="14088" xr:uid="{00000000-0005-0000-0000-00002E330000}"/>
    <cellStyle name="Cálculo 2 16 26 2" xfId="14089" xr:uid="{00000000-0005-0000-0000-00002F330000}"/>
    <cellStyle name="Cálculo 2 16 27" xfId="14090" xr:uid="{00000000-0005-0000-0000-000030330000}"/>
    <cellStyle name="Cálculo 2 16 27 2" xfId="14091" xr:uid="{00000000-0005-0000-0000-000031330000}"/>
    <cellStyle name="Cálculo 2 16 28" xfId="14092" xr:uid="{00000000-0005-0000-0000-000032330000}"/>
    <cellStyle name="Cálculo 2 16 28 2" xfId="14093" xr:uid="{00000000-0005-0000-0000-000033330000}"/>
    <cellStyle name="Cálculo 2 16 29" xfId="14094" xr:uid="{00000000-0005-0000-0000-000034330000}"/>
    <cellStyle name="Cálculo 2 16 29 2" xfId="14095" xr:uid="{00000000-0005-0000-0000-000035330000}"/>
    <cellStyle name="Cálculo 2 16 3" xfId="14096" xr:uid="{00000000-0005-0000-0000-000036330000}"/>
    <cellStyle name="Cálculo 2 16 3 2" xfId="14097" xr:uid="{00000000-0005-0000-0000-000037330000}"/>
    <cellStyle name="Cálculo 2 16 30" xfId="14098" xr:uid="{00000000-0005-0000-0000-000038330000}"/>
    <cellStyle name="Cálculo 2 16 30 2" xfId="14099" xr:uid="{00000000-0005-0000-0000-000039330000}"/>
    <cellStyle name="Cálculo 2 16 31" xfId="14100" xr:uid="{00000000-0005-0000-0000-00003A330000}"/>
    <cellStyle name="Cálculo 2 16 31 2" xfId="14101" xr:uid="{00000000-0005-0000-0000-00003B330000}"/>
    <cellStyle name="Cálculo 2 16 32" xfId="14102" xr:uid="{00000000-0005-0000-0000-00003C330000}"/>
    <cellStyle name="Cálculo 2 16 32 2" xfId="14103" xr:uid="{00000000-0005-0000-0000-00003D330000}"/>
    <cellStyle name="Cálculo 2 16 33" xfId="14104" xr:uid="{00000000-0005-0000-0000-00003E330000}"/>
    <cellStyle name="Cálculo 2 16 33 2" xfId="14105" xr:uid="{00000000-0005-0000-0000-00003F330000}"/>
    <cellStyle name="Cálculo 2 16 34" xfId="14106" xr:uid="{00000000-0005-0000-0000-000040330000}"/>
    <cellStyle name="Cálculo 2 16 34 2" xfId="14107" xr:uid="{00000000-0005-0000-0000-000041330000}"/>
    <cellStyle name="Cálculo 2 16 35" xfId="14108" xr:uid="{00000000-0005-0000-0000-000042330000}"/>
    <cellStyle name="Cálculo 2 16 35 2" xfId="14109" xr:uid="{00000000-0005-0000-0000-000043330000}"/>
    <cellStyle name="Cálculo 2 16 36" xfId="14110" xr:uid="{00000000-0005-0000-0000-000044330000}"/>
    <cellStyle name="Cálculo 2 16 36 2" xfId="14111" xr:uid="{00000000-0005-0000-0000-000045330000}"/>
    <cellStyle name="Cálculo 2 16 37" xfId="14112" xr:uid="{00000000-0005-0000-0000-000046330000}"/>
    <cellStyle name="Cálculo 2 16 37 2" xfId="14113" xr:uid="{00000000-0005-0000-0000-000047330000}"/>
    <cellStyle name="Cálculo 2 16 38" xfId="14114" xr:uid="{00000000-0005-0000-0000-000048330000}"/>
    <cellStyle name="Cálculo 2 16 38 2" xfId="14115" xr:uid="{00000000-0005-0000-0000-000049330000}"/>
    <cellStyle name="Cálculo 2 16 39" xfId="14116" xr:uid="{00000000-0005-0000-0000-00004A330000}"/>
    <cellStyle name="Cálculo 2 16 39 2" xfId="14117" xr:uid="{00000000-0005-0000-0000-00004B330000}"/>
    <cellStyle name="Cálculo 2 16 4" xfId="14118" xr:uid="{00000000-0005-0000-0000-00004C330000}"/>
    <cellStyle name="Cálculo 2 16 4 2" xfId="14119" xr:uid="{00000000-0005-0000-0000-00004D330000}"/>
    <cellStyle name="Cálculo 2 16 40" xfId="14120" xr:uid="{00000000-0005-0000-0000-00004E330000}"/>
    <cellStyle name="Cálculo 2 16 41" xfId="14121" xr:uid="{00000000-0005-0000-0000-00004F330000}"/>
    <cellStyle name="Cálculo 2 16 42" xfId="14122" xr:uid="{00000000-0005-0000-0000-000050330000}"/>
    <cellStyle name="Cálculo 2 16 43" xfId="14123" xr:uid="{00000000-0005-0000-0000-000051330000}"/>
    <cellStyle name="Cálculo 2 16 44" xfId="14124" xr:uid="{00000000-0005-0000-0000-000052330000}"/>
    <cellStyle name="Cálculo 2 16 45" xfId="14125" xr:uid="{00000000-0005-0000-0000-000053330000}"/>
    <cellStyle name="Cálculo 2 16 46" xfId="14126" xr:uid="{00000000-0005-0000-0000-000054330000}"/>
    <cellStyle name="Cálculo 2 16 47" xfId="14127" xr:uid="{00000000-0005-0000-0000-000055330000}"/>
    <cellStyle name="Cálculo 2 16 48" xfId="14128" xr:uid="{00000000-0005-0000-0000-000056330000}"/>
    <cellStyle name="Cálculo 2 16 49" xfId="14129" xr:uid="{00000000-0005-0000-0000-000057330000}"/>
    <cellStyle name="Cálculo 2 16 5" xfId="14130" xr:uid="{00000000-0005-0000-0000-000058330000}"/>
    <cellStyle name="Cálculo 2 16 5 2" xfId="14131" xr:uid="{00000000-0005-0000-0000-000059330000}"/>
    <cellStyle name="Cálculo 2 16 50" xfId="14132" xr:uid="{00000000-0005-0000-0000-00005A330000}"/>
    <cellStyle name="Cálculo 2 16 51" xfId="14133" xr:uid="{00000000-0005-0000-0000-00005B330000}"/>
    <cellStyle name="Cálculo 2 16 52" xfId="14134" xr:uid="{00000000-0005-0000-0000-00005C330000}"/>
    <cellStyle name="Cálculo 2 16 53" xfId="14135" xr:uid="{00000000-0005-0000-0000-00005D330000}"/>
    <cellStyle name="Cálculo 2 16 54" xfId="14136" xr:uid="{00000000-0005-0000-0000-00005E330000}"/>
    <cellStyle name="Cálculo 2 16 55" xfId="14137" xr:uid="{00000000-0005-0000-0000-00005F330000}"/>
    <cellStyle name="Cálculo 2 16 56" xfId="14138" xr:uid="{00000000-0005-0000-0000-000060330000}"/>
    <cellStyle name="Cálculo 2 16 57" xfId="14139" xr:uid="{00000000-0005-0000-0000-000061330000}"/>
    <cellStyle name="Cálculo 2 16 58" xfId="14140" xr:uid="{00000000-0005-0000-0000-000062330000}"/>
    <cellStyle name="Cálculo 2 16 59" xfId="14141" xr:uid="{00000000-0005-0000-0000-000063330000}"/>
    <cellStyle name="Cálculo 2 16 6" xfId="14142" xr:uid="{00000000-0005-0000-0000-000064330000}"/>
    <cellStyle name="Cálculo 2 16 6 2" xfId="14143" xr:uid="{00000000-0005-0000-0000-000065330000}"/>
    <cellStyle name="Cálculo 2 16 60" xfId="14144" xr:uid="{00000000-0005-0000-0000-000066330000}"/>
    <cellStyle name="Cálculo 2 16 61" xfId="14145" xr:uid="{00000000-0005-0000-0000-000067330000}"/>
    <cellStyle name="Cálculo 2 16 62" xfId="14146" xr:uid="{00000000-0005-0000-0000-000068330000}"/>
    <cellStyle name="Cálculo 2 16 63" xfId="14147" xr:uid="{00000000-0005-0000-0000-000069330000}"/>
    <cellStyle name="Cálculo 2 16 64" xfId="14148" xr:uid="{00000000-0005-0000-0000-00006A330000}"/>
    <cellStyle name="Cálculo 2 16 65" xfId="14149" xr:uid="{00000000-0005-0000-0000-00006B330000}"/>
    <cellStyle name="Cálculo 2 16 66" xfId="14150" xr:uid="{00000000-0005-0000-0000-00006C330000}"/>
    <cellStyle name="Cálculo 2 16 67" xfId="14151" xr:uid="{00000000-0005-0000-0000-00006D330000}"/>
    <cellStyle name="Cálculo 2 16 68" xfId="14152" xr:uid="{00000000-0005-0000-0000-00006E330000}"/>
    <cellStyle name="Cálculo 2 16 69" xfId="14153" xr:uid="{00000000-0005-0000-0000-00006F330000}"/>
    <cellStyle name="Cálculo 2 16 7" xfId="14154" xr:uid="{00000000-0005-0000-0000-000070330000}"/>
    <cellStyle name="Cálculo 2 16 7 2" xfId="14155" xr:uid="{00000000-0005-0000-0000-000071330000}"/>
    <cellStyle name="Cálculo 2 16 70" xfId="14156" xr:uid="{00000000-0005-0000-0000-000072330000}"/>
    <cellStyle name="Cálculo 2 16 71" xfId="14157" xr:uid="{00000000-0005-0000-0000-000073330000}"/>
    <cellStyle name="Cálculo 2 16 72" xfId="14158" xr:uid="{00000000-0005-0000-0000-000074330000}"/>
    <cellStyle name="Cálculo 2 16 73" xfId="14159" xr:uid="{00000000-0005-0000-0000-000075330000}"/>
    <cellStyle name="Cálculo 2 16 74" xfId="14160" xr:uid="{00000000-0005-0000-0000-000076330000}"/>
    <cellStyle name="Cálculo 2 16 75" xfId="14161" xr:uid="{00000000-0005-0000-0000-000077330000}"/>
    <cellStyle name="Cálculo 2 16 76" xfId="14162" xr:uid="{00000000-0005-0000-0000-000078330000}"/>
    <cellStyle name="Cálculo 2 16 77" xfId="52632" xr:uid="{00000000-0005-0000-0000-000079330000}"/>
    <cellStyle name="Cálculo 2 16 78" xfId="52881" xr:uid="{00000000-0005-0000-0000-00007A330000}"/>
    <cellStyle name="Cálculo 2 16 79" xfId="53342" xr:uid="{00000000-0005-0000-0000-00007B330000}"/>
    <cellStyle name="Cálculo 2 16 8" xfId="14163" xr:uid="{00000000-0005-0000-0000-00007C330000}"/>
    <cellStyle name="Cálculo 2 16 8 2" xfId="14164" xr:uid="{00000000-0005-0000-0000-00007D330000}"/>
    <cellStyle name="Cálculo 2 16 9" xfId="14165" xr:uid="{00000000-0005-0000-0000-00007E330000}"/>
    <cellStyle name="Cálculo 2 16 9 2" xfId="14166" xr:uid="{00000000-0005-0000-0000-00007F330000}"/>
    <cellStyle name="Cálculo 2 17" xfId="351" xr:uid="{00000000-0005-0000-0000-000080330000}"/>
    <cellStyle name="Cálculo 2 17 10" xfId="14167" xr:uid="{00000000-0005-0000-0000-000081330000}"/>
    <cellStyle name="Cálculo 2 17 10 2" xfId="14168" xr:uid="{00000000-0005-0000-0000-000082330000}"/>
    <cellStyle name="Cálculo 2 17 11" xfId="14169" xr:uid="{00000000-0005-0000-0000-000083330000}"/>
    <cellStyle name="Cálculo 2 17 11 2" xfId="14170" xr:uid="{00000000-0005-0000-0000-000084330000}"/>
    <cellStyle name="Cálculo 2 17 12" xfId="14171" xr:uid="{00000000-0005-0000-0000-000085330000}"/>
    <cellStyle name="Cálculo 2 17 12 2" xfId="14172" xr:uid="{00000000-0005-0000-0000-000086330000}"/>
    <cellStyle name="Cálculo 2 17 13" xfId="14173" xr:uid="{00000000-0005-0000-0000-000087330000}"/>
    <cellStyle name="Cálculo 2 17 13 2" xfId="14174" xr:uid="{00000000-0005-0000-0000-000088330000}"/>
    <cellStyle name="Cálculo 2 17 14" xfId="14175" xr:uid="{00000000-0005-0000-0000-000089330000}"/>
    <cellStyle name="Cálculo 2 17 14 2" xfId="14176" xr:uid="{00000000-0005-0000-0000-00008A330000}"/>
    <cellStyle name="Cálculo 2 17 15" xfId="14177" xr:uid="{00000000-0005-0000-0000-00008B330000}"/>
    <cellStyle name="Cálculo 2 17 15 2" xfId="14178" xr:uid="{00000000-0005-0000-0000-00008C330000}"/>
    <cellStyle name="Cálculo 2 17 16" xfId="14179" xr:uid="{00000000-0005-0000-0000-00008D330000}"/>
    <cellStyle name="Cálculo 2 17 16 2" xfId="14180" xr:uid="{00000000-0005-0000-0000-00008E330000}"/>
    <cellStyle name="Cálculo 2 17 17" xfId="14181" xr:uid="{00000000-0005-0000-0000-00008F330000}"/>
    <cellStyle name="Cálculo 2 17 17 2" xfId="14182" xr:uid="{00000000-0005-0000-0000-000090330000}"/>
    <cellStyle name="Cálculo 2 17 18" xfId="14183" xr:uid="{00000000-0005-0000-0000-000091330000}"/>
    <cellStyle name="Cálculo 2 17 18 2" xfId="14184" xr:uid="{00000000-0005-0000-0000-000092330000}"/>
    <cellStyle name="Cálculo 2 17 19" xfId="14185" xr:uid="{00000000-0005-0000-0000-000093330000}"/>
    <cellStyle name="Cálculo 2 17 19 2" xfId="14186" xr:uid="{00000000-0005-0000-0000-000094330000}"/>
    <cellStyle name="Cálculo 2 17 2" xfId="352" xr:uid="{00000000-0005-0000-0000-000095330000}"/>
    <cellStyle name="Cálculo 2 17 2 2" xfId="14187" xr:uid="{00000000-0005-0000-0000-000096330000}"/>
    <cellStyle name="Cálculo 2 17 20" xfId="14188" xr:uid="{00000000-0005-0000-0000-000097330000}"/>
    <cellStyle name="Cálculo 2 17 20 2" xfId="14189" xr:uid="{00000000-0005-0000-0000-000098330000}"/>
    <cellStyle name="Cálculo 2 17 21" xfId="14190" xr:uid="{00000000-0005-0000-0000-000099330000}"/>
    <cellStyle name="Cálculo 2 17 21 2" xfId="14191" xr:uid="{00000000-0005-0000-0000-00009A330000}"/>
    <cellStyle name="Cálculo 2 17 22" xfId="14192" xr:uid="{00000000-0005-0000-0000-00009B330000}"/>
    <cellStyle name="Cálculo 2 17 22 2" xfId="14193" xr:uid="{00000000-0005-0000-0000-00009C330000}"/>
    <cellStyle name="Cálculo 2 17 23" xfId="14194" xr:uid="{00000000-0005-0000-0000-00009D330000}"/>
    <cellStyle name="Cálculo 2 17 23 2" xfId="14195" xr:uid="{00000000-0005-0000-0000-00009E330000}"/>
    <cellStyle name="Cálculo 2 17 24" xfId="14196" xr:uid="{00000000-0005-0000-0000-00009F330000}"/>
    <cellStyle name="Cálculo 2 17 24 2" xfId="14197" xr:uid="{00000000-0005-0000-0000-0000A0330000}"/>
    <cellStyle name="Cálculo 2 17 25" xfId="14198" xr:uid="{00000000-0005-0000-0000-0000A1330000}"/>
    <cellStyle name="Cálculo 2 17 25 2" xfId="14199" xr:uid="{00000000-0005-0000-0000-0000A2330000}"/>
    <cellStyle name="Cálculo 2 17 26" xfId="14200" xr:uid="{00000000-0005-0000-0000-0000A3330000}"/>
    <cellStyle name="Cálculo 2 17 26 2" xfId="14201" xr:uid="{00000000-0005-0000-0000-0000A4330000}"/>
    <cellStyle name="Cálculo 2 17 27" xfId="14202" xr:uid="{00000000-0005-0000-0000-0000A5330000}"/>
    <cellStyle name="Cálculo 2 17 27 2" xfId="14203" xr:uid="{00000000-0005-0000-0000-0000A6330000}"/>
    <cellStyle name="Cálculo 2 17 28" xfId="14204" xr:uid="{00000000-0005-0000-0000-0000A7330000}"/>
    <cellStyle name="Cálculo 2 17 28 2" xfId="14205" xr:uid="{00000000-0005-0000-0000-0000A8330000}"/>
    <cellStyle name="Cálculo 2 17 29" xfId="14206" xr:uid="{00000000-0005-0000-0000-0000A9330000}"/>
    <cellStyle name="Cálculo 2 17 29 2" xfId="14207" xr:uid="{00000000-0005-0000-0000-0000AA330000}"/>
    <cellStyle name="Cálculo 2 17 3" xfId="14208" xr:uid="{00000000-0005-0000-0000-0000AB330000}"/>
    <cellStyle name="Cálculo 2 17 3 2" xfId="14209" xr:uid="{00000000-0005-0000-0000-0000AC330000}"/>
    <cellStyle name="Cálculo 2 17 30" xfId="14210" xr:uid="{00000000-0005-0000-0000-0000AD330000}"/>
    <cellStyle name="Cálculo 2 17 30 2" xfId="14211" xr:uid="{00000000-0005-0000-0000-0000AE330000}"/>
    <cellStyle name="Cálculo 2 17 31" xfId="14212" xr:uid="{00000000-0005-0000-0000-0000AF330000}"/>
    <cellStyle name="Cálculo 2 17 31 2" xfId="14213" xr:uid="{00000000-0005-0000-0000-0000B0330000}"/>
    <cellStyle name="Cálculo 2 17 32" xfId="14214" xr:uid="{00000000-0005-0000-0000-0000B1330000}"/>
    <cellStyle name="Cálculo 2 17 32 2" xfId="14215" xr:uid="{00000000-0005-0000-0000-0000B2330000}"/>
    <cellStyle name="Cálculo 2 17 33" xfId="14216" xr:uid="{00000000-0005-0000-0000-0000B3330000}"/>
    <cellStyle name="Cálculo 2 17 33 2" xfId="14217" xr:uid="{00000000-0005-0000-0000-0000B4330000}"/>
    <cellStyle name="Cálculo 2 17 34" xfId="14218" xr:uid="{00000000-0005-0000-0000-0000B5330000}"/>
    <cellStyle name="Cálculo 2 17 34 2" xfId="14219" xr:uid="{00000000-0005-0000-0000-0000B6330000}"/>
    <cellStyle name="Cálculo 2 17 35" xfId="14220" xr:uid="{00000000-0005-0000-0000-0000B7330000}"/>
    <cellStyle name="Cálculo 2 17 35 2" xfId="14221" xr:uid="{00000000-0005-0000-0000-0000B8330000}"/>
    <cellStyle name="Cálculo 2 17 36" xfId="14222" xr:uid="{00000000-0005-0000-0000-0000B9330000}"/>
    <cellStyle name="Cálculo 2 17 36 2" xfId="14223" xr:uid="{00000000-0005-0000-0000-0000BA330000}"/>
    <cellStyle name="Cálculo 2 17 37" xfId="14224" xr:uid="{00000000-0005-0000-0000-0000BB330000}"/>
    <cellStyle name="Cálculo 2 17 37 2" xfId="14225" xr:uid="{00000000-0005-0000-0000-0000BC330000}"/>
    <cellStyle name="Cálculo 2 17 38" xfId="14226" xr:uid="{00000000-0005-0000-0000-0000BD330000}"/>
    <cellStyle name="Cálculo 2 17 38 2" xfId="14227" xr:uid="{00000000-0005-0000-0000-0000BE330000}"/>
    <cellStyle name="Cálculo 2 17 39" xfId="14228" xr:uid="{00000000-0005-0000-0000-0000BF330000}"/>
    <cellStyle name="Cálculo 2 17 39 2" xfId="14229" xr:uid="{00000000-0005-0000-0000-0000C0330000}"/>
    <cellStyle name="Cálculo 2 17 4" xfId="14230" xr:uid="{00000000-0005-0000-0000-0000C1330000}"/>
    <cellStyle name="Cálculo 2 17 4 2" xfId="14231" xr:uid="{00000000-0005-0000-0000-0000C2330000}"/>
    <cellStyle name="Cálculo 2 17 40" xfId="14232" xr:uid="{00000000-0005-0000-0000-0000C3330000}"/>
    <cellStyle name="Cálculo 2 17 41" xfId="14233" xr:uid="{00000000-0005-0000-0000-0000C4330000}"/>
    <cellStyle name="Cálculo 2 17 42" xfId="14234" xr:uid="{00000000-0005-0000-0000-0000C5330000}"/>
    <cellStyle name="Cálculo 2 17 43" xfId="14235" xr:uid="{00000000-0005-0000-0000-0000C6330000}"/>
    <cellStyle name="Cálculo 2 17 44" xfId="14236" xr:uid="{00000000-0005-0000-0000-0000C7330000}"/>
    <cellStyle name="Cálculo 2 17 45" xfId="14237" xr:uid="{00000000-0005-0000-0000-0000C8330000}"/>
    <cellStyle name="Cálculo 2 17 46" xfId="14238" xr:uid="{00000000-0005-0000-0000-0000C9330000}"/>
    <cellStyle name="Cálculo 2 17 47" xfId="14239" xr:uid="{00000000-0005-0000-0000-0000CA330000}"/>
    <cellStyle name="Cálculo 2 17 48" xfId="14240" xr:uid="{00000000-0005-0000-0000-0000CB330000}"/>
    <cellStyle name="Cálculo 2 17 49" xfId="14241" xr:uid="{00000000-0005-0000-0000-0000CC330000}"/>
    <cellStyle name="Cálculo 2 17 5" xfId="14242" xr:uid="{00000000-0005-0000-0000-0000CD330000}"/>
    <cellStyle name="Cálculo 2 17 5 2" xfId="14243" xr:uid="{00000000-0005-0000-0000-0000CE330000}"/>
    <cellStyle name="Cálculo 2 17 50" xfId="14244" xr:uid="{00000000-0005-0000-0000-0000CF330000}"/>
    <cellStyle name="Cálculo 2 17 51" xfId="14245" xr:uid="{00000000-0005-0000-0000-0000D0330000}"/>
    <cellStyle name="Cálculo 2 17 52" xfId="14246" xr:uid="{00000000-0005-0000-0000-0000D1330000}"/>
    <cellStyle name="Cálculo 2 17 53" xfId="14247" xr:uid="{00000000-0005-0000-0000-0000D2330000}"/>
    <cellStyle name="Cálculo 2 17 54" xfId="14248" xr:uid="{00000000-0005-0000-0000-0000D3330000}"/>
    <cellStyle name="Cálculo 2 17 55" xfId="14249" xr:uid="{00000000-0005-0000-0000-0000D4330000}"/>
    <cellStyle name="Cálculo 2 17 56" xfId="14250" xr:uid="{00000000-0005-0000-0000-0000D5330000}"/>
    <cellStyle name="Cálculo 2 17 57" xfId="14251" xr:uid="{00000000-0005-0000-0000-0000D6330000}"/>
    <cellStyle name="Cálculo 2 17 58" xfId="14252" xr:uid="{00000000-0005-0000-0000-0000D7330000}"/>
    <cellStyle name="Cálculo 2 17 59" xfId="14253" xr:uid="{00000000-0005-0000-0000-0000D8330000}"/>
    <cellStyle name="Cálculo 2 17 6" xfId="14254" xr:uid="{00000000-0005-0000-0000-0000D9330000}"/>
    <cellStyle name="Cálculo 2 17 6 2" xfId="14255" xr:uid="{00000000-0005-0000-0000-0000DA330000}"/>
    <cellStyle name="Cálculo 2 17 60" xfId="14256" xr:uid="{00000000-0005-0000-0000-0000DB330000}"/>
    <cellStyle name="Cálculo 2 17 61" xfId="14257" xr:uid="{00000000-0005-0000-0000-0000DC330000}"/>
    <cellStyle name="Cálculo 2 17 62" xfId="14258" xr:uid="{00000000-0005-0000-0000-0000DD330000}"/>
    <cellStyle name="Cálculo 2 17 63" xfId="14259" xr:uid="{00000000-0005-0000-0000-0000DE330000}"/>
    <cellStyle name="Cálculo 2 17 64" xfId="14260" xr:uid="{00000000-0005-0000-0000-0000DF330000}"/>
    <cellStyle name="Cálculo 2 17 65" xfId="14261" xr:uid="{00000000-0005-0000-0000-0000E0330000}"/>
    <cellStyle name="Cálculo 2 17 66" xfId="14262" xr:uid="{00000000-0005-0000-0000-0000E1330000}"/>
    <cellStyle name="Cálculo 2 17 67" xfId="14263" xr:uid="{00000000-0005-0000-0000-0000E2330000}"/>
    <cellStyle name="Cálculo 2 17 68" xfId="14264" xr:uid="{00000000-0005-0000-0000-0000E3330000}"/>
    <cellStyle name="Cálculo 2 17 69" xfId="14265" xr:uid="{00000000-0005-0000-0000-0000E4330000}"/>
    <cellStyle name="Cálculo 2 17 7" xfId="14266" xr:uid="{00000000-0005-0000-0000-0000E5330000}"/>
    <cellStyle name="Cálculo 2 17 7 2" xfId="14267" xr:uid="{00000000-0005-0000-0000-0000E6330000}"/>
    <cellStyle name="Cálculo 2 17 70" xfId="14268" xr:uid="{00000000-0005-0000-0000-0000E7330000}"/>
    <cellStyle name="Cálculo 2 17 71" xfId="14269" xr:uid="{00000000-0005-0000-0000-0000E8330000}"/>
    <cellStyle name="Cálculo 2 17 72" xfId="14270" xr:uid="{00000000-0005-0000-0000-0000E9330000}"/>
    <cellStyle name="Cálculo 2 17 73" xfId="14271" xr:uid="{00000000-0005-0000-0000-0000EA330000}"/>
    <cellStyle name="Cálculo 2 17 74" xfId="14272" xr:uid="{00000000-0005-0000-0000-0000EB330000}"/>
    <cellStyle name="Cálculo 2 17 75" xfId="14273" xr:uid="{00000000-0005-0000-0000-0000EC330000}"/>
    <cellStyle name="Cálculo 2 17 76" xfId="14274" xr:uid="{00000000-0005-0000-0000-0000ED330000}"/>
    <cellStyle name="Cálculo 2 17 77" xfId="52707" xr:uid="{00000000-0005-0000-0000-0000EE330000}"/>
    <cellStyle name="Cálculo 2 17 78" xfId="52974" xr:uid="{00000000-0005-0000-0000-0000EF330000}"/>
    <cellStyle name="Cálculo 2 17 79" xfId="53435" xr:uid="{00000000-0005-0000-0000-0000F0330000}"/>
    <cellStyle name="Cálculo 2 17 8" xfId="14275" xr:uid="{00000000-0005-0000-0000-0000F1330000}"/>
    <cellStyle name="Cálculo 2 17 8 2" xfId="14276" xr:uid="{00000000-0005-0000-0000-0000F2330000}"/>
    <cellStyle name="Cálculo 2 17 9" xfId="14277" xr:uid="{00000000-0005-0000-0000-0000F3330000}"/>
    <cellStyle name="Cálculo 2 17 9 2" xfId="14278" xr:uid="{00000000-0005-0000-0000-0000F4330000}"/>
    <cellStyle name="Cálculo 2 18" xfId="353" xr:uid="{00000000-0005-0000-0000-0000F5330000}"/>
    <cellStyle name="Cálculo 2 18 10" xfId="14279" xr:uid="{00000000-0005-0000-0000-0000F6330000}"/>
    <cellStyle name="Cálculo 2 18 10 2" xfId="14280" xr:uid="{00000000-0005-0000-0000-0000F7330000}"/>
    <cellStyle name="Cálculo 2 18 11" xfId="14281" xr:uid="{00000000-0005-0000-0000-0000F8330000}"/>
    <cellStyle name="Cálculo 2 18 11 2" xfId="14282" xr:uid="{00000000-0005-0000-0000-0000F9330000}"/>
    <cellStyle name="Cálculo 2 18 12" xfId="14283" xr:uid="{00000000-0005-0000-0000-0000FA330000}"/>
    <cellStyle name="Cálculo 2 18 12 2" xfId="14284" xr:uid="{00000000-0005-0000-0000-0000FB330000}"/>
    <cellStyle name="Cálculo 2 18 13" xfId="14285" xr:uid="{00000000-0005-0000-0000-0000FC330000}"/>
    <cellStyle name="Cálculo 2 18 13 2" xfId="14286" xr:uid="{00000000-0005-0000-0000-0000FD330000}"/>
    <cellStyle name="Cálculo 2 18 14" xfId="14287" xr:uid="{00000000-0005-0000-0000-0000FE330000}"/>
    <cellStyle name="Cálculo 2 18 14 2" xfId="14288" xr:uid="{00000000-0005-0000-0000-0000FF330000}"/>
    <cellStyle name="Cálculo 2 18 15" xfId="14289" xr:uid="{00000000-0005-0000-0000-000000340000}"/>
    <cellStyle name="Cálculo 2 18 15 2" xfId="14290" xr:uid="{00000000-0005-0000-0000-000001340000}"/>
    <cellStyle name="Cálculo 2 18 16" xfId="14291" xr:uid="{00000000-0005-0000-0000-000002340000}"/>
    <cellStyle name="Cálculo 2 18 16 2" xfId="14292" xr:uid="{00000000-0005-0000-0000-000003340000}"/>
    <cellStyle name="Cálculo 2 18 17" xfId="14293" xr:uid="{00000000-0005-0000-0000-000004340000}"/>
    <cellStyle name="Cálculo 2 18 17 2" xfId="14294" xr:uid="{00000000-0005-0000-0000-000005340000}"/>
    <cellStyle name="Cálculo 2 18 18" xfId="14295" xr:uid="{00000000-0005-0000-0000-000006340000}"/>
    <cellStyle name="Cálculo 2 18 18 2" xfId="14296" xr:uid="{00000000-0005-0000-0000-000007340000}"/>
    <cellStyle name="Cálculo 2 18 19" xfId="14297" xr:uid="{00000000-0005-0000-0000-000008340000}"/>
    <cellStyle name="Cálculo 2 18 19 2" xfId="14298" xr:uid="{00000000-0005-0000-0000-000009340000}"/>
    <cellStyle name="Cálculo 2 18 2" xfId="354" xr:uid="{00000000-0005-0000-0000-00000A340000}"/>
    <cellStyle name="Cálculo 2 18 2 2" xfId="14299" xr:uid="{00000000-0005-0000-0000-00000B340000}"/>
    <cellStyle name="Cálculo 2 18 20" xfId="14300" xr:uid="{00000000-0005-0000-0000-00000C340000}"/>
    <cellStyle name="Cálculo 2 18 20 2" xfId="14301" xr:uid="{00000000-0005-0000-0000-00000D340000}"/>
    <cellStyle name="Cálculo 2 18 21" xfId="14302" xr:uid="{00000000-0005-0000-0000-00000E340000}"/>
    <cellStyle name="Cálculo 2 18 21 2" xfId="14303" xr:uid="{00000000-0005-0000-0000-00000F340000}"/>
    <cellStyle name="Cálculo 2 18 22" xfId="14304" xr:uid="{00000000-0005-0000-0000-000010340000}"/>
    <cellStyle name="Cálculo 2 18 22 2" xfId="14305" xr:uid="{00000000-0005-0000-0000-000011340000}"/>
    <cellStyle name="Cálculo 2 18 23" xfId="14306" xr:uid="{00000000-0005-0000-0000-000012340000}"/>
    <cellStyle name="Cálculo 2 18 23 2" xfId="14307" xr:uid="{00000000-0005-0000-0000-000013340000}"/>
    <cellStyle name="Cálculo 2 18 24" xfId="14308" xr:uid="{00000000-0005-0000-0000-000014340000}"/>
    <cellStyle name="Cálculo 2 18 24 2" xfId="14309" xr:uid="{00000000-0005-0000-0000-000015340000}"/>
    <cellStyle name="Cálculo 2 18 25" xfId="14310" xr:uid="{00000000-0005-0000-0000-000016340000}"/>
    <cellStyle name="Cálculo 2 18 25 2" xfId="14311" xr:uid="{00000000-0005-0000-0000-000017340000}"/>
    <cellStyle name="Cálculo 2 18 26" xfId="14312" xr:uid="{00000000-0005-0000-0000-000018340000}"/>
    <cellStyle name="Cálculo 2 18 26 2" xfId="14313" xr:uid="{00000000-0005-0000-0000-000019340000}"/>
    <cellStyle name="Cálculo 2 18 27" xfId="14314" xr:uid="{00000000-0005-0000-0000-00001A340000}"/>
    <cellStyle name="Cálculo 2 18 27 2" xfId="14315" xr:uid="{00000000-0005-0000-0000-00001B340000}"/>
    <cellStyle name="Cálculo 2 18 28" xfId="14316" xr:uid="{00000000-0005-0000-0000-00001C340000}"/>
    <cellStyle name="Cálculo 2 18 28 2" xfId="14317" xr:uid="{00000000-0005-0000-0000-00001D340000}"/>
    <cellStyle name="Cálculo 2 18 29" xfId="14318" xr:uid="{00000000-0005-0000-0000-00001E340000}"/>
    <cellStyle name="Cálculo 2 18 29 2" xfId="14319" xr:uid="{00000000-0005-0000-0000-00001F340000}"/>
    <cellStyle name="Cálculo 2 18 3" xfId="14320" xr:uid="{00000000-0005-0000-0000-000020340000}"/>
    <cellStyle name="Cálculo 2 18 3 2" xfId="14321" xr:uid="{00000000-0005-0000-0000-000021340000}"/>
    <cellStyle name="Cálculo 2 18 30" xfId="14322" xr:uid="{00000000-0005-0000-0000-000022340000}"/>
    <cellStyle name="Cálculo 2 18 30 2" xfId="14323" xr:uid="{00000000-0005-0000-0000-000023340000}"/>
    <cellStyle name="Cálculo 2 18 31" xfId="14324" xr:uid="{00000000-0005-0000-0000-000024340000}"/>
    <cellStyle name="Cálculo 2 18 31 2" xfId="14325" xr:uid="{00000000-0005-0000-0000-000025340000}"/>
    <cellStyle name="Cálculo 2 18 32" xfId="14326" xr:uid="{00000000-0005-0000-0000-000026340000}"/>
    <cellStyle name="Cálculo 2 18 32 2" xfId="14327" xr:uid="{00000000-0005-0000-0000-000027340000}"/>
    <cellStyle name="Cálculo 2 18 33" xfId="14328" xr:uid="{00000000-0005-0000-0000-000028340000}"/>
    <cellStyle name="Cálculo 2 18 33 2" xfId="14329" xr:uid="{00000000-0005-0000-0000-000029340000}"/>
    <cellStyle name="Cálculo 2 18 34" xfId="14330" xr:uid="{00000000-0005-0000-0000-00002A340000}"/>
    <cellStyle name="Cálculo 2 18 34 2" xfId="14331" xr:uid="{00000000-0005-0000-0000-00002B340000}"/>
    <cellStyle name="Cálculo 2 18 35" xfId="14332" xr:uid="{00000000-0005-0000-0000-00002C340000}"/>
    <cellStyle name="Cálculo 2 18 35 2" xfId="14333" xr:uid="{00000000-0005-0000-0000-00002D340000}"/>
    <cellStyle name="Cálculo 2 18 36" xfId="14334" xr:uid="{00000000-0005-0000-0000-00002E340000}"/>
    <cellStyle name="Cálculo 2 18 36 2" xfId="14335" xr:uid="{00000000-0005-0000-0000-00002F340000}"/>
    <cellStyle name="Cálculo 2 18 37" xfId="14336" xr:uid="{00000000-0005-0000-0000-000030340000}"/>
    <cellStyle name="Cálculo 2 18 37 2" xfId="14337" xr:uid="{00000000-0005-0000-0000-000031340000}"/>
    <cellStyle name="Cálculo 2 18 38" xfId="14338" xr:uid="{00000000-0005-0000-0000-000032340000}"/>
    <cellStyle name="Cálculo 2 18 38 2" xfId="14339" xr:uid="{00000000-0005-0000-0000-000033340000}"/>
    <cellStyle name="Cálculo 2 18 39" xfId="14340" xr:uid="{00000000-0005-0000-0000-000034340000}"/>
    <cellStyle name="Cálculo 2 18 39 2" xfId="14341" xr:uid="{00000000-0005-0000-0000-000035340000}"/>
    <cellStyle name="Cálculo 2 18 4" xfId="14342" xr:uid="{00000000-0005-0000-0000-000036340000}"/>
    <cellStyle name="Cálculo 2 18 4 2" xfId="14343" xr:uid="{00000000-0005-0000-0000-000037340000}"/>
    <cellStyle name="Cálculo 2 18 40" xfId="14344" xr:uid="{00000000-0005-0000-0000-000038340000}"/>
    <cellStyle name="Cálculo 2 18 41" xfId="14345" xr:uid="{00000000-0005-0000-0000-000039340000}"/>
    <cellStyle name="Cálculo 2 18 42" xfId="14346" xr:uid="{00000000-0005-0000-0000-00003A340000}"/>
    <cellStyle name="Cálculo 2 18 43" xfId="14347" xr:uid="{00000000-0005-0000-0000-00003B340000}"/>
    <cellStyle name="Cálculo 2 18 44" xfId="14348" xr:uid="{00000000-0005-0000-0000-00003C340000}"/>
    <cellStyle name="Cálculo 2 18 45" xfId="14349" xr:uid="{00000000-0005-0000-0000-00003D340000}"/>
    <cellStyle name="Cálculo 2 18 46" xfId="14350" xr:uid="{00000000-0005-0000-0000-00003E340000}"/>
    <cellStyle name="Cálculo 2 18 47" xfId="14351" xr:uid="{00000000-0005-0000-0000-00003F340000}"/>
    <cellStyle name="Cálculo 2 18 48" xfId="14352" xr:uid="{00000000-0005-0000-0000-000040340000}"/>
    <cellStyle name="Cálculo 2 18 49" xfId="14353" xr:uid="{00000000-0005-0000-0000-000041340000}"/>
    <cellStyle name="Cálculo 2 18 5" xfId="14354" xr:uid="{00000000-0005-0000-0000-000042340000}"/>
    <cellStyle name="Cálculo 2 18 5 2" xfId="14355" xr:uid="{00000000-0005-0000-0000-000043340000}"/>
    <cellStyle name="Cálculo 2 18 50" xfId="14356" xr:uid="{00000000-0005-0000-0000-000044340000}"/>
    <cellStyle name="Cálculo 2 18 51" xfId="14357" xr:uid="{00000000-0005-0000-0000-000045340000}"/>
    <cellStyle name="Cálculo 2 18 52" xfId="14358" xr:uid="{00000000-0005-0000-0000-000046340000}"/>
    <cellStyle name="Cálculo 2 18 53" xfId="14359" xr:uid="{00000000-0005-0000-0000-000047340000}"/>
    <cellStyle name="Cálculo 2 18 54" xfId="14360" xr:uid="{00000000-0005-0000-0000-000048340000}"/>
    <cellStyle name="Cálculo 2 18 55" xfId="14361" xr:uid="{00000000-0005-0000-0000-000049340000}"/>
    <cellStyle name="Cálculo 2 18 56" xfId="14362" xr:uid="{00000000-0005-0000-0000-00004A340000}"/>
    <cellStyle name="Cálculo 2 18 57" xfId="14363" xr:uid="{00000000-0005-0000-0000-00004B340000}"/>
    <cellStyle name="Cálculo 2 18 58" xfId="14364" xr:uid="{00000000-0005-0000-0000-00004C340000}"/>
    <cellStyle name="Cálculo 2 18 59" xfId="14365" xr:uid="{00000000-0005-0000-0000-00004D340000}"/>
    <cellStyle name="Cálculo 2 18 6" xfId="14366" xr:uid="{00000000-0005-0000-0000-00004E340000}"/>
    <cellStyle name="Cálculo 2 18 6 2" xfId="14367" xr:uid="{00000000-0005-0000-0000-00004F340000}"/>
    <cellStyle name="Cálculo 2 18 60" xfId="14368" xr:uid="{00000000-0005-0000-0000-000050340000}"/>
    <cellStyle name="Cálculo 2 18 61" xfId="14369" xr:uid="{00000000-0005-0000-0000-000051340000}"/>
    <cellStyle name="Cálculo 2 18 62" xfId="14370" xr:uid="{00000000-0005-0000-0000-000052340000}"/>
    <cellStyle name="Cálculo 2 18 63" xfId="14371" xr:uid="{00000000-0005-0000-0000-000053340000}"/>
    <cellStyle name="Cálculo 2 18 64" xfId="14372" xr:uid="{00000000-0005-0000-0000-000054340000}"/>
    <cellStyle name="Cálculo 2 18 65" xfId="14373" xr:uid="{00000000-0005-0000-0000-000055340000}"/>
    <cellStyle name="Cálculo 2 18 66" xfId="14374" xr:uid="{00000000-0005-0000-0000-000056340000}"/>
    <cellStyle name="Cálculo 2 18 67" xfId="14375" xr:uid="{00000000-0005-0000-0000-000057340000}"/>
    <cellStyle name="Cálculo 2 18 68" xfId="14376" xr:uid="{00000000-0005-0000-0000-000058340000}"/>
    <cellStyle name="Cálculo 2 18 69" xfId="14377" xr:uid="{00000000-0005-0000-0000-000059340000}"/>
    <cellStyle name="Cálculo 2 18 7" xfId="14378" xr:uid="{00000000-0005-0000-0000-00005A340000}"/>
    <cellStyle name="Cálculo 2 18 7 2" xfId="14379" xr:uid="{00000000-0005-0000-0000-00005B340000}"/>
    <cellStyle name="Cálculo 2 18 70" xfId="14380" xr:uid="{00000000-0005-0000-0000-00005C340000}"/>
    <cellStyle name="Cálculo 2 18 71" xfId="14381" xr:uid="{00000000-0005-0000-0000-00005D340000}"/>
    <cellStyle name="Cálculo 2 18 72" xfId="14382" xr:uid="{00000000-0005-0000-0000-00005E340000}"/>
    <cellStyle name="Cálculo 2 18 73" xfId="14383" xr:uid="{00000000-0005-0000-0000-00005F340000}"/>
    <cellStyle name="Cálculo 2 18 74" xfId="14384" xr:uid="{00000000-0005-0000-0000-000060340000}"/>
    <cellStyle name="Cálculo 2 18 75" xfId="14385" xr:uid="{00000000-0005-0000-0000-000061340000}"/>
    <cellStyle name="Cálculo 2 18 76" xfId="14386" xr:uid="{00000000-0005-0000-0000-000062340000}"/>
    <cellStyle name="Cálculo 2 18 77" xfId="52420" xr:uid="{00000000-0005-0000-0000-000063340000}"/>
    <cellStyle name="Cálculo 2 18 78" xfId="52221" xr:uid="{00000000-0005-0000-0000-000064340000}"/>
    <cellStyle name="Cálculo 2 18 79" xfId="53109" xr:uid="{00000000-0005-0000-0000-000065340000}"/>
    <cellStyle name="Cálculo 2 18 8" xfId="14387" xr:uid="{00000000-0005-0000-0000-000066340000}"/>
    <cellStyle name="Cálculo 2 18 8 2" xfId="14388" xr:uid="{00000000-0005-0000-0000-000067340000}"/>
    <cellStyle name="Cálculo 2 18 9" xfId="14389" xr:uid="{00000000-0005-0000-0000-000068340000}"/>
    <cellStyle name="Cálculo 2 18 9 2" xfId="14390" xr:uid="{00000000-0005-0000-0000-000069340000}"/>
    <cellStyle name="Cálculo 2 19" xfId="355" xr:uid="{00000000-0005-0000-0000-00006A340000}"/>
    <cellStyle name="Cálculo 2 19 10" xfId="14391" xr:uid="{00000000-0005-0000-0000-00006B340000}"/>
    <cellStyle name="Cálculo 2 19 10 2" xfId="14392" xr:uid="{00000000-0005-0000-0000-00006C340000}"/>
    <cellStyle name="Cálculo 2 19 11" xfId="14393" xr:uid="{00000000-0005-0000-0000-00006D340000}"/>
    <cellStyle name="Cálculo 2 19 11 2" xfId="14394" xr:uid="{00000000-0005-0000-0000-00006E340000}"/>
    <cellStyle name="Cálculo 2 19 12" xfId="14395" xr:uid="{00000000-0005-0000-0000-00006F340000}"/>
    <cellStyle name="Cálculo 2 19 12 2" xfId="14396" xr:uid="{00000000-0005-0000-0000-000070340000}"/>
    <cellStyle name="Cálculo 2 19 13" xfId="14397" xr:uid="{00000000-0005-0000-0000-000071340000}"/>
    <cellStyle name="Cálculo 2 19 13 2" xfId="14398" xr:uid="{00000000-0005-0000-0000-000072340000}"/>
    <cellStyle name="Cálculo 2 19 14" xfId="14399" xr:uid="{00000000-0005-0000-0000-000073340000}"/>
    <cellStyle name="Cálculo 2 19 14 2" xfId="14400" xr:uid="{00000000-0005-0000-0000-000074340000}"/>
    <cellStyle name="Cálculo 2 19 15" xfId="14401" xr:uid="{00000000-0005-0000-0000-000075340000}"/>
    <cellStyle name="Cálculo 2 19 15 2" xfId="14402" xr:uid="{00000000-0005-0000-0000-000076340000}"/>
    <cellStyle name="Cálculo 2 19 16" xfId="14403" xr:uid="{00000000-0005-0000-0000-000077340000}"/>
    <cellStyle name="Cálculo 2 19 16 2" xfId="14404" xr:uid="{00000000-0005-0000-0000-000078340000}"/>
    <cellStyle name="Cálculo 2 19 17" xfId="14405" xr:uid="{00000000-0005-0000-0000-000079340000}"/>
    <cellStyle name="Cálculo 2 19 17 2" xfId="14406" xr:uid="{00000000-0005-0000-0000-00007A340000}"/>
    <cellStyle name="Cálculo 2 19 18" xfId="14407" xr:uid="{00000000-0005-0000-0000-00007B340000}"/>
    <cellStyle name="Cálculo 2 19 18 2" xfId="14408" xr:uid="{00000000-0005-0000-0000-00007C340000}"/>
    <cellStyle name="Cálculo 2 19 19" xfId="14409" xr:uid="{00000000-0005-0000-0000-00007D340000}"/>
    <cellStyle name="Cálculo 2 19 19 2" xfId="14410" xr:uid="{00000000-0005-0000-0000-00007E340000}"/>
    <cellStyle name="Cálculo 2 19 2" xfId="356" xr:uid="{00000000-0005-0000-0000-00007F340000}"/>
    <cellStyle name="Cálculo 2 19 2 2" xfId="14411" xr:uid="{00000000-0005-0000-0000-000080340000}"/>
    <cellStyle name="Cálculo 2 19 20" xfId="14412" xr:uid="{00000000-0005-0000-0000-000081340000}"/>
    <cellStyle name="Cálculo 2 19 20 2" xfId="14413" xr:uid="{00000000-0005-0000-0000-000082340000}"/>
    <cellStyle name="Cálculo 2 19 21" xfId="14414" xr:uid="{00000000-0005-0000-0000-000083340000}"/>
    <cellStyle name="Cálculo 2 19 21 2" xfId="14415" xr:uid="{00000000-0005-0000-0000-000084340000}"/>
    <cellStyle name="Cálculo 2 19 22" xfId="14416" xr:uid="{00000000-0005-0000-0000-000085340000}"/>
    <cellStyle name="Cálculo 2 19 22 2" xfId="14417" xr:uid="{00000000-0005-0000-0000-000086340000}"/>
    <cellStyle name="Cálculo 2 19 23" xfId="14418" xr:uid="{00000000-0005-0000-0000-000087340000}"/>
    <cellStyle name="Cálculo 2 19 23 2" xfId="14419" xr:uid="{00000000-0005-0000-0000-000088340000}"/>
    <cellStyle name="Cálculo 2 19 24" xfId="14420" xr:uid="{00000000-0005-0000-0000-000089340000}"/>
    <cellStyle name="Cálculo 2 19 24 2" xfId="14421" xr:uid="{00000000-0005-0000-0000-00008A340000}"/>
    <cellStyle name="Cálculo 2 19 25" xfId="14422" xr:uid="{00000000-0005-0000-0000-00008B340000}"/>
    <cellStyle name="Cálculo 2 19 25 2" xfId="14423" xr:uid="{00000000-0005-0000-0000-00008C340000}"/>
    <cellStyle name="Cálculo 2 19 26" xfId="14424" xr:uid="{00000000-0005-0000-0000-00008D340000}"/>
    <cellStyle name="Cálculo 2 19 26 2" xfId="14425" xr:uid="{00000000-0005-0000-0000-00008E340000}"/>
    <cellStyle name="Cálculo 2 19 27" xfId="14426" xr:uid="{00000000-0005-0000-0000-00008F340000}"/>
    <cellStyle name="Cálculo 2 19 27 2" xfId="14427" xr:uid="{00000000-0005-0000-0000-000090340000}"/>
    <cellStyle name="Cálculo 2 19 28" xfId="14428" xr:uid="{00000000-0005-0000-0000-000091340000}"/>
    <cellStyle name="Cálculo 2 19 28 2" xfId="14429" xr:uid="{00000000-0005-0000-0000-000092340000}"/>
    <cellStyle name="Cálculo 2 19 29" xfId="14430" xr:uid="{00000000-0005-0000-0000-000093340000}"/>
    <cellStyle name="Cálculo 2 19 29 2" xfId="14431" xr:uid="{00000000-0005-0000-0000-000094340000}"/>
    <cellStyle name="Cálculo 2 19 3" xfId="14432" xr:uid="{00000000-0005-0000-0000-000095340000}"/>
    <cellStyle name="Cálculo 2 19 3 2" xfId="14433" xr:uid="{00000000-0005-0000-0000-000096340000}"/>
    <cellStyle name="Cálculo 2 19 30" xfId="14434" xr:uid="{00000000-0005-0000-0000-000097340000}"/>
    <cellStyle name="Cálculo 2 19 30 2" xfId="14435" xr:uid="{00000000-0005-0000-0000-000098340000}"/>
    <cellStyle name="Cálculo 2 19 31" xfId="14436" xr:uid="{00000000-0005-0000-0000-000099340000}"/>
    <cellStyle name="Cálculo 2 19 31 2" xfId="14437" xr:uid="{00000000-0005-0000-0000-00009A340000}"/>
    <cellStyle name="Cálculo 2 19 32" xfId="14438" xr:uid="{00000000-0005-0000-0000-00009B340000}"/>
    <cellStyle name="Cálculo 2 19 32 2" xfId="14439" xr:uid="{00000000-0005-0000-0000-00009C340000}"/>
    <cellStyle name="Cálculo 2 19 33" xfId="14440" xr:uid="{00000000-0005-0000-0000-00009D340000}"/>
    <cellStyle name="Cálculo 2 19 33 2" xfId="14441" xr:uid="{00000000-0005-0000-0000-00009E340000}"/>
    <cellStyle name="Cálculo 2 19 34" xfId="14442" xr:uid="{00000000-0005-0000-0000-00009F340000}"/>
    <cellStyle name="Cálculo 2 19 34 2" xfId="14443" xr:uid="{00000000-0005-0000-0000-0000A0340000}"/>
    <cellStyle name="Cálculo 2 19 35" xfId="14444" xr:uid="{00000000-0005-0000-0000-0000A1340000}"/>
    <cellStyle name="Cálculo 2 19 35 2" xfId="14445" xr:uid="{00000000-0005-0000-0000-0000A2340000}"/>
    <cellStyle name="Cálculo 2 19 36" xfId="14446" xr:uid="{00000000-0005-0000-0000-0000A3340000}"/>
    <cellStyle name="Cálculo 2 19 36 2" xfId="14447" xr:uid="{00000000-0005-0000-0000-0000A4340000}"/>
    <cellStyle name="Cálculo 2 19 37" xfId="14448" xr:uid="{00000000-0005-0000-0000-0000A5340000}"/>
    <cellStyle name="Cálculo 2 19 37 2" xfId="14449" xr:uid="{00000000-0005-0000-0000-0000A6340000}"/>
    <cellStyle name="Cálculo 2 19 38" xfId="14450" xr:uid="{00000000-0005-0000-0000-0000A7340000}"/>
    <cellStyle name="Cálculo 2 19 38 2" xfId="14451" xr:uid="{00000000-0005-0000-0000-0000A8340000}"/>
    <cellStyle name="Cálculo 2 19 39" xfId="14452" xr:uid="{00000000-0005-0000-0000-0000A9340000}"/>
    <cellStyle name="Cálculo 2 19 39 2" xfId="14453" xr:uid="{00000000-0005-0000-0000-0000AA340000}"/>
    <cellStyle name="Cálculo 2 19 4" xfId="14454" xr:uid="{00000000-0005-0000-0000-0000AB340000}"/>
    <cellStyle name="Cálculo 2 19 4 2" xfId="14455" xr:uid="{00000000-0005-0000-0000-0000AC340000}"/>
    <cellStyle name="Cálculo 2 19 40" xfId="14456" xr:uid="{00000000-0005-0000-0000-0000AD340000}"/>
    <cellStyle name="Cálculo 2 19 41" xfId="14457" xr:uid="{00000000-0005-0000-0000-0000AE340000}"/>
    <cellStyle name="Cálculo 2 19 42" xfId="14458" xr:uid="{00000000-0005-0000-0000-0000AF340000}"/>
    <cellStyle name="Cálculo 2 19 43" xfId="14459" xr:uid="{00000000-0005-0000-0000-0000B0340000}"/>
    <cellStyle name="Cálculo 2 19 44" xfId="14460" xr:uid="{00000000-0005-0000-0000-0000B1340000}"/>
    <cellStyle name="Cálculo 2 19 45" xfId="14461" xr:uid="{00000000-0005-0000-0000-0000B2340000}"/>
    <cellStyle name="Cálculo 2 19 46" xfId="14462" xr:uid="{00000000-0005-0000-0000-0000B3340000}"/>
    <cellStyle name="Cálculo 2 19 47" xfId="14463" xr:uid="{00000000-0005-0000-0000-0000B4340000}"/>
    <cellStyle name="Cálculo 2 19 48" xfId="14464" xr:uid="{00000000-0005-0000-0000-0000B5340000}"/>
    <cellStyle name="Cálculo 2 19 49" xfId="14465" xr:uid="{00000000-0005-0000-0000-0000B6340000}"/>
    <cellStyle name="Cálculo 2 19 5" xfId="14466" xr:uid="{00000000-0005-0000-0000-0000B7340000}"/>
    <cellStyle name="Cálculo 2 19 5 2" xfId="14467" xr:uid="{00000000-0005-0000-0000-0000B8340000}"/>
    <cellStyle name="Cálculo 2 19 50" xfId="14468" xr:uid="{00000000-0005-0000-0000-0000B9340000}"/>
    <cellStyle name="Cálculo 2 19 51" xfId="14469" xr:uid="{00000000-0005-0000-0000-0000BA340000}"/>
    <cellStyle name="Cálculo 2 19 52" xfId="14470" xr:uid="{00000000-0005-0000-0000-0000BB340000}"/>
    <cellStyle name="Cálculo 2 19 53" xfId="14471" xr:uid="{00000000-0005-0000-0000-0000BC340000}"/>
    <cellStyle name="Cálculo 2 19 54" xfId="14472" xr:uid="{00000000-0005-0000-0000-0000BD340000}"/>
    <cellStyle name="Cálculo 2 19 55" xfId="14473" xr:uid="{00000000-0005-0000-0000-0000BE340000}"/>
    <cellStyle name="Cálculo 2 19 56" xfId="14474" xr:uid="{00000000-0005-0000-0000-0000BF340000}"/>
    <cellStyle name="Cálculo 2 19 57" xfId="14475" xr:uid="{00000000-0005-0000-0000-0000C0340000}"/>
    <cellStyle name="Cálculo 2 19 58" xfId="14476" xr:uid="{00000000-0005-0000-0000-0000C1340000}"/>
    <cellStyle name="Cálculo 2 19 59" xfId="14477" xr:uid="{00000000-0005-0000-0000-0000C2340000}"/>
    <cellStyle name="Cálculo 2 19 6" xfId="14478" xr:uid="{00000000-0005-0000-0000-0000C3340000}"/>
    <cellStyle name="Cálculo 2 19 6 2" xfId="14479" xr:uid="{00000000-0005-0000-0000-0000C4340000}"/>
    <cellStyle name="Cálculo 2 19 60" xfId="14480" xr:uid="{00000000-0005-0000-0000-0000C5340000}"/>
    <cellStyle name="Cálculo 2 19 61" xfId="14481" xr:uid="{00000000-0005-0000-0000-0000C6340000}"/>
    <cellStyle name="Cálculo 2 19 62" xfId="14482" xr:uid="{00000000-0005-0000-0000-0000C7340000}"/>
    <cellStyle name="Cálculo 2 19 63" xfId="14483" xr:uid="{00000000-0005-0000-0000-0000C8340000}"/>
    <cellStyle name="Cálculo 2 19 64" xfId="14484" xr:uid="{00000000-0005-0000-0000-0000C9340000}"/>
    <cellStyle name="Cálculo 2 19 65" xfId="14485" xr:uid="{00000000-0005-0000-0000-0000CA340000}"/>
    <cellStyle name="Cálculo 2 19 66" xfId="14486" xr:uid="{00000000-0005-0000-0000-0000CB340000}"/>
    <cellStyle name="Cálculo 2 19 67" xfId="14487" xr:uid="{00000000-0005-0000-0000-0000CC340000}"/>
    <cellStyle name="Cálculo 2 19 68" xfId="14488" xr:uid="{00000000-0005-0000-0000-0000CD340000}"/>
    <cellStyle name="Cálculo 2 19 69" xfId="14489" xr:uid="{00000000-0005-0000-0000-0000CE340000}"/>
    <cellStyle name="Cálculo 2 19 7" xfId="14490" xr:uid="{00000000-0005-0000-0000-0000CF340000}"/>
    <cellStyle name="Cálculo 2 19 7 2" xfId="14491" xr:uid="{00000000-0005-0000-0000-0000D0340000}"/>
    <cellStyle name="Cálculo 2 19 70" xfId="14492" xr:uid="{00000000-0005-0000-0000-0000D1340000}"/>
    <cellStyle name="Cálculo 2 19 71" xfId="14493" xr:uid="{00000000-0005-0000-0000-0000D2340000}"/>
    <cellStyle name="Cálculo 2 19 72" xfId="14494" xr:uid="{00000000-0005-0000-0000-0000D3340000}"/>
    <cellStyle name="Cálculo 2 19 73" xfId="14495" xr:uid="{00000000-0005-0000-0000-0000D4340000}"/>
    <cellStyle name="Cálculo 2 19 74" xfId="14496" xr:uid="{00000000-0005-0000-0000-0000D5340000}"/>
    <cellStyle name="Cálculo 2 19 75" xfId="14497" xr:uid="{00000000-0005-0000-0000-0000D6340000}"/>
    <cellStyle name="Cálculo 2 19 76" xfId="14498" xr:uid="{00000000-0005-0000-0000-0000D7340000}"/>
    <cellStyle name="Cálculo 2 19 77" xfId="52713" xr:uid="{00000000-0005-0000-0000-0000D8340000}"/>
    <cellStyle name="Cálculo 2 19 78" xfId="52983" xr:uid="{00000000-0005-0000-0000-0000D9340000}"/>
    <cellStyle name="Cálculo 2 19 79" xfId="53444" xr:uid="{00000000-0005-0000-0000-0000DA340000}"/>
    <cellStyle name="Cálculo 2 19 8" xfId="14499" xr:uid="{00000000-0005-0000-0000-0000DB340000}"/>
    <cellStyle name="Cálculo 2 19 8 2" xfId="14500" xr:uid="{00000000-0005-0000-0000-0000DC340000}"/>
    <cellStyle name="Cálculo 2 19 9" xfId="14501" xr:uid="{00000000-0005-0000-0000-0000DD340000}"/>
    <cellStyle name="Cálculo 2 19 9 2" xfId="14502" xr:uid="{00000000-0005-0000-0000-0000DE340000}"/>
    <cellStyle name="Cálculo 2 2" xfId="357" xr:uid="{00000000-0005-0000-0000-0000DF340000}"/>
    <cellStyle name="Cálculo 2 2 10" xfId="14503" xr:uid="{00000000-0005-0000-0000-0000E0340000}"/>
    <cellStyle name="Cálculo 2 2 10 2" xfId="14504" xr:uid="{00000000-0005-0000-0000-0000E1340000}"/>
    <cellStyle name="Cálculo 2 2 11" xfId="14505" xr:uid="{00000000-0005-0000-0000-0000E2340000}"/>
    <cellStyle name="Cálculo 2 2 11 2" xfId="14506" xr:uid="{00000000-0005-0000-0000-0000E3340000}"/>
    <cellStyle name="Cálculo 2 2 12" xfId="14507" xr:uid="{00000000-0005-0000-0000-0000E4340000}"/>
    <cellStyle name="Cálculo 2 2 12 2" xfId="14508" xr:uid="{00000000-0005-0000-0000-0000E5340000}"/>
    <cellStyle name="Cálculo 2 2 13" xfId="14509" xr:uid="{00000000-0005-0000-0000-0000E6340000}"/>
    <cellStyle name="Cálculo 2 2 13 2" xfId="14510" xr:uid="{00000000-0005-0000-0000-0000E7340000}"/>
    <cellStyle name="Cálculo 2 2 14" xfId="14511" xr:uid="{00000000-0005-0000-0000-0000E8340000}"/>
    <cellStyle name="Cálculo 2 2 14 2" xfId="14512" xr:uid="{00000000-0005-0000-0000-0000E9340000}"/>
    <cellStyle name="Cálculo 2 2 15" xfId="14513" xr:uid="{00000000-0005-0000-0000-0000EA340000}"/>
    <cellStyle name="Cálculo 2 2 15 2" xfId="14514" xr:uid="{00000000-0005-0000-0000-0000EB340000}"/>
    <cellStyle name="Cálculo 2 2 16" xfId="14515" xr:uid="{00000000-0005-0000-0000-0000EC340000}"/>
    <cellStyle name="Cálculo 2 2 16 2" xfId="14516" xr:uid="{00000000-0005-0000-0000-0000ED340000}"/>
    <cellStyle name="Cálculo 2 2 17" xfId="14517" xr:uid="{00000000-0005-0000-0000-0000EE340000}"/>
    <cellStyle name="Cálculo 2 2 17 2" xfId="14518" xr:uid="{00000000-0005-0000-0000-0000EF340000}"/>
    <cellStyle name="Cálculo 2 2 18" xfId="14519" xr:uid="{00000000-0005-0000-0000-0000F0340000}"/>
    <cellStyle name="Cálculo 2 2 18 2" xfId="14520" xr:uid="{00000000-0005-0000-0000-0000F1340000}"/>
    <cellStyle name="Cálculo 2 2 19" xfId="14521" xr:uid="{00000000-0005-0000-0000-0000F2340000}"/>
    <cellStyle name="Cálculo 2 2 19 2" xfId="14522" xr:uid="{00000000-0005-0000-0000-0000F3340000}"/>
    <cellStyle name="Cálculo 2 2 2" xfId="358" xr:uid="{00000000-0005-0000-0000-0000F4340000}"/>
    <cellStyle name="Cálculo 2 2 2 2" xfId="14523" xr:uid="{00000000-0005-0000-0000-0000F5340000}"/>
    <cellStyle name="Cálculo 2 2 20" xfId="14524" xr:uid="{00000000-0005-0000-0000-0000F6340000}"/>
    <cellStyle name="Cálculo 2 2 20 2" xfId="14525" xr:uid="{00000000-0005-0000-0000-0000F7340000}"/>
    <cellStyle name="Cálculo 2 2 21" xfId="14526" xr:uid="{00000000-0005-0000-0000-0000F8340000}"/>
    <cellStyle name="Cálculo 2 2 21 2" xfId="14527" xr:uid="{00000000-0005-0000-0000-0000F9340000}"/>
    <cellStyle name="Cálculo 2 2 22" xfId="14528" xr:uid="{00000000-0005-0000-0000-0000FA340000}"/>
    <cellStyle name="Cálculo 2 2 22 2" xfId="14529" xr:uid="{00000000-0005-0000-0000-0000FB340000}"/>
    <cellStyle name="Cálculo 2 2 23" xfId="14530" xr:uid="{00000000-0005-0000-0000-0000FC340000}"/>
    <cellStyle name="Cálculo 2 2 23 2" xfId="14531" xr:uid="{00000000-0005-0000-0000-0000FD340000}"/>
    <cellStyle name="Cálculo 2 2 24" xfId="14532" xr:uid="{00000000-0005-0000-0000-0000FE340000}"/>
    <cellStyle name="Cálculo 2 2 24 2" xfId="14533" xr:uid="{00000000-0005-0000-0000-0000FF340000}"/>
    <cellStyle name="Cálculo 2 2 25" xfId="14534" xr:uid="{00000000-0005-0000-0000-000000350000}"/>
    <cellStyle name="Cálculo 2 2 25 2" xfId="14535" xr:uid="{00000000-0005-0000-0000-000001350000}"/>
    <cellStyle name="Cálculo 2 2 26" xfId="14536" xr:uid="{00000000-0005-0000-0000-000002350000}"/>
    <cellStyle name="Cálculo 2 2 26 2" xfId="14537" xr:uid="{00000000-0005-0000-0000-000003350000}"/>
    <cellStyle name="Cálculo 2 2 27" xfId="14538" xr:uid="{00000000-0005-0000-0000-000004350000}"/>
    <cellStyle name="Cálculo 2 2 27 2" xfId="14539" xr:uid="{00000000-0005-0000-0000-000005350000}"/>
    <cellStyle name="Cálculo 2 2 28" xfId="14540" xr:uid="{00000000-0005-0000-0000-000006350000}"/>
    <cellStyle name="Cálculo 2 2 28 2" xfId="14541" xr:uid="{00000000-0005-0000-0000-000007350000}"/>
    <cellStyle name="Cálculo 2 2 29" xfId="14542" xr:uid="{00000000-0005-0000-0000-000008350000}"/>
    <cellStyle name="Cálculo 2 2 29 2" xfId="14543" xr:uid="{00000000-0005-0000-0000-000009350000}"/>
    <cellStyle name="Cálculo 2 2 3" xfId="14544" xr:uid="{00000000-0005-0000-0000-00000A350000}"/>
    <cellStyle name="Cálculo 2 2 3 2" xfId="14545" xr:uid="{00000000-0005-0000-0000-00000B350000}"/>
    <cellStyle name="Cálculo 2 2 30" xfId="14546" xr:uid="{00000000-0005-0000-0000-00000C350000}"/>
    <cellStyle name="Cálculo 2 2 30 2" xfId="14547" xr:uid="{00000000-0005-0000-0000-00000D350000}"/>
    <cellStyle name="Cálculo 2 2 31" xfId="14548" xr:uid="{00000000-0005-0000-0000-00000E350000}"/>
    <cellStyle name="Cálculo 2 2 31 2" xfId="14549" xr:uid="{00000000-0005-0000-0000-00000F350000}"/>
    <cellStyle name="Cálculo 2 2 32" xfId="14550" xr:uid="{00000000-0005-0000-0000-000010350000}"/>
    <cellStyle name="Cálculo 2 2 32 2" xfId="14551" xr:uid="{00000000-0005-0000-0000-000011350000}"/>
    <cellStyle name="Cálculo 2 2 33" xfId="14552" xr:uid="{00000000-0005-0000-0000-000012350000}"/>
    <cellStyle name="Cálculo 2 2 33 2" xfId="14553" xr:uid="{00000000-0005-0000-0000-000013350000}"/>
    <cellStyle name="Cálculo 2 2 34" xfId="14554" xr:uid="{00000000-0005-0000-0000-000014350000}"/>
    <cellStyle name="Cálculo 2 2 34 2" xfId="14555" xr:uid="{00000000-0005-0000-0000-000015350000}"/>
    <cellStyle name="Cálculo 2 2 35" xfId="14556" xr:uid="{00000000-0005-0000-0000-000016350000}"/>
    <cellStyle name="Cálculo 2 2 35 2" xfId="14557" xr:uid="{00000000-0005-0000-0000-000017350000}"/>
    <cellStyle name="Cálculo 2 2 36" xfId="14558" xr:uid="{00000000-0005-0000-0000-000018350000}"/>
    <cellStyle name="Cálculo 2 2 36 2" xfId="14559" xr:uid="{00000000-0005-0000-0000-000019350000}"/>
    <cellStyle name="Cálculo 2 2 37" xfId="14560" xr:uid="{00000000-0005-0000-0000-00001A350000}"/>
    <cellStyle name="Cálculo 2 2 37 2" xfId="14561" xr:uid="{00000000-0005-0000-0000-00001B350000}"/>
    <cellStyle name="Cálculo 2 2 38" xfId="14562" xr:uid="{00000000-0005-0000-0000-00001C350000}"/>
    <cellStyle name="Cálculo 2 2 38 2" xfId="14563" xr:uid="{00000000-0005-0000-0000-00001D350000}"/>
    <cellStyle name="Cálculo 2 2 39" xfId="14564" xr:uid="{00000000-0005-0000-0000-00001E350000}"/>
    <cellStyle name="Cálculo 2 2 39 2" xfId="14565" xr:uid="{00000000-0005-0000-0000-00001F350000}"/>
    <cellStyle name="Cálculo 2 2 4" xfId="14566" xr:uid="{00000000-0005-0000-0000-000020350000}"/>
    <cellStyle name="Cálculo 2 2 4 2" xfId="14567" xr:uid="{00000000-0005-0000-0000-000021350000}"/>
    <cellStyle name="Cálculo 2 2 40" xfId="14568" xr:uid="{00000000-0005-0000-0000-000022350000}"/>
    <cellStyle name="Cálculo 2 2 41" xfId="14569" xr:uid="{00000000-0005-0000-0000-000023350000}"/>
    <cellStyle name="Cálculo 2 2 42" xfId="14570" xr:uid="{00000000-0005-0000-0000-000024350000}"/>
    <cellStyle name="Cálculo 2 2 43" xfId="14571" xr:uid="{00000000-0005-0000-0000-000025350000}"/>
    <cellStyle name="Cálculo 2 2 44" xfId="14572" xr:uid="{00000000-0005-0000-0000-000026350000}"/>
    <cellStyle name="Cálculo 2 2 45" xfId="14573" xr:uid="{00000000-0005-0000-0000-000027350000}"/>
    <cellStyle name="Cálculo 2 2 46" xfId="14574" xr:uid="{00000000-0005-0000-0000-000028350000}"/>
    <cellStyle name="Cálculo 2 2 47" xfId="14575" xr:uid="{00000000-0005-0000-0000-000029350000}"/>
    <cellStyle name="Cálculo 2 2 48" xfId="14576" xr:uid="{00000000-0005-0000-0000-00002A350000}"/>
    <cellStyle name="Cálculo 2 2 49" xfId="14577" xr:uid="{00000000-0005-0000-0000-00002B350000}"/>
    <cellStyle name="Cálculo 2 2 5" xfId="14578" xr:uid="{00000000-0005-0000-0000-00002C350000}"/>
    <cellStyle name="Cálculo 2 2 5 2" xfId="14579" xr:uid="{00000000-0005-0000-0000-00002D350000}"/>
    <cellStyle name="Cálculo 2 2 50" xfId="14580" xr:uid="{00000000-0005-0000-0000-00002E350000}"/>
    <cellStyle name="Cálculo 2 2 51" xfId="14581" xr:uid="{00000000-0005-0000-0000-00002F350000}"/>
    <cellStyle name="Cálculo 2 2 52" xfId="14582" xr:uid="{00000000-0005-0000-0000-000030350000}"/>
    <cellStyle name="Cálculo 2 2 53" xfId="14583" xr:uid="{00000000-0005-0000-0000-000031350000}"/>
    <cellStyle name="Cálculo 2 2 54" xfId="14584" xr:uid="{00000000-0005-0000-0000-000032350000}"/>
    <cellStyle name="Cálculo 2 2 55" xfId="14585" xr:uid="{00000000-0005-0000-0000-000033350000}"/>
    <cellStyle name="Cálculo 2 2 56" xfId="14586" xr:uid="{00000000-0005-0000-0000-000034350000}"/>
    <cellStyle name="Cálculo 2 2 57" xfId="14587" xr:uid="{00000000-0005-0000-0000-000035350000}"/>
    <cellStyle name="Cálculo 2 2 58" xfId="14588" xr:uid="{00000000-0005-0000-0000-000036350000}"/>
    <cellStyle name="Cálculo 2 2 59" xfId="14589" xr:uid="{00000000-0005-0000-0000-000037350000}"/>
    <cellStyle name="Cálculo 2 2 6" xfId="14590" xr:uid="{00000000-0005-0000-0000-000038350000}"/>
    <cellStyle name="Cálculo 2 2 6 2" xfId="14591" xr:uid="{00000000-0005-0000-0000-000039350000}"/>
    <cellStyle name="Cálculo 2 2 60" xfId="14592" xr:uid="{00000000-0005-0000-0000-00003A350000}"/>
    <cellStyle name="Cálculo 2 2 61" xfId="14593" xr:uid="{00000000-0005-0000-0000-00003B350000}"/>
    <cellStyle name="Cálculo 2 2 62" xfId="14594" xr:uid="{00000000-0005-0000-0000-00003C350000}"/>
    <cellStyle name="Cálculo 2 2 63" xfId="14595" xr:uid="{00000000-0005-0000-0000-00003D350000}"/>
    <cellStyle name="Cálculo 2 2 64" xfId="14596" xr:uid="{00000000-0005-0000-0000-00003E350000}"/>
    <cellStyle name="Cálculo 2 2 65" xfId="14597" xr:uid="{00000000-0005-0000-0000-00003F350000}"/>
    <cellStyle name="Cálculo 2 2 66" xfId="14598" xr:uid="{00000000-0005-0000-0000-000040350000}"/>
    <cellStyle name="Cálculo 2 2 67" xfId="14599" xr:uid="{00000000-0005-0000-0000-000041350000}"/>
    <cellStyle name="Cálculo 2 2 68" xfId="14600" xr:uid="{00000000-0005-0000-0000-000042350000}"/>
    <cellStyle name="Cálculo 2 2 69" xfId="14601" xr:uid="{00000000-0005-0000-0000-000043350000}"/>
    <cellStyle name="Cálculo 2 2 7" xfId="14602" xr:uid="{00000000-0005-0000-0000-000044350000}"/>
    <cellStyle name="Cálculo 2 2 7 2" xfId="14603" xr:uid="{00000000-0005-0000-0000-000045350000}"/>
    <cellStyle name="Cálculo 2 2 70" xfId="14604" xr:uid="{00000000-0005-0000-0000-000046350000}"/>
    <cellStyle name="Cálculo 2 2 71" xfId="14605" xr:uid="{00000000-0005-0000-0000-000047350000}"/>
    <cellStyle name="Cálculo 2 2 72" xfId="14606" xr:uid="{00000000-0005-0000-0000-000048350000}"/>
    <cellStyle name="Cálculo 2 2 73" xfId="14607" xr:uid="{00000000-0005-0000-0000-000049350000}"/>
    <cellStyle name="Cálculo 2 2 74" xfId="14608" xr:uid="{00000000-0005-0000-0000-00004A350000}"/>
    <cellStyle name="Cálculo 2 2 75" xfId="14609" xr:uid="{00000000-0005-0000-0000-00004B350000}"/>
    <cellStyle name="Cálculo 2 2 76" xfId="14610" xr:uid="{00000000-0005-0000-0000-00004C350000}"/>
    <cellStyle name="Cálculo 2 2 77" xfId="52452" xr:uid="{00000000-0005-0000-0000-00004D350000}"/>
    <cellStyle name="Cálculo 2 2 78" xfId="52312" xr:uid="{00000000-0005-0000-0000-00004E350000}"/>
    <cellStyle name="Cálculo 2 2 79" xfId="53143" xr:uid="{00000000-0005-0000-0000-00004F350000}"/>
    <cellStyle name="Cálculo 2 2 8" xfId="14611" xr:uid="{00000000-0005-0000-0000-000050350000}"/>
    <cellStyle name="Cálculo 2 2 8 2" xfId="14612" xr:uid="{00000000-0005-0000-0000-000051350000}"/>
    <cellStyle name="Cálculo 2 2 9" xfId="14613" xr:uid="{00000000-0005-0000-0000-000052350000}"/>
    <cellStyle name="Cálculo 2 2 9 2" xfId="14614" xr:uid="{00000000-0005-0000-0000-000053350000}"/>
    <cellStyle name="Cálculo 2 20" xfId="359" xr:uid="{00000000-0005-0000-0000-000054350000}"/>
    <cellStyle name="Cálculo 2 20 10" xfId="14615" xr:uid="{00000000-0005-0000-0000-000055350000}"/>
    <cellStyle name="Cálculo 2 20 10 2" xfId="14616" xr:uid="{00000000-0005-0000-0000-000056350000}"/>
    <cellStyle name="Cálculo 2 20 11" xfId="14617" xr:uid="{00000000-0005-0000-0000-000057350000}"/>
    <cellStyle name="Cálculo 2 20 11 2" xfId="14618" xr:uid="{00000000-0005-0000-0000-000058350000}"/>
    <cellStyle name="Cálculo 2 20 12" xfId="14619" xr:uid="{00000000-0005-0000-0000-000059350000}"/>
    <cellStyle name="Cálculo 2 20 12 2" xfId="14620" xr:uid="{00000000-0005-0000-0000-00005A350000}"/>
    <cellStyle name="Cálculo 2 20 13" xfId="14621" xr:uid="{00000000-0005-0000-0000-00005B350000}"/>
    <cellStyle name="Cálculo 2 20 13 2" xfId="14622" xr:uid="{00000000-0005-0000-0000-00005C350000}"/>
    <cellStyle name="Cálculo 2 20 14" xfId="14623" xr:uid="{00000000-0005-0000-0000-00005D350000}"/>
    <cellStyle name="Cálculo 2 20 14 2" xfId="14624" xr:uid="{00000000-0005-0000-0000-00005E350000}"/>
    <cellStyle name="Cálculo 2 20 15" xfId="14625" xr:uid="{00000000-0005-0000-0000-00005F350000}"/>
    <cellStyle name="Cálculo 2 20 15 2" xfId="14626" xr:uid="{00000000-0005-0000-0000-000060350000}"/>
    <cellStyle name="Cálculo 2 20 16" xfId="14627" xr:uid="{00000000-0005-0000-0000-000061350000}"/>
    <cellStyle name="Cálculo 2 20 16 2" xfId="14628" xr:uid="{00000000-0005-0000-0000-000062350000}"/>
    <cellStyle name="Cálculo 2 20 17" xfId="14629" xr:uid="{00000000-0005-0000-0000-000063350000}"/>
    <cellStyle name="Cálculo 2 20 17 2" xfId="14630" xr:uid="{00000000-0005-0000-0000-000064350000}"/>
    <cellStyle name="Cálculo 2 20 18" xfId="14631" xr:uid="{00000000-0005-0000-0000-000065350000}"/>
    <cellStyle name="Cálculo 2 20 18 2" xfId="14632" xr:uid="{00000000-0005-0000-0000-000066350000}"/>
    <cellStyle name="Cálculo 2 20 19" xfId="14633" xr:uid="{00000000-0005-0000-0000-000067350000}"/>
    <cellStyle name="Cálculo 2 20 19 2" xfId="14634" xr:uid="{00000000-0005-0000-0000-000068350000}"/>
    <cellStyle name="Cálculo 2 20 2" xfId="360" xr:uid="{00000000-0005-0000-0000-000069350000}"/>
    <cellStyle name="Cálculo 2 20 2 2" xfId="14635" xr:uid="{00000000-0005-0000-0000-00006A350000}"/>
    <cellStyle name="Cálculo 2 20 20" xfId="14636" xr:uid="{00000000-0005-0000-0000-00006B350000}"/>
    <cellStyle name="Cálculo 2 20 20 2" xfId="14637" xr:uid="{00000000-0005-0000-0000-00006C350000}"/>
    <cellStyle name="Cálculo 2 20 21" xfId="14638" xr:uid="{00000000-0005-0000-0000-00006D350000}"/>
    <cellStyle name="Cálculo 2 20 21 2" xfId="14639" xr:uid="{00000000-0005-0000-0000-00006E350000}"/>
    <cellStyle name="Cálculo 2 20 22" xfId="14640" xr:uid="{00000000-0005-0000-0000-00006F350000}"/>
    <cellStyle name="Cálculo 2 20 22 2" xfId="14641" xr:uid="{00000000-0005-0000-0000-000070350000}"/>
    <cellStyle name="Cálculo 2 20 23" xfId="14642" xr:uid="{00000000-0005-0000-0000-000071350000}"/>
    <cellStyle name="Cálculo 2 20 23 2" xfId="14643" xr:uid="{00000000-0005-0000-0000-000072350000}"/>
    <cellStyle name="Cálculo 2 20 24" xfId="14644" xr:uid="{00000000-0005-0000-0000-000073350000}"/>
    <cellStyle name="Cálculo 2 20 24 2" xfId="14645" xr:uid="{00000000-0005-0000-0000-000074350000}"/>
    <cellStyle name="Cálculo 2 20 25" xfId="14646" xr:uid="{00000000-0005-0000-0000-000075350000}"/>
    <cellStyle name="Cálculo 2 20 25 2" xfId="14647" xr:uid="{00000000-0005-0000-0000-000076350000}"/>
    <cellStyle name="Cálculo 2 20 26" xfId="14648" xr:uid="{00000000-0005-0000-0000-000077350000}"/>
    <cellStyle name="Cálculo 2 20 26 2" xfId="14649" xr:uid="{00000000-0005-0000-0000-000078350000}"/>
    <cellStyle name="Cálculo 2 20 27" xfId="14650" xr:uid="{00000000-0005-0000-0000-000079350000}"/>
    <cellStyle name="Cálculo 2 20 27 2" xfId="14651" xr:uid="{00000000-0005-0000-0000-00007A350000}"/>
    <cellStyle name="Cálculo 2 20 28" xfId="14652" xr:uid="{00000000-0005-0000-0000-00007B350000}"/>
    <cellStyle name="Cálculo 2 20 28 2" xfId="14653" xr:uid="{00000000-0005-0000-0000-00007C350000}"/>
    <cellStyle name="Cálculo 2 20 29" xfId="14654" xr:uid="{00000000-0005-0000-0000-00007D350000}"/>
    <cellStyle name="Cálculo 2 20 29 2" xfId="14655" xr:uid="{00000000-0005-0000-0000-00007E350000}"/>
    <cellStyle name="Cálculo 2 20 3" xfId="14656" xr:uid="{00000000-0005-0000-0000-00007F350000}"/>
    <cellStyle name="Cálculo 2 20 3 2" xfId="14657" xr:uid="{00000000-0005-0000-0000-000080350000}"/>
    <cellStyle name="Cálculo 2 20 30" xfId="14658" xr:uid="{00000000-0005-0000-0000-000081350000}"/>
    <cellStyle name="Cálculo 2 20 30 2" xfId="14659" xr:uid="{00000000-0005-0000-0000-000082350000}"/>
    <cellStyle name="Cálculo 2 20 31" xfId="14660" xr:uid="{00000000-0005-0000-0000-000083350000}"/>
    <cellStyle name="Cálculo 2 20 31 2" xfId="14661" xr:uid="{00000000-0005-0000-0000-000084350000}"/>
    <cellStyle name="Cálculo 2 20 32" xfId="14662" xr:uid="{00000000-0005-0000-0000-000085350000}"/>
    <cellStyle name="Cálculo 2 20 32 2" xfId="14663" xr:uid="{00000000-0005-0000-0000-000086350000}"/>
    <cellStyle name="Cálculo 2 20 33" xfId="14664" xr:uid="{00000000-0005-0000-0000-000087350000}"/>
    <cellStyle name="Cálculo 2 20 33 2" xfId="14665" xr:uid="{00000000-0005-0000-0000-000088350000}"/>
    <cellStyle name="Cálculo 2 20 34" xfId="14666" xr:uid="{00000000-0005-0000-0000-000089350000}"/>
    <cellStyle name="Cálculo 2 20 34 2" xfId="14667" xr:uid="{00000000-0005-0000-0000-00008A350000}"/>
    <cellStyle name="Cálculo 2 20 35" xfId="14668" xr:uid="{00000000-0005-0000-0000-00008B350000}"/>
    <cellStyle name="Cálculo 2 20 35 2" xfId="14669" xr:uid="{00000000-0005-0000-0000-00008C350000}"/>
    <cellStyle name="Cálculo 2 20 36" xfId="14670" xr:uid="{00000000-0005-0000-0000-00008D350000}"/>
    <cellStyle name="Cálculo 2 20 36 2" xfId="14671" xr:uid="{00000000-0005-0000-0000-00008E350000}"/>
    <cellStyle name="Cálculo 2 20 37" xfId="14672" xr:uid="{00000000-0005-0000-0000-00008F350000}"/>
    <cellStyle name="Cálculo 2 20 37 2" xfId="14673" xr:uid="{00000000-0005-0000-0000-000090350000}"/>
    <cellStyle name="Cálculo 2 20 38" xfId="14674" xr:uid="{00000000-0005-0000-0000-000091350000}"/>
    <cellStyle name="Cálculo 2 20 38 2" xfId="14675" xr:uid="{00000000-0005-0000-0000-000092350000}"/>
    <cellStyle name="Cálculo 2 20 39" xfId="14676" xr:uid="{00000000-0005-0000-0000-000093350000}"/>
    <cellStyle name="Cálculo 2 20 39 2" xfId="14677" xr:uid="{00000000-0005-0000-0000-000094350000}"/>
    <cellStyle name="Cálculo 2 20 4" xfId="14678" xr:uid="{00000000-0005-0000-0000-000095350000}"/>
    <cellStyle name="Cálculo 2 20 4 2" xfId="14679" xr:uid="{00000000-0005-0000-0000-000096350000}"/>
    <cellStyle name="Cálculo 2 20 40" xfId="14680" xr:uid="{00000000-0005-0000-0000-000097350000}"/>
    <cellStyle name="Cálculo 2 20 41" xfId="14681" xr:uid="{00000000-0005-0000-0000-000098350000}"/>
    <cellStyle name="Cálculo 2 20 42" xfId="14682" xr:uid="{00000000-0005-0000-0000-000099350000}"/>
    <cellStyle name="Cálculo 2 20 43" xfId="14683" xr:uid="{00000000-0005-0000-0000-00009A350000}"/>
    <cellStyle name="Cálculo 2 20 44" xfId="14684" xr:uid="{00000000-0005-0000-0000-00009B350000}"/>
    <cellStyle name="Cálculo 2 20 45" xfId="14685" xr:uid="{00000000-0005-0000-0000-00009C350000}"/>
    <cellStyle name="Cálculo 2 20 46" xfId="14686" xr:uid="{00000000-0005-0000-0000-00009D350000}"/>
    <cellStyle name="Cálculo 2 20 47" xfId="14687" xr:uid="{00000000-0005-0000-0000-00009E350000}"/>
    <cellStyle name="Cálculo 2 20 48" xfId="14688" xr:uid="{00000000-0005-0000-0000-00009F350000}"/>
    <cellStyle name="Cálculo 2 20 49" xfId="14689" xr:uid="{00000000-0005-0000-0000-0000A0350000}"/>
    <cellStyle name="Cálculo 2 20 5" xfId="14690" xr:uid="{00000000-0005-0000-0000-0000A1350000}"/>
    <cellStyle name="Cálculo 2 20 5 2" xfId="14691" xr:uid="{00000000-0005-0000-0000-0000A2350000}"/>
    <cellStyle name="Cálculo 2 20 50" xfId="14692" xr:uid="{00000000-0005-0000-0000-0000A3350000}"/>
    <cellStyle name="Cálculo 2 20 51" xfId="14693" xr:uid="{00000000-0005-0000-0000-0000A4350000}"/>
    <cellStyle name="Cálculo 2 20 52" xfId="14694" xr:uid="{00000000-0005-0000-0000-0000A5350000}"/>
    <cellStyle name="Cálculo 2 20 53" xfId="14695" xr:uid="{00000000-0005-0000-0000-0000A6350000}"/>
    <cellStyle name="Cálculo 2 20 54" xfId="14696" xr:uid="{00000000-0005-0000-0000-0000A7350000}"/>
    <cellStyle name="Cálculo 2 20 55" xfId="14697" xr:uid="{00000000-0005-0000-0000-0000A8350000}"/>
    <cellStyle name="Cálculo 2 20 56" xfId="14698" xr:uid="{00000000-0005-0000-0000-0000A9350000}"/>
    <cellStyle name="Cálculo 2 20 57" xfId="14699" xr:uid="{00000000-0005-0000-0000-0000AA350000}"/>
    <cellStyle name="Cálculo 2 20 58" xfId="14700" xr:uid="{00000000-0005-0000-0000-0000AB350000}"/>
    <cellStyle name="Cálculo 2 20 59" xfId="14701" xr:uid="{00000000-0005-0000-0000-0000AC350000}"/>
    <cellStyle name="Cálculo 2 20 6" xfId="14702" xr:uid="{00000000-0005-0000-0000-0000AD350000}"/>
    <cellStyle name="Cálculo 2 20 6 2" xfId="14703" xr:uid="{00000000-0005-0000-0000-0000AE350000}"/>
    <cellStyle name="Cálculo 2 20 60" xfId="14704" xr:uid="{00000000-0005-0000-0000-0000AF350000}"/>
    <cellStyle name="Cálculo 2 20 61" xfId="14705" xr:uid="{00000000-0005-0000-0000-0000B0350000}"/>
    <cellStyle name="Cálculo 2 20 62" xfId="14706" xr:uid="{00000000-0005-0000-0000-0000B1350000}"/>
    <cellStyle name="Cálculo 2 20 63" xfId="14707" xr:uid="{00000000-0005-0000-0000-0000B2350000}"/>
    <cellStyle name="Cálculo 2 20 64" xfId="14708" xr:uid="{00000000-0005-0000-0000-0000B3350000}"/>
    <cellStyle name="Cálculo 2 20 65" xfId="14709" xr:uid="{00000000-0005-0000-0000-0000B4350000}"/>
    <cellStyle name="Cálculo 2 20 66" xfId="14710" xr:uid="{00000000-0005-0000-0000-0000B5350000}"/>
    <cellStyle name="Cálculo 2 20 67" xfId="14711" xr:uid="{00000000-0005-0000-0000-0000B6350000}"/>
    <cellStyle name="Cálculo 2 20 68" xfId="14712" xr:uid="{00000000-0005-0000-0000-0000B7350000}"/>
    <cellStyle name="Cálculo 2 20 69" xfId="14713" xr:uid="{00000000-0005-0000-0000-0000B8350000}"/>
    <cellStyle name="Cálculo 2 20 7" xfId="14714" xr:uid="{00000000-0005-0000-0000-0000B9350000}"/>
    <cellStyle name="Cálculo 2 20 7 2" xfId="14715" xr:uid="{00000000-0005-0000-0000-0000BA350000}"/>
    <cellStyle name="Cálculo 2 20 70" xfId="14716" xr:uid="{00000000-0005-0000-0000-0000BB350000}"/>
    <cellStyle name="Cálculo 2 20 71" xfId="14717" xr:uid="{00000000-0005-0000-0000-0000BC350000}"/>
    <cellStyle name="Cálculo 2 20 72" xfId="14718" xr:uid="{00000000-0005-0000-0000-0000BD350000}"/>
    <cellStyle name="Cálculo 2 20 73" xfId="14719" xr:uid="{00000000-0005-0000-0000-0000BE350000}"/>
    <cellStyle name="Cálculo 2 20 74" xfId="14720" xr:uid="{00000000-0005-0000-0000-0000BF350000}"/>
    <cellStyle name="Cálculo 2 20 75" xfId="14721" xr:uid="{00000000-0005-0000-0000-0000C0350000}"/>
    <cellStyle name="Cálculo 2 20 76" xfId="14722" xr:uid="{00000000-0005-0000-0000-0000C1350000}"/>
    <cellStyle name="Cálculo 2 20 77" xfId="52392" xr:uid="{00000000-0005-0000-0000-0000C2350000}"/>
    <cellStyle name="Cálculo 2 20 78" xfId="52638" xr:uid="{00000000-0005-0000-0000-0000C3350000}"/>
    <cellStyle name="Cálculo 2 20 79" xfId="53076" xr:uid="{00000000-0005-0000-0000-0000C4350000}"/>
    <cellStyle name="Cálculo 2 20 8" xfId="14723" xr:uid="{00000000-0005-0000-0000-0000C5350000}"/>
    <cellStyle name="Cálculo 2 20 8 2" xfId="14724" xr:uid="{00000000-0005-0000-0000-0000C6350000}"/>
    <cellStyle name="Cálculo 2 20 9" xfId="14725" xr:uid="{00000000-0005-0000-0000-0000C7350000}"/>
    <cellStyle name="Cálculo 2 20 9 2" xfId="14726" xr:uid="{00000000-0005-0000-0000-0000C8350000}"/>
    <cellStyle name="Cálculo 2 21" xfId="361" xr:uid="{00000000-0005-0000-0000-0000C9350000}"/>
    <cellStyle name="Cálculo 2 21 10" xfId="14727" xr:uid="{00000000-0005-0000-0000-0000CA350000}"/>
    <cellStyle name="Cálculo 2 21 10 2" xfId="14728" xr:uid="{00000000-0005-0000-0000-0000CB350000}"/>
    <cellStyle name="Cálculo 2 21 11" xfId="14729" xr:uid="{00000000-0005-0000-0000-0000CC350000}"/>
    <cellStyle name="Cálculo 2 21 11 2" xfId="14730" xr:uid="{00000000-0005-0000-0000-0000CD350000}"/>
    <cellStyle name="Cálculo 2 21 12" xfId="14731" xr:uid="{00000000-0005-0000-0000-0000CE350000}"/>
    <cellStyle name="Cálculo 2 21 12 2" xfId="14732" xr:uid="{00000000-0005-0000-0000-0000CF350000}"/>
    <cellStyle name="Cálculo 2 21 13" xfId="14733" xr:uid="{00000000-0005-0000-0000-0000D0350000}"/>
    <cellStyle name="Cálculo 2 21 13 2" xfId="14734" xr:uid="{00000000-0005-0000-0000-0000D1350000}"/>
    <cellStyle name="Cálculo 2 21 14" xfId="14735" xr:uid="{00000000-0005-0000-0000-0000D2350000}"/>
    <cellStyle name="Cálculo 2 21 14 2" xfId="14736" xr:uid="{00000000-0005-0000-0000-0000D3350000}"/>
    <cellStyle name="Cálculo 2 21 15" xfId="14737" xr:uid="{00000000-0005-0000-0000-0000D4350000}"/>
    <cellStyle name="Cálculo 2 21 15 2" xfId="14738" xr:uid="{00000000-0005-0000-0000-0000D5350000}"/>
    <cellStyle name="Cálculo 2 21 16" xfId="14739" xr:uid="{00000000-0005-0000-0000-0000D6350000}"/>
    <cellStyle name="Cálculo 2 21 16 2" xfId="14740" xr:uid="{00000000-0005-0000-0000-0000D7350000}"/>
    <cellStyle name="Cálculo 2 21 17" xfId="14741" xr:uid="{00000000-0005-0000-0000-0000D8350000}"/>
    <cellStyle name="Cálculo 2 21 17 2" xfId="14742" xr:uid="{00000000-0005-0000-0000-0000D9350000}"/>
    <cellStyle name="Cálculo 2 21 18" xfId="14743" xr:uid="{00000000-0005-0000-0000-0000DA350000}"/>
    <cellStyle name="Cálculo 2 21 18 2" xfId="14744" xr:uid="{00000000-0005-0000-0000-0000DB350000}"/>
    <cellStyle name="Cálculo 2 21 19" xfId="14745" xr:uid="{00000000-0005-0000-0000-0000DC350000}"/>
    <cellStyle name="Cálculo 2 21 19 2" xfId="14746" xr:uid="{00000000-0005-0000-0000-0000DD350000}"/>
    <cellStyle name="Cálculo 2 21 2" xfId="362" xr:uid="{00000000-0005-0000-0000-0000DE350000}"/>
    <cellStyle name="Cálculo 2 21 2 2" xfId="14747" xr:uid="{00000000-0005-0000-0000-0000DF350000}"/>
    <cellStyle name="Cálculo 2 21 20" xfId="14748" xr:uid="{00000000-0005-0000-0000-0000E0350000}"/>
    <cellStyle name="Cálculo 2 21 20 2" xfId="14749" xr:uid="{00000000-0005-0000-0000-0000E1350000}"/>
    <cellStyle name="Cálculo 2 21 21" xfId="14750" xr:uid="{00000000-0005-0000-0000-0000E2350000}"/>
    <cellStyle name="Cálculo 2 21 21 2" xfId="14751" xr:uid="{00000000-0005-0000-0000-0000E3350000}"/>
    <cellStyle name="Cálculo 2 21 22" xfId="14752" xr:uid="{00000000-0005-0000-0000-0000E4350000}"/>
    <cellStyle name="Cálculo 2 21 22 2" xfId="14753" xr:uid="{00000000-0005-0000-0000-0000E5350000}"/>
    <cellStyle name="Cálculo 2 21 23" xfId="14754" xr:uid="{00000000-0005-0000-0000-0000E6350000}"/>
    <cellStyle name="Cálculo 2 21 23 2" xfId="14755" xr:uid="{00000000-0005-0000-0000-0000E7350000}"/>
    <cellStyle name="Cálculo 2 21 24" xfId="14756" xr:uid="{00000000-0005-0000-0000-0000E8350000}"/>
    <cellStyle name="Cálculo 2 21 24 2" xfId="14757" xr:uid="{00000000-0005-0000-0000-0000E9350000}"/>
    <cellStyle name="Cálculo 2 21 25" xfId="14758" xr:uid="{00000000-0005-0000-0000-0000EA350000}"/>
    <cellStyle name="Cálculo 2 21 25 2" xfId="14759" xr:uid="{00000000-0005-0000-0000-0000EB350000}"/>
    <cellStyle name="Cálculo 2 21 26" xfId="14760" xr:uid="{00000000-0005-0000-0000-0000EC350000}"/>
    <cellStyle name="Cálculo 2 21 26 2" xfId="14761" xr:uid="{00000000-0005-0000-0000-0000ED350000}"/>
    <cellStyle name="Cálculo 2 21 27" xfId="14762" xr:uid="{00000000-0005-0000-0000-0000EE350000}"/>
    <cellStyle name="Cálculo 2 21 27 2" xfId="14763" xr:uid="{00000000-0005-0000-0000-0000EF350000}"/>
    <cellStyle name="Cálculo 2 21 28" xfId="14764" xr:uid="{00000000-0005-0000-0000-0000F0350000}"/>
    <cellStyle name="Cálculo 2 21 28 2" xfId="14765" xr:uid="{00000000-0005-0000-0000-0000F1350000}"/>
    <cellStyle name="Cálculo 2 21 29" xfId="14766" xr:uid="{00000000-0005-0000-0000-0000F2350000}"/>
    <cellStyle name="Cálculo 2 21 29 2" xfId="14767" xr:uid="{00000000-0005-0000-0000-0000F3350000}"/>
    <cellStyle name="Cálculo 2 21 3" xfId="14768" xr:uid="{00000000-0005-0000-0000-0000F4350000}"/>
    <cellStyle name="Cálculo 2 21 3 2" xfId="14769" xr:uid="{00000000-0005-0000-0000-0000F5350000}"/>
    <cellStyle name="Cálculo 2 21 30" xfId="14770" xr:uid="{00000000-0005-0000-0000-0000F6350000}"/>
    <cellStyle name="Cálculo 2 21 30 2" xfId="14771" xr:uid="{00000000-0005-0000-0000-0000F7350000}"/>
    <cellStyle name="Cálculo 2 21 31" xfId="14772" xr:uid="{00000000-0005-0000-0000-0000F8350000}"/>
    <cellStyle name="Cálculo 2 21 31 2" xfId="14773" xr:uid="{00000000-0005-0000-0000-0000F9350000}"/>
    <cellStyle name="Cálculo 2 21 32" xfId="14774" xr:uid="{00000000-0005-0000-0000-0000FA350000}"/>
    <cellStyle name="Cálculo 2 21 32 2" xfId="14775" xr:uid="{00000000-0005-0000-0000-0000FB350000}"/>
    <cellStyle name="Cálculo 2 21 33" xfId="14776" xr:uid="{00000000-0005-0000-0000-0000FC350000}"/>
    <cellStyle name="Cálculo 2 21 33 2" xfId="14777" xr:uid="{00000000-0005-0000-0000-0000FD350000}"/>
    <cellStyle name="Cálculo 2 21 34" xfId="14778" xr:uid="{00000000-0005-0000-0000-0000FE350000}"/>
    <cellStyle name="Cálculo 2 21 34 2" xfId="14779" xr:uid="{00000000-0005-0000-0000-0000FF350000}"/>
    <cellStyle name="Cálculo 2 21 35" xfId="14780" xr:uid="{00000000-0005-0000-0000-000000360000}"/>
    <cellStyle name="Cálculo 2 21 35 2" xfId="14781" xr:uid="{00000000-0005-0000-0000-000001360000}"/>
    <cellStyle name="Cálculo 2 21 36" xfId="14782" xr:uid="{00000000-0005-0000-0000-000002360000}"/>
    <cellStyle name="Cálculo 2 21 36 2" xfId="14783" xr:uid="{00000000-0005-0000-0000-000003360000}"/>
    <cellStyle name="Cálculo 2 21 37" xfId="14784" xr:uid="{00000000-0005-0000-0000-000004360000}"/>
    <cellStyle name="Cálculo 2 21 37 2" xfId="14785" xr:uid="{00000000-0005-0000-0000-000005360000}"/>
    <cellStyle name="Cálculo 2 21 38" xfId="14786" xr:uid="{00000000-0005-0000-0000-000006360000}"/>
    <cellStyle name="Cálculo 2 21 38 2" xfId="14787" xr:uid="{00000000-0005-0000-0000-000007360000}"/>
    <cellStyle name="Cálculo 2 21 39" xfId="14788" xr:uid="{00000000-0005-0000-0000-000008360000}"/>
    <cellStyle name="Cálculo 2 21 4" xfId="14789" xr:uid="{00000000-0005-0000-0000-000009360000}"/>
    <cellStyle name="Cálculo 2 21 4 2" xfId="14790" xr:uid="{00000000-0005-0000-0000-00000A360000}"/>
    <cellStyle name="Cálculo 2 21 40" xfId="14791" xr:uid="{00000000-0005-0000-0000-00000B360000}"/>
    <cellStyle name="Cálculo 2 21 41" xfId="14792" xr:uid="{00000000-0005-0000-0000-00000C360000}"/>
    <cellStyle name="Cálculo 2 21 42" xfId="14793" xr:uid="{00000000-0005-0000-0000-00000D360000}"/>
    <cellStyle name="Cálculo 2 21 43" xfId="14794" xr:uid="{00000000-0005-0000-0000-00000E360000}"/>
    <cellStyle name="Cálculo 2 21 44" xfId="14795" xr:uid="{00000000-0005-0000-0000-00000F360000}"/>
    <cellStyle name="Cálculo 2 21 45" xfId="14796" xr:uid="{00000000-0005-0000-0000-000010360000}"/>
    <cellStyle name="Cálculo 2 21 46" xfId="14797" xr:uid="{00000000-0005-0000-0000-000011360000}"/>
    <cellStyle name="Cálculo 2 21 47" xfId="14798" xr:uid="{00000000-0005-0000-0000-000012360000}"/>
    <cellStyle name="Cálculo 2 21 48" xfId="14799" xr:uid="{00000000-0005-0000-0000-000013360000}"/>
    <cellStyle name="Cálculo 2 21 49" xfId="14800" xr:uid="{00000000-0005-0000-0000-000014360000}"/>
    <cellStyle name="Cálculo 2 21 5" xfId="14801" xr:uid="{00000000-0005-0000-0000-000015360000}"/>
    <cellStyle name="Cálculo 2 21 5 2" xfId="14802" xr:uid="{00000000-0005-0000-0000-000016360000}"/>
    <cellStyle name="Cálculo 2 21 50" xfId="14803" xr:uid="{00000000-0005-0000-0000-000017360000}"/>
    <cellStyle name="Cálculo 2 21 51" xfId="14804" xr:uid="{00000000-0005-0000-0000-000018360000}"/>
    <cellStyle name="Cálculo 2 21 52" xfId="14805" xr:uid="{00000000-0005-0000-0000-000019360000}"/>
    <cellStyle name="Cálculo 2 21 53" xfId="14806" xr:uid="{00000000-0005-0000-0000-00001A360000}"/>
    <cellStyle name="Cálculo 2 21 54" xfId="14807" xr:uid="{00000000-0005-0000-0000-00001B360000}"/>
    <cellStyle name="Cálculo 2 21 55" xfId="14808" xr:uid="{00000000-0005-0000-0000-00001C360000}"/>
    <cellStyle name="Cálculo 2 21 56" xfId="14809" xr:uid="{00000000-0005-0000-0000-00001D360000}"/>
    <cellStyle name="Cálculo 2 21 57" xfId="14810" xr:uid="{00000000-0005-0000-0000-00001E360000}"/>
    <cellStyle name="Cálculo 2 21 58" xfId="14811" xr:uid="{00000000-0005-0000-0000-00001F360000}"/>
    <cellStyle name="Cálculo 2 21 59" xfId="14812" xr:uid="{00000000-0005-0000-0000-000020360000}"/>
    <cellStyle name="Cálculo 2 21 6" xfId="14813" xr:uid="{00000000-0005-0000-0000-000021360000}"/>
    <cellStyle name="Cálculo 2 21 6 2" xfId="14814" xr:uid="{00000000-0005-0000-0000-000022360000}"/>
    <cellStyle name="Cálculo 2 21 60" xfId="14815" xr:uid="{00000000-0005-0000-0000-000023360000}"/>
    <cellStyle name="Cálculo 2 21 61" xfId="14816" xr:uid="{00000000-0005-0000-0000-000024360000}"/>
    <cellStyle name="Cálculo 2 21 62" xfId="14817" xr:uid="{00000000-0005-0000-0000-000025360000}"/>
    <cellStyle name="Cálculo 2 21 63" xfId="14818" xr:uid="{00000000-0005-0000-0000-000026360000}"/>
    <cellStyle name="Cálculo 2 21 64" xfId="14819" xr:uid="{00000000-0005-0000-0000-000027360000}"/>
    <cellStyle name="Cálculo 2 21 65" xfId="14820" xr:uid="{00000000-0005-0000-0000-000028360000}"/>
    <cellStyle name="Cálculo 2 21 66" xfId="14821" xr:uid="{00000000-0005-0000-0000-000029360000}"/>
    <cellStyle name="Cálculo 2 21 67" xfId="14822" xr:uid="{00000000-0005-0000-0000-00002A360000}"/>
    <cellStyle name="Cálculo 2 21 68" xfId="14823" xr:uid="{00000000-0005-0000-0000-00002B360000}"/>
    <cellStyle name="Cálculo 2 21 69" xfId="14824" xr:uid="{00000000-0005-0000-0000-00002C360000}"/>
    <cellStyle name="Cálculo 2 21 7" xfId="14825" xr:uid="{00000000-0005-0000-0000-00002D360000}"/>
    <cellStyle name="Cálculo 2 21 7 2" xfId="14826" xr:uid="{00000000-0005-0000-0000-00002E360000}"/>
    <cellStyle name="Cálculo 2 21 70" xfId="14827" xr:uid="{00000000-0005-0000-0000-00002F360000}"/>
    <cellStyle name="Cálculo 2 21 71" xfId="14828" xr:uid="{00000000-0005-0000-0000-000030360000}"/>
    <cellStyle name="Cálculo 2 21 72" xfId="14829" xr:uid="{00000000-0005-0000-0000-000031360000}"/>
    <cellStyle name="Cálculo 2 21 73" xfId="14830" xr:uid="{00000000-0005-0000-0000-000032360000}"/>
    <cellStyle name="Cálculo 2 21 74" xfId="14831" xr:uid="{00000000-0005-0000-0000-000033360000}"/>
    <cellStyle name="Cálculo 2 21 75" xfId="14832" xr:uid="{00000000-0005-0000-0000-000034360000}"/>
    <cellStyle name="Cálculo 2 21 76" xfId="52725" xr:uid="{00000000-0005-0000-0000-000035360000}"/>
    <cellStyle name="Cálculo 2 21 77" xfId="52997" xr:uid="{00000000-0005-0000-0000-000036360000}"/>
    <cellStyle name="Cálculo 2 21 78" xfId="53458" xr:uid="{00000000-0005-0000-0000-000037360000}"/>
    <cellStyle name="Cálculo 2 21 8" xfId="14833" xr:uid="{00000000-0005-0000-0000-000038360000}"/>
    <cellStyle name="Cálculo 2 21 8 2" xfId="14834" xr:uid="{00000000-0005-0000-0000-000039360000}"/>
    <cellStyle name="Cálculo 2 21 9" xfId="14835" xr:uid="{00000000-0005-0000-0000-00003A360000}"/>
    <cellStyle name="Cálculo 2 21 9 2" xfId="14836" xr:uid="{00000000-0005-0000-0000-00003B360000}"/>
    <cellStyle name="Cálculo 2 22" xfId="363" xr:uid="{00000000-0005-0000-0000-00003C360000}"/>
    <cellStyle name="Cálculo 2 22 2" xfId="14837" xr:uid="{00000000-0005-0000-0000-00003D360000}"/>
    <cellStyle name="Cálculo 2 23" xfId="14838" xr:uid="{00000000-0005-0000-0000-00003E360000}"/>
    <cellStyle name="Cálculo 2 23 2" xfId="14839" xr:uid="{00000000-0005-0000-0000-00003F360000}"/>
    <cellStyle name="Cálculo 2 24" xfId="14840" xr:uid="{00000000-0005-0000-0000-000040360000}"/>
    <cellStyle name="Cálculo 2 24 2" xfId="14841" xr:uid="{00000000-0005-0000-0000-000041360000}"/>
    <cellStyle name="Cálculo 2 25" xfId="14842" xr:uid="{00000000-0005-0000-0000-000042360000}"/>
    <cellStyle name="Cálculo 2 25 2" xfId="14843" xr:uid="{00000000-0005-0000-0000-000043360000}"/>
    <cellStyle name="Cálculo 2 26" xfId="14844" xr:uid="{00000000-0005-0000-0000-000044360000}"/>
    <cellStyle name="Cálculo 2 26 2" xfId="14845" xr:uid="{00000000-0005-0000-0000-000045360000}"/>
    <cellStyle name="Cálculo 2 27" xfId="14846" xr:uid="{00000000-0005-0000-0000-000046360000}"/>
    <cellStyle name="Cálculo 2 27 2" xfId="14847" xr:uid="{00000000-0005-0000-0000-000047360000}"/>
    <cellStyle name="Cálculo 2 28" xfId="14848" xr:uid="{00000000-0005-0000-0000-000048360000}"/>
    <cellStyle name="Cálculo 2 28 2" xfId="14849" xr:uid="{00000000-0005-0000-0000-000049360000}"/>
    <cellStyle name="Cálculo 2 29" xfId="14850" xr:uid="{00000000-0005-0000-0000-00004A360000}"/>
    <cellStyle name="Cálculo 2 29 2" xfId="14851" xr:uid="{00000000-0005-0000-0000-00004B360000}"/>
    <cellStyle name="Cálculo 2 3" xfId="364" xr:uid="{00000000-0005-0000-0000-00004C360000}"/>
    <cellStyle name="Cálculo 2 3 10" xfId="14852" xr:uid="{00000000-0005-0000-0000-00004D360000}"/>
    <cellStyle name="Cálculo 2 3 10 2" xfId="14853" xr:uid="{00000000-0005-0000-0000-00004E360000}"/>
    <cellStyle name="Cálculo 2 3 11" xfId="14854" xr:uid="{00000000-0005-0000-0000-00004F360000}"/>
    <cellStyle name="Cálculo 2 3 11 2" xfId="14855" xr:uid="{00000000-0005-0000-0000-000050360000}"/>
    <cellStyle name="Cálculo 2 3 12" xfId="14856" xr:uid="{00000000-0005-0000-0000-000051360000}"/>
    <cellStyle name="Cálculo 2 3 12 2" xfId="14857" xr:uid="{00000000-0005-0000-0000-000052360000}"/>
    <cellStyle name="Cálculo 2 3 13" xfId="14858" xr:uid="{00000000-0005-0000-0000-000053360000}"/>
    <cellStyle name="Cálculo 2 3 13 2" xfId="14859" xr:uid="{00000000-0005-0000-0000-000054360000}"/>
    <cellStyle name="Cálculo 2 3 14" xfId="14860" xr:uid="{00000000-0005-0000-0000-000055360000}"/>
    <cellStyle name="Cálculo 2 3 14 2" xfId="14861" xr:uid="{00000000-0005-0000-0000-000056360000}"/>
    <cellStyle name="Cálculo 2 3 15" xfId="14862" xr:uid="{00000000-0005-0000-0000-000057360000}"/>
    <cellStyle name="Cálculo 2 3 15 2" xfId="14863" xr:uid="{00000000-0005-0000-0000-000058360000}"/>
    <cellStyle name="Cálculo 2 3 16" xfId="14864" xr:uid="{00000000-0005-0000-0000-000059360000}"/>
    <cellStyle name="Cálculo 2 3 16 2" xfId="14865" xr:uid="{00000000-0005-0000-0000-00005A360000}"/>
    <cellStyle name="Cálculo 2 3 17" xfId="14866" xr:uid="{00000000-0005-0000-0000-00005B360000}"/>
    <cellStyle name="Cálculo 2 3 17 2" xfId="14867" xr:uid="{00000000-0005-0000-0000-00005C360000}"/>
    <cellStyle name="Cálculo 2 3 18" xfId="14868" xr:uid="{00000000-0005-0000-0000-00005D360000}"/>
    <cellStyle name="Cálculo 2 3 18 2" xfId="14869" xr:uid="{00000000-0005-0000-0000-00005E360000}"/>
    <cellStyle name="Cálculo 2 3 19" xfId="14870" xr:uid="{00000000-0005-0000-0000-00005F360000}"/>
    <cellStyle name="Cálculo 2 3 19 2" xfId="14871" xr:uid="{00000000-0005-0000-0000-000060360000}"/>
    <cellStyle name="Cálculo 2 3 2" xfId="365" xr:uid="{00000000-0005-0000-0000-000061360000}"/>
    <cellStyle name="Cálculo 2 3 2 2" xfId="14872" xr:uid="{00000000-0005-0000-0000-000062360000}"/>
    <cellStyle name="Cálculo 2 3 20" xfId="14873" xr:uid="{00000000-0005-0000-0000-000063360000}"/>
    <cellStyle name="Cálculo 2 3 20 2" xfId="14874" xr:uid="{00000000-0005-0000-0000-000064360000}"/>
    <cellStyle name="Cálculo 2 3 21" xfId="14875" xr:uid="{00000000-0005-0000-0000-000065360000}"/>
    <cellStyle name="Cálculo 2 3 21 2" xfId="14876" xr:uid="{00000000-0005-0000-0000-000066360000}"/>
    <cellStyle name="Cálculo 2 3 22" xfId="14877" xr:uid="{00000000-0005-0000-0000-000067360000}"/>
    <cellStyle name="Cálculo 2 3 22 2" xfId="14878" xr:uid="{00000000-0005-0000-0000-000068360000}"/>
    <cellStyle name="Cálculo 2 3 23" xfId="14879" xr:uid="{00000000-0005-0000-0000-000069360000}"/>
    <cellStyle name="Cálculo 2 3 23 2" xfId="14880" xr:uid="{00000000-0005-0000-0000-00006A360000}"/>
    <cellStyle name="Cálculo 2 3 24" xfId="14881" xr:uid="{00000000-0005-0000-0000-00006B360000}"/>
    <cellStyle name="Cálculo 2 3 24 2" xfId="14882" xr:uid="{00000000-0005-0000-0000-00006C360000}"/>
    <cellStyle name="Cálculo 2 3 25" xfId="14883" xr:uid="{00000000-0005-0000-0000-00006D360000}"/>
    <cellStyle name="Cálculo 2 3 25 2" xfId="14884" xr:uid="{00000000-0005-0000-0000-00006E360000}"/>
    <cellStyle name="Cálculo 2 3 26" xfId="14885" xr:uid="{00000000-0005-0000-0000-00006F360000}"/>
    <cellStyle name="Cálculo 2 3 26 2" xfId="14886" xr:uid="{00000000-0005-0000-0000-000070360000}"/>
    <cellStyle name="Cálculo 2 3 27" xfId="14887" xr:uid="{00000000-0005-0000-0000-000071360000}"/>
    <cellStyle name="Cálculo 2 3 27 2" xfId="14888" xr:uid="{00000000-0005-0000-0000-000072360000}"/>
    <cellStyle name="Cálculo 2 3 28" xfId="14889" xr:uid="{00000000-0005-0000-0000-000073360000}"/>
    <cellStyle name="Cálculo 2 3 28 2" xfId="14890" xr:uid="{00000000-0005-0000-0000-000074360000}"/>
    <cellStyle name="Cálculo 2 3 29" xfId="14891" xr:uid="{00000000-0005-0000-0000-000075360000}"/>
    <cellStyle name="Cálculo 2 3 29 2" xfId="14892" xr:uid="{00000000-0005-0000-0000-000076360000}"/>
    <cellStyle name="Cálculo 2 3 3" xfId="14893" xr:uid="{00000000-0005-0000-0000-000077360000}"/>
    <cellStyle name="Cálculo 2 3 3 2" xfId="14894" xr:uid="{00000000-0005-0000-0000-000078360000}"/>
    <cellStyle name="Cálculo 2 3 30" xfId="14895" xr:uid="{00000000-0005-0000-0000-000079360000}"/>
    <cellStyle name="Cálculo 2 3 30 2" xfId="14896" xr:uid="{00000000-0005-0000-0000-00007A360000}"/>
    <cellStyle name="Cálculo 2 3 31" xfId="14897" xr:uid="{00000000-0005-0000-0000-00007B360000}"/>
    <cellStyle name="Cálculo 2 3 31 2" xfId="14898" xr:uid="{00000000-0005-0000-0000-00007C360000}"/>
    <cellStyle name="Cálculo 2 3 32" xfId="14899" xr:uid="{00000000-0005-0000-0000-00007D360000}"/>
    <cellStyle name="Cálculo 2 3 32 2" xfId="14900" xr:uid="{00000000-0005-0000-0000-00007E360000}"/>
    <cellStyle name="Cálculo 2 3 33" xfId="14901" xr:uid="{00000000-0005-0000-0000-00007F360000}"/>
    <cellStyle name="Cálculo 2 3 33 2" xfId="14902" xr:uid="{00000000-0005-0000-0000-000080360000}"/>
    <cellStyle name="Cálculo 2 3 34" xfId="14903" xr:uid="{00000000-0005-0000-0000-000081360000}"/>
    <cellStyle name="Cálculo 2 3 34 2" xfId="14904" xr:uid="{00000000-0005-0000-0000-000082360000}"/>
    <cellStyle name="Cálculo 2 3 35" xfId="14905" xr:uid="{00000000-0005-0000-0000-000083360000}"/>
    <cellStyle name="Cálculo 2 3 35 2" xfId="14906" xr:uid="{00000000-0005-0000-0000-000084360000}"/>
    <cellStyle name="Cálculo 2 3 36" xfId="14907" xr:uid="{00000000-0005-0000-0000-000085360000}"/>
    <cellStyle name="Cálculo 2 3 36 2" xfId="14908" xr:uid="{00000000-0005-0000-0000-000086360000}"/>
    <cellStyle name="Cálculo 2 3 37" xfId="14909" xr:uid="{00000000-0005-0000-0000-000087360000}"/>
    <cellStyle name="Cálculo 2 3 37 2" xfId="14910" xr:uid="{00000000-0005-0000-0000-000088360000}"/>
    <cellStyle name="Cálculo 2 3 38" xfId="14911" xr:uid="{00000000-0005-0000-0000-000089360000}"/>
    <cellStyle name="Cálculo 2 3 38 2" xfId="14912" xr:uid="{00000000-0005-0000-0000-00008A360000}"/>
    <cellStyle name="Cálculo 2 3 39" xfId="14913" xr:uid="{00000000-0005-0000-0000-00008B360000}"/>
    <cellStyle name="Cálculo 2 3 39 2" xfId="14914" xr:uid="{00000000-0005-0000-0000-00008C360000}"/>
    <cellStyle name="Cálculo 2 3 4" xfId="14915" xr:uid="{00000000-0005-0000-0000-00008D360000}"/>
    <cellStyle name="Cálculo 2 3 4 2" xfId="14916" xr:uid="{00000000-0005-0000-0000-00008E360000}"/>
    <cellStyle name="Cálculo 2 3 40" xfId="14917" xr:uid="{00000000-0005-0000-0000-00008F360000}"/>
    <cellStyle name="Cálculo 2 3 41" xfId="14918" xr:uid="{00000000-0005-0000-0000-000090360000}"/>
    <cellStyle name="Cálculo 2 3 42" xfId="14919" xr:uid="{00000000-0005-0000-0000-000091360000}"/>
    <cellStyle name="Cálculo 2 3 43" xfId="14920" xr:uid="{00000000-0005-0000-0000-000092360000}"/>
    <cellStyle name="Cálculo 2 3 44" xfId="14921" xr:uid="{00000000-0005-0000-0000-000093360000}"/>
    <cellStyle name="Cálculo 2 3 45" xfId="14922" xr:uid="{00000000-0005-0000-0000-000094360000}"/>
    <cellStyle name="Cálculo 2 3 46" xfId="14923" xr:uid="{00000000-0005-0000-0000-000095360000}"/>
    <cellStyle name="Cálculo 2 3 47" xfId="14924" xr:uid="{00000000-0005-0000-0000-000096360000}"/>
    <cellStyle name="Cálculo 2 3 48" xfId="14925" xr:uid="{00000000-0005-0000-0000-000097360000}"/>
    <cellStyle name="Cálculo 2 3 49" xfId="14926" xr:uid="{00000000-0005-0000-0000-000098360000}"/>
    <cellStyle name="Cálculo 2 3 5" xfId="14927" xr:uid="{00000000-0005-0000-0000-000099360000}"/>
    <cellStyle name="Cálculo 2 3 5 2" xfId="14928" xr:uid="{00000000-0005-0000-0000-00009A360000}"/>
    <cellStyle name="Cálculo 2 3 50" xfId="14929" xr:uid="{00000000-0005-0000-0000-00009B360000}"/>
    <cellStyle name="Cálculo 2 3 51" xfId="14930" xr:uid="{00000000-0005-0000-0000-00009C360000}"/>
    <cellStyle name="Cálculo 2 3 52" xfId="14931" xr:uid="{00000000-0005-0000-0000-00009D360000}"/>
    <cellStyle name="Cálculo 2 3 53" xfId="14932" xr:uid="{00000000-0005-0000-0000-00009E360000}"/>
    <cellStyle name="Cálculo 2 3 54" xfId="14933" xr:uid="{00000000-0005-0000-0000-00009F360000}"/>
    <cellStyle name="Cálculo 2 3 55" xfId="14934" xr:uid="{00000000-0005-0000-0000-0000A0360000}"/>
    <cellStyle name="Cálculo 2 3 56" xfId="14935" xr:uid="{00000000-0005-0000-0000-0000A1360000}"/>
    <cellStyle name="Cálculo 2 3 57" xfId="14936" xr:uid="{00000000-0005-0000-0000-0000A2360000}"/>
    <cellStyle name="Cálculo 2 3 58" xfId="14937" xr:uid="{00000000-0005-0000-0000-0000A3360000}"/>
    <cellStyle name="Cálculo 2 3 59" xfId="14938" xr:uid="{00000000-0005-0000-0000-0000A4360000}"/>
    <cellStyle name="Cálculo 2 3 6" xfId="14939" xr:uid="{00000000-0005-0000-0000-0000A5360000}"/>
    <cellStyle name="Cálculo 2 3 6 2" xfId="14940" xr:uid="{00000000-0005-0000-0000-0000A6360000}"/>
    <cellStyle name="Cálculo 2 3 60" xfId="14941" xr:uid="{00000000-0005-0000-0000-0000A7360000}"/>
    <cellStyle name="Cálculo 2 3 61" xfId="14942" xr:uid="{00000000-0005-0000-0000-0000A8360000}"/>
    <cellStyle name="Cálculo 2 3 62" xfId="14943" xr:uid="{00000000-0005-0000-0000-0000A9360000}"/>
    <cellStyle name="Cálculo 2 3 63" xfId="14944" xr:uid="{00000000-0005-0000-0000-0000AA360000}"/>
    <cellStyle name="Cálculo 2 3 64" xfId="14945" xr:uid="{00000000-0005-0000-0000-0000AB360000}"/>
    <cellStyle name="Cálculo 2 3 65" xfId="14946" xr:uid="{00000000-0005-0000-0000-0000AC360000}"/>
    <cellStyle name="Cálculo 2 3 66" xfId="14947" xr:uid="{00000000-0005-0000-0000-0000AD360000}"/>
    <cellStyle name="Cálculo 2 3 67" xfId="14948" xr:uid="{00000000-0005-0000-0000-0000AE360000}"/>
    <cellStyle name="Cálculo 2 3 68" xfId="14949" xr:uid="{00000000-0005-0000-0000-0000AF360000}"/>
    <cellStyle name="Cálculo 2 3 69" xfId="14950" xr:uid="{00000000-0005-0000-0000-0000B0360000}"/>
    <cellStyle name="Cálculo 2 3 7" xfId="14951" xr:uid="{00000000-0005-0000-0000-0000B1360000}"/>
    <cellStyle name="Cálculo 2 3 7 2" xfId="14952" xr:uid="{00000000-0005-0000-0000-0000B2360000}"/>
    <cellStyle name="Cálculo 2 3 70" xfId="14953" xr:uid="{00000000-0005-0000-0000-0000B3360000}"/>
    <cellStyle name="Cálculo 2 3 71" xfId="14954" xr:uid="{00000000-0005-0000-0000-0000B4360000}"/>
    <cellStyle name="Cálculo 2 3 72" xfId="14955" xr:uid="{00000000-0005-0000-0000-0000B5360000}"/>
    <cellStyle name="Cálculo 2 3 73" xfId="14956" xr:uid="{00000000-0005-0000-0000-0000B6360000}"/>
    <cellStyle name="Cálculo 2 3 74" xfId="14957" xr:uid="{00000000-0005-0000-0000-0000B7360000}"/>
    <cellStyle name="Cálculo 2 3 75" xfId="14958" xr:uid="{00000000-0005-0000-0000-0000B8360000}"/>
    <cellStyle name="Cálculo 2 3 76" xfId="14959" xr:uid="{00000000-0005-0000-0000-0000B9360000}"/>
    <cellStyle name="Cálculo 2 3 77" xfId="52446" xr:uid="{00000000-0005-0000-0000-0000BA360000}"/>
    <cellStyle name="Cálculo 2 3 78" xfId="52222" xr:uid="{00000000-0005-0000-0000-0000BB360000}"/>
    <cellStyle name="Cálculo 2 3 79" xfId="53137" xr:uid="{00000000-0005-0000-0000-0000BC360000}"/>
    <cellStyle name="Cálculo 2 3 8" xfId="14960" xr:uid="{00000000-0005-0000-0000-0000BD360000}"/>
    <cellStyle name="Cálculo 2 3 8 2" xfId="14961" xr:uid="{00000000-0005-0000-0000-0000BE360000}"/>
    <cellStyle name="Cálculo 2 3 9" xfId="14962" xr:uid="{00000000-0005-0000-0000-0000BF360000}"/>
    <cellStyle name="Cálculo 2 3 9 2" xfId="14963" xr:uid="{00000000-0005-0000-0000-0000C0360000}"/>
    <cellStyle name="Cálculo 2 30" xfId="14964" xr:uid="{00000000-0005-0000-0000-0000C1360000}"/>
    <cellStyle name="Cálculo 2 30 2" xfId="14965" xr:uid="{00000000-0005-0000-0000-0000C2360000}"/>
    <cellStyle name="Cálculo 2 31" xfId="14966" xr:uid="{00000000-0005-0000-0000-0000C3360000}"/>
    <cellStyle name="Cálculo 2 31 2" xfId="14967" xr:uid="{00000000-0005-0000-0000-0000C4360000}"/>
    <cellStyle name="Cálculo 2 32" xfId="14968" xr:uid="{00000000-0005-0000-0000-0000C5360000}"/>
    <cellStyle name="Cálculo 2 32 2" xfId="14969" xr:uid="{00000000-0005-0000-0000-0000C6360000}"/>
    <cellStyle name="Cálculo 2 33" xfId="14970" xr:uid="{00000000-0005-0000-0000-0000C7360000}"/>
    <cellStyle name="Cálculo 2 33 2" xfId="14971" xr:uid="{00000000-0005-0000-0000-0000C8360000}"/>
    <cellStyle name="Cálculo 2 34" xfId="14972" xr:uid="{00000000-0005-0000-0000-0000C9360000}"/>
    <cellStyle name="Cálculo 2 34 2" xfId="14973" xr:uid="{00000000-0005-0000-0000-0000CA360000}"/>
    <cellStyle name="Cálculo 2 35" xfId="14974" xr:uid="{00000000-0005-0000-0000-0000CB360000}"/>
    <cellStyle name="Cálculo 2 35 2" xfId="14975" xr:uid="{00000000-0005-0000-0000-0000CC360000}"/>
    <cellStyle name="Cálculo 2 36" xfId="14976" xr:uid="{00000000-0005-0000-0000-0000CD360000}"/>
    <cellStyle name="Cálculo 2 36 2" xfId="14977" xr:uid="{00000000-0005-0000-0000-0000CE360000}"/>
    <cellStyle name="Cálculo 2 37" xfId="14978" xr:uid="{00000000-0005-0000-0000-0000CF360000}"/>
    <cellStyle name="Cálculo 2 37 2" xfId="14979" xr:uid="{00000000-0005-0000-0000-0000D0360000}"/>
    <cellStyle name="Cálculo 2 38" xfId="14980" xr:uid="{00000000-0005-0000-0000-0000D1360000}"/>
    <cellStyle name="Cálculo 2 38 2" xfId="14981" xr:uid="{00000000-0005-0000-0000-0000D2360000}"/>
    <cellStyle name="Cálculo 2 39" xfId="14982" xr:uid="{00000000-0005-0000-0000-0000D3360000}"/>
    <cellStyle name="Cálculo 2 39 2" xfId="14983" xr:uid="{00000000-0005-0000-0000-0000D4360000}"/>
    <cellStyle name="Cálculo 2 4" xfId="366" xr:uid="{00000000-0005-0000-0000-0000D5360000}"/>
    <cellStyle name="Cálculo 2 4 10" xfId="14984" xr:uid="{00000000-0005-0000-0000-0000D6360000}"/>
    <cellStyle name="Cálculo 2 4 10 2" xfId="14985" xr:uid="{00000000-0005-0000-0000-0000D7360000}"/>
    <cellStyle name="Cálculo 2 4 11" xfId="14986" xr:uid="{00000000-0005-0000-0000-0000D8360000}"/>
    <cellStyle name="Cálculo 2 4 11 2" xfId="14987" xr:uid="{00000000-0005-0000-0000-0000D9360000}"/>
    <cellStyle name="Cálculo 2 4 12" xfId="14988" xr:uid="{00000000-0005-0000-0000-0000DA360000}"/>
    <cellStyle name="Cálculo 2 4 12 2" xfId="14989" xr:uid="{00000000-0005-0000-0000-0000DB360000}"/>
    <cellStyle name="Cálculo 2 4 13" xfId="14990" xr:uid="{00000000-0005-0000-0000-0000DC360000}"/>
    <cellStyle name="Cálculo 2 4 13 2" xfId="14991" xr:uid="{00000000-0005-0000-0000-0000DD360000}"/>
    <cellStyle name="Cálculo 2 4 14" xfId="14992" xr:uid="{00000000-0005-0000-0000-0000DE360000}"/>
    <cellStyle name="Cálculo 2 4 14 2" xfId="14993" xr:uid="{00000000-0005-0000-0000-0000DF360000}"/>
    <cellStyle name="Cálculo 2 4 15" xfId="14994" xr:uid="{00000000-0005-0000-0000-0000E0360000}"/>
    <cellStyle name="Cálculo 2 4 15 2" xfId="14995" xr:uid="{00000000-0005-0000-0000-0000E1360000}"/>
    <cellStyle name="Cálculo 2 4 16" xfId="14996" xr:uid="{00000000-0005-0000-0000-0000E2360000}"/>
    <cellStyle name="Cálculo 2 4 16 2" xfId="14997" xr:uid="{00000000-0005-0000-0000-0000E3360000}"/>
    <cellStyle name="Cálculo 2 4 17" xfId="14998" xr:uid="{00000000-0005-0000-0000-0000E4360000}"/>
    <cellStyle name="Cálculo 2 4 17 2" xfId="14999" xr:uid="{00000000-0005-0000-0000-0000E5360000}"/>
    <cellStyle name="Cálculo 2 4 18" xfId="15000" xr:uid="{00000000-0005-0000-0000-0000E6360000}"/>
    <cellStyle name="Cálculo 2 4 18 2" xfId="15001" xr:uid="{00000000-0005-0000-0000-0000E7360000}"/>
    <cellStyle name="Cálculo 2 4 19" xfId="15002" xr:uid="{00000000-0005-0000-0000-0000E8360000}"/>
    <cellStyle name="Cálculo 2 4 19 2" xfId="15003" xr:uid="{00000000-0005-0000-0000-0000E9360000}"/>
    <cellStyle name="Cálculo 2 4 2" xfId="367" xr:uid="{00000000-0005-0000-0000-0000EA360000}"/>
    <cellStyle name="Cálculo 2 4 2 2" xfId="15004" xr:uid="{00000000-0005-0000-0000-0000EB360000}"/>
    <cellStyle name="Cálculo 2 4 20" xfId="15005" xr:uid="{00000000-0005-0000-0000-0000EC360000}"/>
    <cellStyle name="Cálculo 2 4 20 2" xfId="15006" xr:uid="{00000000-0005-0000-0000-0000ED360000}"/>
    <cellStyle name="Cálculo 2 4 21" xfId="15007" xr:uid="{00000000-0005-0000-0000-0000EE360000}"/>
    <cellStyle name="Cálculo 2 4 21 2" xfId="15008" xr:uid="{00000000-0005-0000-0000-0000EF360000}"/>
    <cellStyle name="Cálculo 2 4 22" xfId="15009" xr:uid="{00000000-0005-0000-0000-0000F0360000}"/>
    <cellStyle name="Cálculo 2 4 22 2" xfId="15010" xr:uid="{00000000-0005-0000-0000-0000F1360000}"/>
    <cellStyle name="Cálculo 2 4 23" xfId="15011" xr:uid="{00000000-0005-0000-0000-0000F2360000}"/>
    <cellStyle name="Cálculo 2 4 23 2" xfId="15012" xr:uid="{00000000-0005-0000-0000-0000F3360000}"/>
    <cellStyle name="Cálculo 2 4 24" xfId="15013" xr:uid="{00000000-0005-0000-0000-0000F4360000}"/>
    <cellStyle name="Cálculo 2 4 24 2" xfId="15014" xr:uid="{00000000-0005-0000-0000-0000F5360000}"/>
    <cellStyle name="Cálculo 2 4 25" xfId="15015" xr:uid="{00000000-0005-0000-0000-0000F6360000}"/>
    <cellStyle name="Cálculo 2 4 25 2" xfId="15016" xr:uid="{00000000-0005-0000-0000-0000F7360000}"/>
    <cellStyle name="Cálculo 2 4 26" xfId="15017" xr:uid="{00000000-0005-0000-0000-0000F8360000}"/>
    <cellStyle name="Cálculo 2 4 26 2" xfId="15018" xr:uid="{00000000-0005-0000-0000-0000F9360000}"/>
    <cellStyle name="Cálculo 2 4 27" xfId="15019" xr:uid="{00000000-0005-0000-0000-0000FA360000}"/>
    <cellStyle name="Cálculo 2 4 27 2" xfId="15020" xr:uid="{00000000-0005-0000-0000-0000FB360000}"/>
    <cellStyle name="Cálculo 2 4 28" xfId="15021" xr:uid="{00000000-0005-0000-0000-0000FC360000}"/>
    <cellStyle name="Cálculo 2 4 28 2" xfId="15022" xr:uid="{00000000-0005-0000-0000-0000FD360000}"/>
    <cellStyle name="Cálculo 2 4 29" xfId="15023" xr:uid="{00000000-0005-0000-0000-0000FE360000}"/>
    <cellStyle name="Cálculo 2 4 29 2" xfId="15024" xr:uid="{00000000-0005-0000-0000-0000FF360000}"/>
    <cellStyle name="Cálculo 2 4 3" xfId="15025" xr:uid="{00000000-0005-0000-0000-000000370000}"/>
    <cellStyle name="Cálculo 2 4 3 2" xfId="15026" xr:uid="{00000000-0005-0000-0000-000001370000}"/>
    <cellStyle name="Cálculo 2 4 30" xfId="15027" xr:uid="{00000000-0005-0000-0000-000002370000}"/>
    <cellStyle name="Cálculo 2 4 30 2" xfId="15028" xr:uid="{00000000-0005-0000-0000-000003370000}"/>
    <cellStyle name="Cálculo 2 4 31" xfId="15029" xr:uid="{00000000-0005-0000-0000-000004370000}"/>
    <cellStyle name="Cálculo 2 4 31 2" xfId="15030" xr:uid="{00000000-0005-0000-0000-000005370000}"/>
    <cellStyle name="Cálculo 2 4 32" xfId="15031" xr:uid="{00000000-0005-0000-0000-000006370000}"/>
    <cellStyle name="Cálculo 2 4 32 2" xfId="15032" xr:uid="{00000000-0005-0000-0000-000007370000}"/>
    <cellStyle name="Cálculo 2 4 33" xfId="15033" xr:uid="{00000000-0005-0000-0000-000008370000}"/>
    <cellStyle name="Cálculo 2 4 33 2" xfId="15034" xr:uid="{00000000-0005-0000-0000-000009370000}"/>
    <cellStyle name="Cálculo 2 4 34" xfId="15035" xr:uid="{00000000-0005-0000-0000-00000A370000}"/>
    <cellStyle name="Cálculo 2 4 34 2" xfId="15036" xr:uid="{00000000-0005-0000-0000-00000B370000}"/>
    <cellStyle name="Cálculo 2 4 35" xfId="15037" xr:uid="{00000000-0005-0000-0000-00000C370000}"/>
    <cellStyle name="Cálculo 2 4 35 2" xfId="15038" xr:uid="{00000000-0005-0000-0000-00000D370000}"/>
    <cellStyle name="Cálculo 2 4 36" xfId="15039" xr:uid="{00000000-0005-0000-0000-00000E370000}"/>
    <cellStyle name="Cálculo 2 4 36 2" xfId="15040" xr:uid="{00000000-0005-0000-0000-00000F370000}"/>
    <cellStyle name="Cálculo 2 4 37" xfId="15041" xr:uid="{00000000-0005-0000-0000-000010370000}"/>
    <cellStyle name="Cálculo 2 4 37 2" xfId="15042" xr:uid="{00000000-0005-0000-0000-000011370000}"/>
    <cellStyle name="Cálculo 2 4 38" xfId="15043" xr:uid="{00000000-0005-0000-0000-000012370000}"/>
    <cellStyle name="Cálculo 2 4 38 2" xfId="15044" xr:uid="{00000000-0005-0000-0000-000013370000}"/>
    <cellStyle name="Cálculo 2 4 39" xfId="15045" xr:uid="{00000000-0005-0000-0000-000014370000}"/>
    <cellStyle name="Cálculo 2 4 39 2" xfId="15046" xr:uid="{00000000-0005-0000-0000-000015370000}"/>
    <cellStyle name="Cálculo 2 4 4" xfId="15047" xr:uid="{00000000-0005-0000-0000-000016370000}"/>
    <cellStyle name="Cálculo 2 4 4 2" xfId="15048" xr:uid="{00000000-0005-0000-0000-000017370000}"/>
    <cellStyle name="Cálculo 2 4 40" xfId="15049" xr:uid="{00000000-0005-0000-0000-000018370000}"/>
    <cellStyle name="Cálculo 2 4 41" xfId="15050" xr:uid="{00000000-0005-0000-0000-000019370000}"/>
    <cellStyle name="Cálculo 2 4 42" xfId="15051" xr:uid="{00000000-0005-0000-0000-00001A370000}"/>
    <cellStyle name="Cálculo 2 4 43" xfId="15052" xr:uid="{00000000-0005-0000-0000-00001B370000}"/>
    <cellStyle name="Cálculo 2 4 44" xfId="15053" xr:uid="{00000000-0005-0000-0000-00001C370000}"/>
    <cellStyle name="Cálculo 2 4 45" xfId="15054" xr:uid="{00000000-0005-0000-0000-00001D370000}"/>
    <cellStyle name="Cálculo 2 4 46" xfId="15055" xr:uid="{00000000-0005-0000-0000-00001E370000}"/>
    <cellStyle name="Cálculo 2 4 47" xfId="15056" xr:uid="{00000000-0005-0000-0000-00001F370000}"/>
    <cellStyle name="Cálculo 2 4 48" xfId="15057" xr:uid="{00000000-0005-0000-0000-000020370000}"/>
    <cellStyle name="Cálculo 2 4 49" xfId="15058" xr:uid="{00000000-0005-0000-0000-000021370000}"/>
    <cellStyle name="Cálculo 2 4 5" xfId="15059" xr:uid="{00000000-0005-0000-0000-000022370000}"/>
    <cellStyle name="Cálculo 2 4 5 2" xfId="15060" xr:uid="{00000000-0005-0000-0000-000023370000}"/>
    <cellStyle name="Cálculo 2 4 50" xfId="15061" xr:uid="{00000000-0005-0000-0000-000024370000}"/>
    <cellStyle name="Cálculo 2 4 51" xfId="15062" xr:uid="{00000000-0005-0000-0000-000025370000}"/>
    <cellStyle name="Cálculo 2 4 52" xfId="15063" xr:uid="{00000000-0005-0000-0000-000026370000}"/>
    <cellStyle name="Cálculo 2 4 53" xfId="15064" xr:uid="{00000000-0005-0000-0000-000027370000}"/>
    <cellStyle name="Cálculo 2 4 54" xfId="15065" xr:uid="{00000000-0005-0000-0000-000028370000}"/>
    <cellStyle name="Cálculo 2 4 55" xfId="15066" xr:uid="{00000000-0005-0000-0000-000029370000}"/>
    <cellStyle name="Cálculo 2 4 56" xfId="15067" xr:uid="{00000000-0005-0000-0000-00002A370000}"/>
    <cellStyle name="Cálculo 2 4 57" xfId="15068" xr:uid="{00000000-0005-0000-0000-00002B370000}"/>
    <cellStyle name="Cálculo 2 4 58" xfId="15069" xr:uid="{00000000-0005-0000-0000-00002C370000}"/>
    <cellStyle name="Cálculo 2 4 59" xfId="15070" xr:uid="{00000000-0005-0000-0000-00002D370000}"/>
    <cellStyle name="Cálculo 2 4 6" xfId="15071" xr:uid="{00000000-0005-0000-0000-00002E370000}"/>
    <cellStyle name="Cálculo 2 4 6 2" xfId="15072" xr:uid="{00000000-0005-0000-0000-00002F370000}"/>
    <cellStyle name="Cálculo 2 4 60" xfId="15073" xr:uid="{00000000-0005-0000-0000-000030370000}"/>
    <cellStyle name="Cálculo 2 4 61" xfId="15074" xr:uid="{00000000-0005-0000-0000-000031370000}"/>
    <cellStyle name="Cálculo 2 4 62" xfId="15075" xr:uid="{00000000-0005-0000-0000-000032370000}"/>
    <cellStyle name="Cálculo 2 4 63" xfId="15076" xr:uid="{00000000-0005-0000-0000-000033370000}"/>
    <cellStyle name="Cálculo 2 4 64" xfId="15077" xr:uid="{00000000-0005-0000-0000-000034370000}"/>
    <cellStyle name="Cálculo 2 4 65" xfId="15078" xr:uid="{00000000-0005-0000-0000-000035370000}"/>
    <cellStyle name="Cálculo 2 4 66" xfId="15079" xr:uid="{00000000-0005-0000-0000-000036370000}"/>
    <cellStyle name="Cálculo 2 4 67" xfId="15080" xr:uid="{00000000-0005-0000-0000-000037370000}"/>
    <cellStyle name="Cálculo 2 4 68" xfId="15081" xr:uid="{00000000-0005-0000-0000-000038370000}"/>
    <cellStyle name="Cálculo 2 4 69" xfId="15082" xr:uid="{00000000-0005-0000-0000-000039370000}"/>
    <cellStyle name="Cálculo 2 4 7" xfId="15083" xr:uid="{00000000-0005-0000-0000-00003A370000}"/>
    <cellStyle name="Cálculo 2 4 7 2" xfId="15084" xr:uid="{00000000-0005-0000-0000-00003B370000}"/>
    <cellStyle name="Cálculo 2 4 70" xfId="15085" xr:uid="{00000000-0005-0000-0000-00003C370000}"/>
    <cellStyle name="Cálculo 2 4 71" xfId="15086" xr:uid="{00000000-0005-0000-0000-00003D370000}"/>
    <cellStyle name="Cálculo 2 4 72" xfId="15087" xr:uid="{00000000-0005-0000-0000-00003E370000}"/>
    <cellStyle name="Cálculo 2 4 73" xfId="15088" xr:uid="{00000000-0005-0000-0000-00003F370000}"/>
    <cellStyle name="Cálculo 2 4 74" xfId="15089" xr:uid="{00000000-0005-0000-0000-000040370000}"/>
    <cellStyle name="Cálculo 2 4 75" xfId="15090" xr:uid="{00000000-0005-0000-0000-000041370000}"/>
    <cellStyle name="Cálculo 2 4 76" xfId="15091" xr:uid="{00000000-0005-0000-0000-000042370000}"/>
    <cellStyle name="Cálculo 2 4 77" xfId="52578" xr:uid="{00000000-0005-0000-0000-000043370000}"/>
    <cellStyle name="Cálculo 2 4 78" xfId="52816" xr:uid="{00000000-0005-0000-0000-000044370000}"/>
    <cellStyle name="Cálculo 2 4 79" xfId="53277" xr:uid="{00000000-0005-0000-0000-000045370000}"/>
    <cellStyle name="Cálculo 2 4 8" xfId="15092" xr:uid="{00000000-0005-0000-0000-000046370000}"/>
    <cellStyle name="Cálculo 2 4 8 2" xfId="15093" xr:uid="{00000000-0005-0000-0000-000047370000}"/>
    <cellStyle name="Cálculo 2 4 9" xfId="15094" xr:uid="{00000000-0005-0000-0000-000048370000}"/>
    <cellStyle name="Cálculo 2 4 9 2" xfId="15095" xr:uid="{00000000-0005-0000-0000-000049370000}"/>
    <cellStyle name="Cálculo 2 40" xfId="15096" xr:uid="{00000000-0005-0000-0000-00004A370000}"/>
    <cellStyle name="Cálculo 2 40 2" xfId="15097" xr:uid="{00000000-0005-0000-0000-00004B370000}"/>
    <cellStyle name="Cálculo 2 41" xfId="15098" xr:uid="{00000000-0005-0000-0000-00004C370000}"/>
    <cellStyle name="Cálculo 2 41 2" xfId="15099" xr:uid="{00000000-0005-0000-0000-00004D370000}"/>
    <cellStyle name="Cálculo 2 42" xfId="15100" xr:uid="{00000000-0005-0000-0000-00004E370000}"/>
    <cellStyle name="Cálculo 2 42 2" xfId="15101" xr:uid="{00000000-0005-0000-0000-00004F370000}"/>
    <cellStyle name="Cálculo 2 43" xfId="15102" xr:uid="{00000000-0005-0000-0000-000050370000}"/>
    <cellStyle name="Cálculo 2 43 2" xfId="15103" xr:uid="{00000000-0005-0000-0000-000051370000}"/>
    <cellStyle name="Cálculo 2 44" xfId="15104" xr:uid="{00000000-0005-0000-0000-000052370000}"/>
    <cellStyle name="Cálculo 2 44 2" xfId="15105" xr:uid="{00000000-0005-0000-0000-000053370000}"/>
    <cellStyle name="Cálculo 2 45" xfId="15106" xr:uid="{00000000-0005-0000-0000-000054370000}"/>
    <cellStyle name="Cálculo 2 45 2" xfId="15107" xr:uid="{00000000-0005-0000-0000-000055370000}"/>
    <cellStyle name="Cálculo 2 46" xfId="15108" xr:uid="{00000000-0005-0000-0000-000056370000}"/>
    <cellStyle name="Cálculo 2 46 2" xfId="15109" xr:uid="{00000000-0005-0000-0000-000057370000}"/>
    <cellStyle name="Cálculo 2 47" xfId="15110" xr:uid="{00000000-0005-0000-0000-000058370000}"/>
    <cellStyle name="Cálculo 2 47 2" xfId="15111" xr:uid="{00000000-0005-0000-0000-000059370000}"/>
    <cellStyle name="Cálculo 2 48" xfId="15112" xr:uid="{00000000-0005-0000-0000-00005A370000}"/>
    <cellStyle name="Cálculo 2 48 2" xfId="15113" xr:uid="{00000000-0005-0000-0000-00005B370000}"/>
    <cellStyle name="Cálculo 2 49" xfId="15114" xr:uid="{00000000-0005-0000-0000-00005C370000}"/>
    <cellStyle name="Cálculo 2 49 2" xfId="15115" xr:uid="{00000000-0005-0000-0000-00005D370000}"/>
    <cellStyle name="Cálculo 2 5" xfId="368" xr:uid="{00000000-0005-0000-0000-00005E370000}"/>
    <cellStyle name="Cálculo 2 5 10" xfId="15116" xr:uid="{00000000-0005-0000-0000-00005F370000}"/>
    <cellStyle name="Cálculo 2 5 10 2" xfId="15117" xr:uid="{00000000-0005-0000-0000-000060370000}"/>
    <cellStyle name="Cálculo 2 5 11" xfId="15118" xr:uid="{00000000-0005-0000-0000-000061370000}"/>
    <cellStyle name="Cálculo 2 5 11 2" xfId="15119" xr:uid="{00000000-0005-0000-0000-000062370000}"/>
    <cellStyle name="Cálculo 2 5 12" xfId="15120" xr:uid="{00000000-0005-0000-0000-000063370000}"/>
    <cellStyle name="Cálculo 2 5 12 2" xfId="15121" xr:uid="{00000000-0005-0000-0000-000064370000}"/>
    <cellStyle name="Cálculo 2 5 13" xfId="15122" xr:uid="{00000000-0005-0000-0000-000065370000}"/>
    <cellStyle name="Cálculo 2 5 13 2" xfId="15123" xr:uid="{00000000-0005-0000-0000-000066370000}"/>
    <cellStyle name="Cálculo 2 5 14" xfId="15124" xr:uid="{00000000-0005-0000-0000-000067370000}"/>
    <cellStyle name="Cálculo 2 5 14 2" xfId="15125" xr:uid="{00000000-0005-0000-0000-000068370000}"/>
    <cellStyle name="Cálculo 2 5 15" xfId="15126" xr:uid="{00000000-0005-0000-0000-000069370000}"/>
    <cellStyle name="Cálculo 2 5 15 2" xfId="15127" xr:uid="{00000000-0005-0000-0000-00006A370000}"/>
    <cellStyle name="Cálculo 2 5 16" xfId="15128" xr:uid="{00000000-0005-0000-0000-00006B370000}"/>
    <cellStyle name="Cálculo 2 5 16 2" xfId="15129" xr:uid="{00000000-0005-0000-0000-00006C370000}"/>
    <cellStyle name="Cálculo 2 5 17" xfId="15130" xr:uid="{00000000-0005-0000-0000-00006D370000}"/>
    <cellStyle name="Cálculo 2 5 17 2" xfId="15131" xr:uid="{00000000-0005-0000-0000-00006E370000}"/>
    <cellStyle name="Cálculo 2 5 18" xfId="15132" xr:uid="{00000000-0005-0000-0000-00006F370000}"/>
    <cellStyle name="Cálculo 2 5 18 2" xfId="15133" xr:uid="{00000000-0005-0000-0000-000070370000}"/>
    <cellStyle name="Cálculo 2 5 19" xfId="15134" xr:uid="{00000000-0005-0000-0000-000071370000}"/>
    <cellStyle name="Cálculo 2 5 19 2" xfId="15135" xr:uid="{00000000-0005-0000-0000-000072370000}"/>
    <cellStyle name="Cálculo 2 5 2" xfId="369" xr:uid="{00000000-0005-0000-0000-000073370000}"/>
    <cellStyle name="Cálculo 2 5 2 2" xfId="15136" xr:uid="{00000000-0005-0000-0000-000074370000}"/>
    <cellStyle name="Cálculo 2 5 20" xfId="15137" xr:uid="{00000000-0005-0000-0000-000075370000}"/>
    <cellStyle name="Cálculo 2 5 20 2" xfId="15138" xr:uid="{00000000-0005-0000-0000-000076370000}"/>
    <cellStyle name="Cálculo 2 5 21" xfId="15139" xr:uid="{00000000-0005-0000-0000-000077370000}"/>
    <cellStyle name="Cálculo 2 5 21 2" xfId="15140" xr:uid="{00000000-0005-0000-0000-000078370000}"/>
    <cellStyle name="Cálculo 2 5 22" xfId="15141" xr:uid="{00000000-0005-0000-0000-000079370000}"/>
    <cellStyle name="Cálculo 2 5 22 2" xfId="15142" xr:uid="{00000000-0005-0000-0000-00007A370000}"/>
    <cellStyle name="Cálculo 2 5 23" xfId="15143" xr:uid="{00000000-0005-0000-0000-00007B370000}"/>
    <cellStyle name="Cálculo 2 5 23 2" xfId="15144" xr:uid="{00000000-0005-0000-0000-00007C370000}"/>
    <cellStyle name="Cálculo 2 5 24" xfId="15145" xr:uid="{00000000-0005-0000-0000-00007D370000}"/>
    <cellStyle name="Cálculo 2 5 24 2" xfId="15146" xr:uid="{00000000-0005-0000-0000-00007E370000}"/>
    <cellStyle name="Cálculo 2 5 25" xfId="15147" xr:uid="{00000000-0005-0000-0000-00007F370000}"/>
    <cellStyle name="Cálculo 2 5 25 2" xfId="15148" xr:uid="{00000000-0005-0000-0000-000080370000}"/>
    <cellStyle name="Cálculo 2 5 26" xfId="15149" xr:uid="{00000000-0005-0000-0000-000081370000}"/>
    <cellStyle name="Cálculo 2 5 26 2" xfId="15150" xr:uid="{00000000-0005-0000-0000-000082370000}"/>
    <cellStyle name="Cálculo 2 5 27" xfId="15151" xr:uid="{00000000-0005-0000-0000-000083370000}"/>
    <cellStyle name="Cálculo 2 5 27 2" xfId="15152" xr:uid="{00000000-0005-0000-0000-000084370000}"/>
    <cellStyle name="Cálculo 2 5 28" xfId="15153" xr:uid="{00000000-0005-0000-0000-000085370000}"/>
    <cellStyle name="Cálculo 2 5 28 2" xfId="15154" xr:uid="{00000000-0005-0000-0000-000086370000}"/>
    <cellStyle name="Cálculo 2 5 29" xfId="15155" xr:uid="{00000000-0005-0000-0000-000087370000}"/>
    <cellStyle name="Cálculo 2 5 29 2" xfId="15156" xr:uid="{00000000-0005-0000-0000-000088370000}"/>
    <cellStyle name="Cálculo 2 5 3" xfId="15157" xr:uid="{00000000-0005-0000-0000-000089370000}"/>
    <cellStyle name="Cálculo 2 5 3 2" xfId="15158" xr:uid="{00000000-0005-0000-0000-00008A370000}"/>
    <cellStyle name="Cálculo 2 5 30" xfId="15159" xr:uid="{00000000-0005-0000-0000-00008B370000}"/>
    <cellStyle name="Cálculo 2 5 30 2" xfId="15160" xr:uid="{00000000-0005-0000-0000-00008C370000}"/>
    <cellStyle name="Cálculo 2 5 31" xfId="15161" xr:uid="{00000000-0005-0000-0000-00008D370000}"/>
    <cellStyle name="Cálculo 2 5 31 2" xfId="15162" xr:uid="{00000000-0005-0000-0000-00008E370000}"/>
    <cellStyle name="Cálculo 2 5 32" xfId="15163" xr:uid="{00000000-0005-0000-0000-00008F370000}"/>
    <cellStyle name="Cálculo 2 5 32 2" xfId="15164" xr:uid="{00000000-0005-0000-0000-000090370000}"/>
    <cellStyle name="Cálculo 2 5 33" xfId="15165" xr:uid="{00000000-0005-0000-0000-000091370000}"/>
    <cellStyle name="Cálculo 2 5 33 2" xfId="15166" xr:uid="{00000000-0005-0000-0000-000092370000}"/>
    <cellStyle name="Cálculo 2 5 34" xfId="15167" xr:uid="{00000000-0005-0000-0000-000093370000}"/>
    <cellStyle name="Cálculo 2 5 34 2" xfId="15168" xr:uid="{00000000-0005-0000-0000-000094370000}"/>
    <cellStyle name="Cálculo 2 5 35" xfId="15169" xr:uid="{00000000-0005-0000-0000-000095370000}"/>
    <cellStyle name="Cálculo 2 5 35 2" xfId="15170" xr:uid="{00000000-0005-0000-0000-000096370000}"/>
    <cellStyle name="Cálculo 2 5 36" xfId="15171" xr:uid="{00000000-0005-0000-0000-000097370000}"/>
    <cellStyle name="Cálculo 2 5 36 2" xfId="15172" xr:uid="{00000000-0005-0000-0000-000098370000}"/>
    <cellStyle name="Cálculo 2 5 37" xfId="15173" xr:uid="{00000000-0005-0000-0000-000099370000}"/>
    <cellStyle name="Cálculo 2 5 37 2" xfId="15174" xr:uid="{00000000-0005-0000-0000-00009A370000}"/>
    <cellStyle name="Cálculo 2 5 38" xfId="15175" xr:uid="{00000000-0005-0000-0000-00009B370000}"/>
    <cellStyle name="Cálculo 2 5 38 2" xfId="15176" xr:uid="{00000000-0005-0000-0000-00009C370000}"/>
    <cellStyle name="Cálculo 2 5 39" xfId="15177" xr:uid="{00000000-0005-0000-0000-00009D370000}"/>
    <cellStyle name="Cálculo 2 5 39 2" xfId="15178" xr:uid="{00000000-0005-0000-0000-00009E370000}"/>
    <cellStyle name="Cálculo 2 5 4" xfId="15179" xr:uid="{00000000-0005-0000-0000-00009F370000}"/>
    <cellStyle name="Cálculo 2 5 4 2" xfId="15180" xr:uid="{00000000-0005-0000-0000-0000A0370000}"/>
    <cellStyle name="Cálculo 2 5 40" xfId="15181" xr:uid="{00000000-0005-0000-0000-0000A1370000}"/>
    <cellStyle name="Cálculo 2 5 41" xfId="15182" xr:uid="{00000000-0005-0000-0000-0000A2370000}"/>
    <cellStyle name="Cálculo 2 5 42" xfId="15183" xr:uid="{00000000-0005-0000-0000-0000A3370000}"/>
    <cellStyle name="Cálculo 2 5 43" xfId="15184" xr:uid="{00000000-0005-0000-0000-0000A4370000}"/>
    <cellStyle name="Cálculo 2 5 44" xfId="15185" xr:uid="{00000000-0005-0000-0000-0000A5370000}"/>
    <cellStyle name="Cálculo 2 5 45" xfId="15186" xr:uid="{00000000-0005-0000-0000-0000A6370000}"/>
    <cellStyle name="Cálculo 2 5 46" xfId="15187" xr:uid="{00000000-0005-0000-0000-0000A7370000}"/>
    <cellStyle name="Cálculo 2 5 47" xfId="15188" xr:uid="{00000000-0005-0000-0000-0000A8370000}"/>
    <cellStyle name="Cálculo 2 5 48" xfId="15189" xr:uid="{00000000-0005-0000-0000-0000A9370000}"/>
    <cellStyle name="Cálculo 2 5 49" xfId="15190" xr:uid="{00000000-0005-0000-0000-0000AA370000}"/>
    <cellStyle name="Cálculo 2 5 5" xfId="15191" xr:uid="{00000000-0005-0000-0000-0000AB370000}"/>
    <cellStyle name="Cálculo 2 5 5 2" xfId="15192" xr:uid="{00000000-0005-0000-0000-0000AC370000}"/>
    <cellStyle name="Cálculo 2 5 50" xfId="15193" xr:uid="{00000000-0005-0000-0000-0000AD370000}"/>
    <cellStyle name="Cálculo 2 5 51" xfId="15194" xr:uid="{00000000-0005-0000-0000-0000AE370000}"/>
    <cellStyle name="Cálculo 2 5 52" xfId="15195" xr:uid="{00000000-0005-0000-0000-0000AF370000}"/>
    <cellStyle name="Cálculo 2 5 53" xfId="15196" xr:uid="{00000000-0005-0000-0000-0000B0370000}"/>
    <cellStyle name="Cálculo 2 5 54" xfId="15197" xr:uid="{00000000-0005-0000-0000-0000B1370000}"/>
    <cellStyle name="Cálculo 2 5 55" xfId="15198" xr:uid="{00000000-0005-0000-0000-0000B2370000}"/>
    <cellStyle name="Cálculo 2 5 56" xfId="15199" xr:uid="{00000000-0005-0000-0000-0000B3370000}"/>
    <cellStyle name="Cálculo 2 5 57" xfId="15200" xr:uid="{00000000-0005-0000-0000-0000B4370000}"/>
    <cellStyle name="Cálculo 2 5 58" xfId="15201" xr:uid="{00000000-0005-0000-0000-0000B5370000}"/>
    <cellStyle name="Cálculo 2 5 59" xfId="15202" xr:uid="{00000000-0005-0000-0000-0000B6370000}"/>
    <cellStyle name="Cálculo 2 5 6" xfId="15203" xr:uid="{00000000-0005-0000-0000-0000B7370000}"/>
    <cellStyle name="Cálculo 2 5 6 2" xfId="15204" xr:uid="{00000000-0005-0000-0000-0000B8370000}"/>
    <cellStyle name="Cálculo 2 5 60" xfId="15205" xr:uid="{00000000-0005-0000-0000-0000B9370000}"/>
    <cellStyle name="Cálculo 2 5 61" xfId="15206" xr:uid="{00000000-0005-0000-0000-0000BA370000}"/>
    <cellStyle name="Cálculo 2 5 62" xfId="15207" xr:uid="{00000000-0005-0000-0000-0000BB370000}"/>
    <cellStyle name="Cálculo 2 5 63" xfId="15208" xr:uid="{00000000-0005-0000-0000-0000BC370000}"/>
    <cellStyle name="Cálculo 2 5 64" xfId="15209" xr:uid="{00000000-0005-0000-0000-0000BD370000}"/>
    <cellStyle name="Cálculo 2 5 65" xfId="15210" xr:uid="{00000000-0005-0000-0000-0000BE370000}"/>
    <cellStyle name="Cálculo 2 5 66" xfId="15211" xr:uid="{00000000-0005-0000-0000-0000BF370000}"/>
    <cellStyle name="Cálculo 2 5 67" xfId="15212" xr:uid="{00000000-0005-0000-0000-0000C0370000}"/>
    <cellStyle name="Cálculo 2 5 68" xfId="15213" xr:uid="{00000000-0005-0000-0000-0000C1370000}"/>
    <cellStyle name="Cálculo 2 5 69" xfId="15214" xr:uid="{00000000-0005-0000-0000-0000C2370000}"/>
    <cellStyle name="Cálculo 2 5 7" xfId="15215" xr:uid="{00000000-0005-0000-0000-0000C3370000}"/>
    <cellStyle name="Cálculo 2 5 7 2" xfId="15216" xr:uid="{00000000-0005-0000-0000-0000C4370000}"/>
    <cellStyle name="Cálculo 2 5 70" xfId="15217" xr:uid="{00000000-0005-0000-0000-0000C5370000}"/>
    <cellStyle name="Cálculo 2 5 71" xfId="15218" xr:uid="{00000000-0005-0000-0000-0000C6370000}"/>
    <cellStyle name="Cálculo 2 5 72" xfId="15219" xr:uid="{00000000-0005-0000-0000-0000C7370000}"/>
    <cellStyle name="Cálculo 2 5 73" xfId="15220" xr:uid="{00000000-0005-0000-0000-0000C8370000}"/>
    <cellStyle name="Cálculo 2 5 74" xfId="15221" xr:uid="{00000000-0005-0000-0000-0000C9370000}"/>
    <cellStyle name="Cálculo 2 5 75" xfId="15222" xr:uid="{00000000-0005-0000-0000-0000CA370000}"/>
    <cellStyle name="Cálculo 2 5 76" xfId="15223" xr:uid="{00000000-0005-0000-0000-0000CB370000}"/>
    <cellStyle name="Cálculo 2 5 77" xfId="52609" xr:uid="{00000000-0005-0000-0000-0000CC370000}"/>
    <cellStyle name="Cálculo 2 5 78" xfId="52855" xr:uid="{00000000-0005-0000-0000-0000CD370000}"/>
    <cellStyle name="Cálculo 2 5 79" xfId="53316" xr:uid="{00000000-0005-0000-0000-0000CE370000}"/>
    <cellStyle name="Cálculo 2 5 8" xfId="15224" xr:uid="{00000000-0005-0000-0000-0000CF370000}"/>
    <cellStyle name="Cálculo 2 5 8 2" xfId="15225" xr:uid="{00000000-0005-0000-0000-0000D0370000}"/>
    <cellStyle name="Cálculo 2 5 9" xfId="15226" xr:uid="{00000000-0005-0000-0000-0000D1370000}"/>
    <cellStyle name="Cálculo 2 5 9 2" xfId="15227" xr:uid="{00000000-0005-0000-0000-0000D2370000}"/>
    <cellStyle name="Cálculo 2 50" xfId="15228" xr:uid="{00000000-0005-0000-0000-0000D3370000}"/>
    <cellStyle name="Cálculo 2 50 2" xfId="15229" xr:uid="{00000000-0005-0000-0000-0000D4370000}"/>
    <cellStyle name="Cálculo 2 51" xfId="15230" xr:uid="{00000000-0005-0000-0000-0000D5370000}"/>
    <cellStyle name="Cálculo 2 51 2" xfId="15231" xr:uid="{00000000-0005-0000-0000-0000D6370000}"/>
    <cellStyle name="Cálculo 2 52" xfId="15232" xr:uid="{00000000-0005-0000-0000-0000D7370000}"/>
    <cellStyle name="Cálculo 2 52 2" xfId="15233" xr:uid="{00000000-0005-0000-0000-0000D8370000}"/>
    <cellStyle name="Cálculo 2 53" xfId="15234" xr:uid="{00000000-0005-0000-0000-0000D9370000}"/>
    <cellStyle name="Cálculo 2 53 2" xfId="15235" xr:uid="{00000000-0005-0000-0000-0000DA370000}"/>
    <cellStyle name="Cálculo 2 54" xfId="15236" xr:uid="{00000000-0005-0000-0000-0000DB370000}"/>
    <cellStyle name="Cálculo 2 54 2" xfId="15237" xr:uid="{00000000-0005-0000-0000-0000DC370000}"/>
    <cellStyle name="Cálculo 2 55" xfId="15238" xr:uid="{00000000-0005-0000-0000-0000DD370000}"/>
    <cellStyle name="Cálculo 2 55 2" xfId="15239" xr:uid="{00000000-0005-0000-0000-0000DE370000}"/>
    <cellStyle name="Cálculo 2 56" xfId="15240" xr:uid="{00000000-0005-0000-0000-0000DF370000}"/>
    <cellStyle name="Cálculo 2 56 2" xfId="15241" xr:uid="{00000000-0005-0000-0000-0000E0370000}"/>
    <cellStyle name="Cálculo 2 57" xfId="15242" xr:uid="{00000000-0005-0000-0000-0000E1370000}"/>
    <cellStyle name="Cálculo 2 57 2" xfId="15243" xr:uid="{00000000-0005-0000-0000-0000E2370000}"/>
    <cellStyle name="Cálculo 2 58" xfId="15244" xr:uid="{00000000-0005-0000-0000-0000E3370000}"/>
    <cellStyle name="Cálculo 2 58 2" xfId="15245" xr:uid="{00000000-0005-0000-0000-0000E4370000}"/>
    <cellStyle name="Cálculo 2 59" xfId="15246" xr:uid="{00000000-0005-0000-0000-0000E5370000}"/>
    <cellStyle name="Cálculo 2 6" xfId="370" xr:uid="{00000000-0005-0000-0000-0000E6370000}"/>
    <cellStyle name="Cálculo 2 6 10" xfId="15247" xr:uid="{00000000-0005-0000-0000-0000E7370000}"/>
    <cellStyle name="Cálculo 2 6 10 2" xfId="15248" xr:uid="{00000000-0005-0000-0000-0000E8370000}"/>
    <cellStyle name="Cálculo 2 6 11" xfId="15249" xr:uid="{00000000-0005-0000-0000-0000E9370000}"/>
    <cellStyle name="Cálculo 2 6 11 2" xfId="15250" xr:uid="{00000000-0005-0000-0000-0000EA370000}"/>
    <cellStyle name="Cálculo 2 6 12" xfId="15251" xr:uid="{00000000-0005-0000-0000-0000EB370000}"/>
    <cellStyle name="Cálculo 2 6 12 2" xfId="15252" xr:uid="{00000000-0005-0000-0000-0000EC370000}"/>
    <cellStyle name="Cálculo 2 6 13" xfId="15253" xr:uid="{00000000-0005-0000-0000-0000ED370000}"/>
    <cellStyle name="Cálculo 2 6 13 2" xfId="15254" xr:uid="{00000000-0005-0000-0000-0000EE370000}"/>
    <cellStyle name="Cálculo 2 6 14" xfId="15255" xr:uid="{00000000-0005-0000-0000-0000EF370000}"/>
    <cellStyle name="Cálculo 2 6 14 2" xfId="15256" xr:uid="{00000000-0005-0000-0000-0000F0370000}"/>
    <cellStyle name="Cálculo 2 6 15" xfId="15257" xr:uid="{00000000-0005-0000-0000-0000F1370000}"/>
    <cellStyle name="Cálculo 2 6 15 2" xfId="15258" xr:uid="{00000000-0005-0000-0000-0000F2370000}"/>
    <cellStyle name="Cálculo 2 6 16" xfId="15259" xr:uid="{00000000-0005-0000-0000-0000F3370000}"/>
    <cellStyle name="Cálculo 2 6 16 2" xfId="15260" xr:uid="{00000000-0005-0000-0000-0000F4370000}"/>
    <cellStyle name="Cálculo 2 6 17" xfId="15261" xr:uid="{00000000-0005-0000-0000-0000F5370000}"/>
    <cellStyle name="Cálculo 2 6 17 2" xfId="15262" xr:uid="{00000000-0005-0000-0000-0000F6370000}"/>
    <cellStyle name="Cálculo 2 6 18" xfId="15263" xr:uid="{00000000-0005-0000-0000-0000F7370000}"/>
    <cellStyle name="Cálculo 2 6 18 2" xfId="15264" xr:uid="{00000000-0005-0000-0000-0000F8370000}"/>
    <cellStyle name="Cálculo 2 6 19" xfId="15265" xr:uid="{00000000-0005-0000-0000-0000F9370000}"/>
    <cellStyle name="Cálculo 2 6 19 2" xfId="15266" xr:uid="{00000000-0005-0000-0000-0000FA370000}"/>
    <cellStyle name="Cálculo 2 6 2" xfId="371" xr:uid="{00000000-0005-0000-0000-0000FB370000}"/>
    <cellStyle name="Cálculo 2 6 2 2" xfId="15267" xr:uid="{00000000-0005-0000-0000-0000FC370000}"/>
    <cellStyle name="Cálculo 2 6 20" xfId="15268" xr:uid="{00000000-0005-0000-0000-0000FD370000}"/>
    <cellStyle name="Cálculo 2 6 20 2" xfId="15269" xr:uid="{00000000-0005-0000-0000-0000FE370000}"/>
    <cellStyle name="Cálculo 2 6 21" xfId="15270" xr:uid="{00000000-0005-0000-0000-0000FF370000}"/>
    <cellStyle name="Cálculo 2 6 21 2" xfId="15271" xr:uid="{00000000-0005-0000-0000-000000380000}"/>
    <cellStyle name="Cálculo 2 6 22" xfId="15272" xr:uid="{00000000-0005-0000-0000-000001380000}"/>
    <cellStyle name="Cálculo 2 6 22 2" xfId="15273" xr:uid="{00000000-0005-0000-0000-000002380000}"/>
    <cellStyle name="Cálculo 2 6 23" xfId="15274" xr:uid="{00000000-0005-0000-0000-000003380000}"/>
    <cellStyle name="Cálculo 2 6 23 2" xfId="15275" xr:uid="{00000000-0005-0000-0000-000004380000}"/>
    <cellStyle name="Cálculo 2 6 24" xfId="15276" xr:uid="{00000000-0005-0000-0000-000005380000}"/>
    <cellStyle name="Cálculo 2 6 24 2" xfId="15277" xr:uid="{00000000-0005-0000-0000-000006380000}"/>
    <cellStyle name="Cálculo 2 6 25" xfId="15278" xr:uid="{00000000-0005-0000-0000-000007380000}"/>
    <cellStyle name="Cálculo 2 6 25 2" xfId="15279" xr:uid="{00000000-0005-0000-0000-000008380000}"/>
    <cellStyle name="Cálculo 2 6 26" xfId="15280" xr:uid="{00000000-0005-0000-0000-000009380000}"/>
    <cellStyle name="Cálculo 2 6 26 2" xfId="15281" xr:uid="{00000000-0005-0000-0000-00000A380000}"/>
    <cellStyle name="Cálculo 2 6 27" xfId="15282" xr:uid="{00000000-0005-0000-0000-00000B380000}"/>
    <cellStyle name="Cálculo 2 6 27 2" xfId="15283" xr:uid="{00000000-0005-0000-0000-00000C380000}"/>
    <cellStyle name="Cálculo 2 6 28" xfId="15284" xr:uid="{00000000-0005-0000-0000-00000D380000}"/>
    <cellStyle name="Cálculo 2 6 28 2" xfId="15285" xr:uid="{00000000-0005-0000-0000-00000E380000}"/>
    <cellStyle name="Cálculo 2 6 29" xfId="15286" xr:uid="{00000000-0005-0000-0000-00000F380000}"/>
    <cellStyle name="Cálculo 2 6 29 2" xfId="15287" xr:uid="{00000000-0005-0000-0000-000010380000}"/>
    <cellStyle name="Cálculo 2 6 3" xfId="15288" xr:uid="{00000000-0005-0000-0000-000011380000}"/>
    <cellStyle name="Cálculo 2 6 3 2" xfId="15289" xr:uid="{00000000-0005-0000-0000-000012380000}"/>
    <cellStyle name="Cálculo 2 6 30" xfId="15290" xr:uid="{00000000-0005-0000-0000-000013380000}"/>
    <cellStyle name="Cálculo 2 6 30 2" xfId="15291" xr:uid="{00000000-0005-0000-0000-000014380000}"/>
    <cellStyle name="Cálculo 2 6 31" xfId="15292" xr:uid="{00000000-0005-0000-0000-000015380000}"/>
    <cellStyle name="Cálculo 2 6 31 2" xfId="15293" xr:uid="{00000000-0005-0000-0000-000016380000}"/>
    <cellStyle name="Cálculo 2 6 32" xfId="15294" xr:uid="{00000000-0005-0000-0000-000017380000}"/>
    <cellStyle name="Cálculo 2 6 32 2" xfId="15295" xr:uid="{00000000-0005-0000-0000-000018380000}"/>
    <cellStyle name="Cálculo 2 6 33" xfId="15296" xr:uid="{00000000-0005-0000-0000-000019380000}"/>
    <cellStyle name="Cálculo 2 6 33 2" xfId="15297" xr:uid="{00000000-0005-0000-0000-00001A380000}"/>
    <cellStyle name="Cálculo 2 6 34" xfId="15298" xr:uid="{00000000-0005-0000-0000-00001B380000}"/>
    <cellStyle name="Cálculo 2 6 34 2" xfId="15299" xr:uid="{00000000-0005-0000-0000-00001C380000}"/>
    <cellStyle name="Cálculo 2 6 35" xfId="15300" xr:uid="{00000000-0005-0000-0000-00001D380000}"/>
    <cellStyle name="Cálculo 2 6 35 2" xfId="15301" xr:uid="{00000000-0005-0000-0000-00001E380000}"/>
    <cellStyle name="Cálculo 2 6 36" xfId="15302" xr:uid="{00000000-0005-0000-0000-00001F380000}"/>
    <cellStyle name="Cálculo 2 6 36 2" xfId="15303" xr:uid="{00000000-0005-0000-0000-000020380000}"/>
    <cellStyle name="Cálculo 2 6 37" xfId="15304" xr:uid="{00000000-0005-0000-0000-000021380000}"/>
    <cellStyle name="Cálculo 2 6 37 2" xfId="15305" xr:uid="{00000000-0005-0000-0000-000022380000}"/>
    <cellStyle name="Cálculo 2 6 38" xfId="15306" xr:uid="{00000000-0005-0000-0000-000023380000}"/>
    <cellStyle name="Cálculo 2 6 38 2" xfId="15307" xr:uid="{00000000-0005-0000-0000-000024380000}"/>
    <cellStyle name="Cálculo 2 6 39" xfId="15308" xr:uid="{00000000-0005-0000-0000-000025380000}"/>
    <cellStyle name="Cálculo 2 6 39 2" xfId="15309" xr:uid="{00000000-0005-0000-0000-000026380000}"/>
    <cellStyle name="Cálculo 2 6 4" xfId="15310" xr:uid="{00000000-0005-0000-0000-000027380000}"/>
    <cellStyle name="Cálculo 2 6 4 2" xfId="15311" xr:uid="{00000000-0005-0000-0000-000028380000}"/>
    <cellStyle name="Cálculo 2 6 40" xfId="15312" xr:uid="{00000000-0005-0000-0000-000029380000}"/>
    <cellStyle name="Cálculo 2 6 41" xfId="15313" xr:uid="{00000000-0005-0000-0000-00002A380000}"/>
    <cellStyle name="Cálculo 2 6 42" xfId="15314" xr:uid="{00000000-0005-0000-0000-00002B380000}"/>
    <cellStyle name="Cálculo 2 6 43" xfId="15315" xr:uid="{00000000-0005-0000-0000-00002C380000}"/>
    <cellStyle name="Cálculo 2 6 44" xfId="15316" xr:uid="{00000000-0005-0000-0000-00002D380000}"/>
    <cellStyle name="Cálculo 2 6 45" xfId="15317" xr:uid="{00000000-0005-0000-0000-00002E380000}"/>
    <cellStyle name="Cálculo 2 6 46" xfId="15318" xr:uid="{00000000-0005-0000-0000-00002F380000}"/>
    <cellStyle name="Cálculo 2 6 47" xfId="15319" xr:uid="{00000000-0005-0000-0000-000030380000}"/>
    <cellStyle name="Cálculo 2 6 48" xfId="15320" xr:uid="{00000000-0005-0000-0000-000031380000}"/>
    <cellStyle name="Cálculo 2 6 49" xfId="15321" xr:uid="{00000000-0005-0000-0000-000032380000}"/>
    <cellStyle name="Cálculo 2 6 5" xfId="15322" xr:uid="{00000000-0005-0000-0000-000033380000}"/>
    <cellStyle name="Cálculo 2 6 5 2" xfId="15323" xr:uid="{00000000-0005-0000-0000-000034380000}"/>
    <cellStyle name="Cálculo 2 6 50" xfId="15324" xr:uid="{00000000-0005-0000-0000-000035380000}"/>
    <cellStyle name="Cálculo 2 6 51" xfId="15325" xr:uid="{00000000-0005-0000-0000-000036380000}"/>
    <cellStyle name="Cálculo 2 6 52" xfId="15326" xr:uid="{00000000-0005-0000-0000-000037380000}"/>
    <cellStyle name="Cálculo 2 6 53" xfId="15327" xr:uid="{00000000-0005-0000-0000-000038380000}"/>
    <cellStyle name="Cálculo 2 6 54" xfId="15328" xr:uid="{00000000-0005-0000-0000-000039380000}"/>
    <cellStyle name="Cálculo 2 6 55" xfId="15329" xr:uid="{00000000-0005-0000-0000-00003A380000}"/>
    <cellStyle name="Cálculo 2 6 56" xfId="15330" xr:uid="{00000000-0005-0000-0000-00003B380000}"/>
    <cellStyle name="Cálculo 2 6 57" xfId="15331" xr:uid="{00000000-0005-0000-0000-00003C380000}"/>
    <cellStyle name="Cálculo 2 6 58" xfId="15332" xr:uid="{00000000-0005-0000-0000-00003D380000}"/>
    <cellStyle name="Cálculo 2 6 59" xfId="15333" xr:uid="{00000000-0005-0000-0000-00003E380000}"/>
    <cellStyle name="Cálculo 2 6 6" xfId="15334" xr:uid="{00000000-0005-0000-0000-00003F380000}"/>
    <cellStyle name="Cálculo 2 6 6 2" xfId="15335" xr:uid="{00000000-0005-0000-0000-000040380000}"/>
    <cellStyle name="Cálculo 2 6 60" xfId="15336" xr:uid="{00000000-0005-0000-0000-000041380000}"/>
    <cellStyle name="Cálculo 2 6 61" xfId="15337" xr:uid="{00000000-0005-0000-0000-000042380000}"/>
    <cellStyle name="Cálculo 2 6 62" xfId="15338" xr:uid="{00000000-0005-0000-0000-000043380000}"/>
    <cellStyle name="Cálculo 2 6 63" xfId="15339" xr:uid="{00000000-0005-0000-0000-000044380000}"/>
    <cellStyle name="Cálculo 2 6 64" xfId="15340" xr:uid="{00000000-0005-0000-0000-000045380000}"/>
    <cellStyle name="Cálculo 2 6 65" xfId="15341" xr:uid="{00000000-0005-0000-0000-000046380000}"/>
    <cellStyle name="Cálculo 2 6 66" xfId="15342" xr:uid="{00000000-0005-0000-0000-000047380000}"/>
    <cellStyle name="Cálculo 2 6 67" xfId="15343" xr:uid="{00000000-0005-0000-0000-000048380000}"/>
    <cellStyle name="Cálculo 2 6 68" xfId="15344" xr:uid="{00000000-0005-0000-0000-000049380000}"/>
    <cellStyle name="Cálculo 2 6 69" xfId="15345" xr:uid="{00000000-0005-0000-0000-00004A380000}"/>
    <cellStyle name="Cálculo 2 6 7" xfId="15346" xr:uid="{00000000-0005-0000-0000-00004B380000}"/>
    <cellStyle name="Cálculo 2 6 7 2" xfId="15347" xr:uid="{00000000-0005-0000-0000-00004C380000}"/>
    <cellStyle name="Cálculo 2 6 70" xfId="15348" xr:uid="{00000000-0005-0000-0000-00004D380000}"/>
    <cellStyle name="Cálculo 2 6 71" xfId="15349" xr:uid="{00000000-0005-0000-0000-00004E380000}"/>
    <cellStyle name="Cálculo 2 6 72" xfId="15350" xr:uid="{00000000-0005-0000-0000-00004F380000}"/>
    <cellStyle name="Cálculo 2 6 73" xfId="15351" xr:uid="{00000000-0005-0000-0000-000050380000}"/>
    <cellStyle name="Cálculo 2 6 74" xfId="15352" xr:uid="{00000000-0005-0000-0000-000051380000}"/>
    <cellStyle name="Cálculo 2 6 75" xfId="15353" xr:uid="{00000000-0005-0000-0000-000052380000}"/>
    <cellStyle name="Cálculo 2 6 76" xfId="15354" xr:uid="{00000000-0005-0000-0000-000053380000}"/>
    <cellStyle name="Cálculo 2 6 77" xfId="52407" xr:uid="{00000000-0005-0000-0000-000054380000}"/>
    <cellStyle name="Cálculo 2 6 78" xfId="52577" xr:uid="{00000000-0005-0000-0000-000055380000}"/>
    <cellStyle name="Cálculo 2 6 79" xfId="53095" xr:uid="{00000000-0005-0000-0000-000056380000}"/>
    <cellStyle name="Cálculo 2 6 8" xfId="15355" xr:uid="{00000000-0005-0000-0000-000057380000}"/>
    <cellStyle name="Cálculo 2 6 8 2" xfId="15356" xr:uid="{00000000-0005-0000-0000-000058380000}"/>
    <cellStyle name="Cálculo 2 6 9" xfId="15357" xr:uid="{00000000-0005-0000-0000-000059380000}"/>
    <cellStyle name="Cálculo 2 6 9 2" xfId="15358" xr:uid="{00000000-0005-0000-0000-00005A380000}"/>
    <cellStyle name="Cálculo 2 60" xfId="15359" xr:uid="{00000000-0005-0000-0000-00005B380000}"/>
    <cellStyle name="Cálculo 2 61" xfId="15360" xr:uid="{00000000-0005-0000-0000-00005C380000}"/>
    <cellStyle name="Cálculo 2 62" xfId="15361" xr:uid="{00000000-0005-0000-0000-00005D380000}"/>
    <cellStyle name="Cálculo 2 63" xfId="15362" xr:uid="{00000000-0005-0000-0000-00005E380000}"/>
    <cellStyle name="Cálculo 2 64" xfId="15363" xr:uid="{00000000-0005-0000-0000-00005F380000}"/>
    <cellStyle name="Cálculo 2 65" xfId="15364" xr:uid="{00000000-0005-0000-0000-000060380000}"/>
    <cellStyle name="Cálculo 2 66" xfId="15365" xr:uid="{00000000-0005-0000-0000-000061380000}"/>
    <cellStyle name="Cálculo 2 67" xfId="15366" xr:uid="{00000000-0005-0000-0000-000062380000}"/>
    <cellStyle name="Cálculo 2 68" xfId="15367" xr:uid="{00000000-0005-0000-0000-000063380000}"/>
    <cellStyle name="Cálculo 2 69" xfId="15368" xr:uid="{00000000-0005-0000-0000-000064380000}"/>
    <cellStyle name="Cálculo 2 7" xfId="372" xr:uid="{00000000-0005-0000-0000-000065380000}"/>
    <cellStyle name="Cálculo 2 7 10" xfId="15369" xr:uid="{00000000-0005-0000-0000-000066380000}"/>
    <cellStyle name="Cálculo 2 7 10 2" xfId="15370" xr:uid="{00000000-0005-0000-0000-000067380000}"/>
    <cellStyle name="Cálculo 2 7 11" xfId="15371" xr:uid="{00000000-0005-0000-0000-000068380000}"/>
    <cellStyle name="Cálculo 2 7 11 2" xfId="15372" xr:uid="{00000000-0005-0000-0000-000069380000}"/>
    <cellStyle name="Cálculo 2 7 12" xfId="15373" xr:uid="{00000000-0005-0000-0000-00006A380000}"/>
    <cellStyle name="Cálculo 2 7 12 2" xfId="15374" xr:uid="{00000000-0005-0000-0000-00006B380000}"/>
    <cellStyle name="Cálculo 2 7 13" xfId="15375" xr:uid="{00000000-0005-0000-0000-00006C380000}"/>
    <cellStyle name="Cálculo 2 7 13 2" xfId="15376" xr:uid="{00000000-0005-0000-0000-00006D380000}"/>
    <cellStyle name="Cálculo 2 7 14" xfId="15377" xr:uid="{00000000-0005-0000-0000-00006E380000}"/>
    <cellStyle name="Cálculo 2 7 14 2" xfId="15378" xr:uid="{00000000-0005-0000-0000-00006F380000}"/>
    <cellStyle name="Cálculo 2 7 15" xfId="15379" xr:uid="{00000000-0005-0000-0000-000070380000}"/>
    <cellStyle name="Cálculo 2 7 15 2" xfId="15380" xr:uid="{00000000-0005-0000-0000-000071380000}"/>
    <cellStyle name="Cálculo 2 7 16" xfId="15381" xr:uid="{00000000-0005-0000-0000-000072380000}"/>
    <cellStyle name="Cálculo 2 7 16 2" xfId="15382" xr:uid="{00000000-0005-0000-0000-000073380000}"/>
    <cellStyle name="Cálculo 2 7 17" xfId="15383" xr:uid="{00000000-0005-0000-0000-000074380000}"/>
    <cellStyle name="Cálculo 2 7 17 2" xfId="15384" xr:uid="{00000000-0005-0000-0000-000075380000}"/>
    <cellStyle name="Cálculo 2 7 18" xfId="15385" xr:uid="{00000000-0005-0000-0000-000076380000}"/>
    <cellStyle name="Cálculo 2 7 18 2" xfId="15386" xr:uid="{00000000-0005-0000-0000-000077380000}"/>
    <cellStyle name="Cálculo 2 7 19" xfId="15387" xr:uid="{00000000-0005-0000-0000-000078380000}"/>
    <cellStyle name="Cálculo 2 7 19 2" xfId="15388" xr:uid="{00000000-0005-0000-0000-000079380000}"/>
    <cellStyle name="Cálculo 2 7 2" xfId="373" xr:uid="{00000000-0005-0000-0000-00007A380000}"/>
    <cellStyle name="Cálculo 2 7 2 2" xfId="15389" xr:uid="{00000000-0005-0000-0000-00007B380000}"/>
    <cellStyle name="Cálculo 2 7 20" xfId="15390" xr:uid="{00000000-0005-0000-0000-00007C380000}"/>
    <cellStyle name="Cálculo 2 7 20 2" xfId="15391" xr:uid="{00000000-0005-0000-0000-00007D380000}"/>
    <cellStyle name="Cálculo 2 7 21" xfId="15392" xr:uid="{00000000-0005-0000-0000-00007E380000}"/>
    <cellStyle name="Cálculo 2 7 21 2" xfId="15393" xr:uid="{00000000-0005-0000-0000-00007F380000}"/>
    <cellStyle name="Cálculo 2 7 22" xfId="15394" xr:uid="{00000000-0005-0000-0000-000080380000}"/>
    <cellStyle name="Cálculo 2 7 22 2" xfId="15395" xr:uid="{00000000-0005-0000-0000-000081380000}"/>
    <cellStyle name="Cálculo 2 7 23" xfId="15396" xr:uid="{00000000-0005-0000-0000-000082380000}"/>
    <cellStyle name="Cálculo 2 7 23 2" xfId="15397" xr:uid="{00000000-0005-0000-0000-000083380000}"/>
    <cellStyle name="Cálculo 2 7 24" xfId="15398" xr:uid="{00000000-0005-0000-0000-000084380000}"/>
    <cellStyle name="Cálculo 2 7 24 2" xfId="15399" xr:uid="{00000000-0005-0000-0000-000085380000}"/>
    <cellStyle name="Cálculo 2 7 25" xfId="15400" xr:uid="{00000000-0005-0000-0000-000086380000}"/>
    <cellStyle name="Cálculo 2 7 25 2" xfId="15401" xr:uid="{00000000-0005-0000-0000-000087380000}"/>
    <cellStyle name="Cálculo 2 7 26" xfId="15402" xr:uid="{00000000-0005-0000-0000-000088380000}"/>
    <cellStyle name="Cálculo 2 7 26 2" xfId="15403" xr:uid="{00000000-0005-0000-0000-000089380000}"/>
    <cellStyle name="Cálculo 2 7 27" xfId="15404" xr:uid="{00000000-0005-0000-0000-00008A380000}"/>
    <cellStyle name="Cálculo 2 7 27 2" xfId="15405" xr:uid="{00000000-0005-0000-0000-00008B380000}"/>
    <cellStyle name="Cálculo 2 7 28" xfId="15406" xr:uid="{00000000-0005-0000-0000-00008C380000}"/>
    <cellStyle name="Cálculo 2 7 28 2" xfId="15407" xr:uid="{00000000-0005-0000-0000-00008D380000}"/>
    <cellStyle name="Cálculo 2 7 29" xfId="15408" xr:uid="{00000000-0005-0000-0000-00008E380000}"/>
    <cellStyle name="Cálculo 2 7 29 2" xfId="15409" xr:uid="{00000000-0005-0000-0000-00008F380000}"/>
    <cellStyle name="Cálculo 2 7 3" xfId="15410" xr:uid="{00000000-0005-0000-0000-000090380000}"/>
    <cellStyle name="Cálculo 2 7 3 2" xfId="15411" xr:uid="{00000000-0005-0000-0000-000091380000}"/>
    <cellStyle name="Cálculo 2 7 30" xfId="15412" xr:uid="{00000000-0005-0000-0000-000092380000}"/>
    <cellStyle name="Cálculo 2 7 30 2" xfId="15413" xr:uid="{00000000-0005-0000-0000-000093380000}"/>
    <cellStyle name="Cálculo 2 7 31" xfId="15414" xr:uid="{00000000-0005-0000-0000-000094380000}"/>
    <cellStyle name="Cálculo 2 7 31 2" xfId="15415" xr:uid="{00000000-0005-0000-0000-000095380000}"/>
    <cellStyle name="Cálculo 2 7 32" xfId="15416" xr:uid="{00000000-0005-0000-0000-000096380000}"/>
    <cellStyle name="Cálculo 2 7 32 2" xfId="15417" xr:uid="{00000000-0005-0000-0000-000097380000}"/>
    <cellStyle name="Cálculo 2 7 33" xfId="15418" xr:uid="{00000000-0005-0000-0000-000098380000}"/>
    <cellStyle name="Cálculo 2 7 33 2" xfId="15419" xr:uid="{00000000-0005-0000-0000-000099380000}"/>
    <cellStyle name="Cálculo 2 7 34" xfId="15420" xr:uid="{00000000-0005-0000-0000-00009A380000}"/>
    <cellStyle name="Cálculo 2 7 34 2" xfId="15421" xr:uid="{00000000-0005-0000-0000-00009B380000}"/>
    <cellStyle name="Cálculo 2 7 35" xfId="15422" xr:uid="{00000000-0005-0000-0000-00009C380000}"/>
    <cellStyle name="Cálculo 2 7 35 2" xfId="15423" xr:uid="{00000000-0005-0000-0000-00009D380000}"/>
    <cellStyle name="Cálculo 2 7 36" xfId="15424" xr:uid="{00000000-0005-0000-0000-00009E380000}"/>
    <cellStyle name="Cálculo 2 7 36 2" xfId="15425" xr:uid="{00000000-0005-0000-0000-00009F380000}"/>
    <cellStyle name="Cálculo 2 7 37" xfId="15426" xr:uid="{00000000-0005-0000-0000-0000A0380000}"/>
    <cellStyle name="Cálculo 2 7 37 2" xfId="15427" xr:uid="{00000000-0005-0000-0000-0000A1380000}"/>
    <cellStyle name="Cálculo 2 7 38" xfId="15428" xr:uid="{00000000-0005-0000-0000-0000A2380000}"/>
    <cellStyle name="Cálculo 2 7 38 2" xfId="15429" xr:uid="{00000000-0005-0000-0000-0000A3380000}"/>
    <cellStyle name="Cálculo 2 7 39" xfId="15430" xr:uid="{00000000-0005-0000-0000-0000A4380000}"/>
    <cellStyle name="Cálculo 2 7 39 2" xfId="15431" xr:uid="{00000000-0005-0000-0000-0000A5380000}"/>
    <cellStyle name="Cálculo 2 7 4" xfId="15432" xr:uid="{00000000-0005-0000-0000-0000A6380000}"/>
    <cellStyle name="Cálculo 2 7 4 2" xfId="15433" xr:uid="{00000000-0005-0000-0000-0000A7380000}"/>
    <cellStyle name="Cálculo 2 7 40" xfId="15434" xr:uid="{00000000-0005-0000-0000-0000A8380000}"/>
    <cellStyle name="Cálculo 2 7 41" xfId="15435" xr:uid="{00000000-0005-0000-0000-0000A9380000}"/>
    <cellStyle name="Cálculo 2 7 42" xfId="15436" xr:uid="{00000000-0005-0000-0000-0000AA380000}"/>
    <cellStyle name="Cálculo 2 7 43" xfId="15437" xr:uid="{00000000-0005-0000-0000-0000AB380000}"/>
    <cellStyle name="Cálculo 2 7 44" xfId="15438" xr:uid="{00000000-0005-0000-0000-0000AC380000}"/>
    <cellStyle name="Cálculo 2 7 45" xfId="15439" xr:uid="{00000000-0005-0000-0000-0000AD380000}"/>
    <cellStyle name="Cálculo 2 7 46" xfId="15440" xr:uid="{00000000-0005-0000-0000-0000AE380000}"/>
    <cellStyle name="Cálculo 2 7 47" xfId="15441" xr:uid="{00000000-0005-0000-0000-0000AF380000}"/>
    <cellStyle name="Cálculo 2 7 48" xfId="15442" xr:uid="{00000000-0005-0000-0000-0000B0380000}"/>
    <cellStyle name="Cálculo 2 7 49" xfId="15443" xr:uid="{00000000-0005-0000-0000-0000B1380000}"/>
    <cellStyle name="Cálculo 2 7 5" xfId="15444" xr:uid="{00000000-0005-0000-0000-0000B2380000}"/>
    <cellStyle name="Cálculo 2 7 5 2" xfId="15445" xr:uid="{00000000-0005-0000-0000-0000B3380000}"/>
    <cellStyle name="Cálculo 2 7 50" xfId="15446" xr:uid="{00000000-0005-0000-0000-0000B4380000}"/>
    <cellStyle name="Cálculo 2 7 51" xfId="15447" xr:uid="{00000000-0005-0000-0000-0000B5380000}"/>
    <cellStyle name="Cálculo 2 7 52" xfId="15448" xr:uid="{00000000-0005-0000-0000-0000B6380000}"/>
    <cellStyle name="Cálculo 2 7 53" xfId="15449" xr:uid="{00000000-0005-0000-0000-0000B7380000}"/>
    <cellStyle name="Cálculo 2 7 54" xfId="15450" xr:uid="{00000000-0005-0000-0000-0000B8380000}"/>
    <cellStyle name="Cálculo 2 7 55" xfId="15451" xr:uid="{00000000-0005-0000-0000-0000B9380000}"/>
    <cellStyle name="Cálculo 2 7 56" xfId="15452" xr:uid="{00000000-0005-0000-0000-0000BA380000}"/>
    <cellStyle name="Cálculo 2 7 57" xfId="15453" xr:uid="{00000000-0005-0000-0000-0000BB380000}"/>
    <cellStyle name="Cálculo 2 7 58" xfId="15454" xr:uid="{00000000-0005-0000-0000-0000BC380000}"/>
    <cellStyle name="Cálculo 2 7 59" xfId="15455" xr:uid="{00000000-0005-0000-0000-0000BD380000}"/>
    <cellStyle name="Cálculo 2 7 6" xfId="15456" xr:uid="{00000000-0005-0000-0000-0000BE380000}"/>
    <cellStyle name="Cálculo 2 7 6 2" xfId="15457" xr:uid="{00000000-0005-0000-0000-0000BF380000}"/>
    <cellStyle name="Cálculo 2 7 60" xfId="15458" xr:uid="{00000000-0005-0000-0000-0000C0380000}"/>
    <cellStyle name="Cálculo 2 7 61" xfId="15459" xr:uid="{00000000-0005-0000-0000-0000C1380000}"/>
    <cellStyle name="Cálculo 2 7 62" xfId="15460" xr:uid="{00000000-0005-0000-0000-0000C2380000}"/>
    <cellStyle name="Cálculo 2 7 63" xfId="15461" xr:uid="{00000000-0005-0000-0000-0000C3380000}"/>
    <cellStyle name="Cálculo 2 7 64" xfId="15462" xr:uid="{00000000-0005-0000-0000-0000C4380000}"/>
    <cellStyle name="Cálculo 2 7 65" xfId="15463" xr:uid="{00000000-0005-0000-0000-0000C5380000}"/>
    <cellStyle name="Cálculo 2 7 66" xfId="15464" xr:uid="{00000000-0005-0000-0000-0000C6380000}"/>
    <cellStyle name="Cálculo 2 7 67" xfId="15465" xr:uid="{00000000-0005-0000-0000-0000C7380000}"/>
    <cellStyle name="Cálculo 2 7 68" xfId="15466" xr:uid="{00000000-0005-0000-0000-0000C8380000}"/>
    <cellStyle name="Cálculo 2 7 69" xfId="15467" xr:uid="{00000000-0005-0000-0000-0000C9380000}"/>
    <cellStyle name="Cálculo 2 7 7" xfId="15468" xr:uid="{00000000-0005-0000-0000-0000CA380000}"/>
    <cellStyle name="Cálculo 2 7 7 2" xfId="15469" xr:uid="{00000000-0005-0000-0000-0000CB380000}"/>
    <cellStyle name="Cálculo 2 7 70" xfId="15470" xr:uid="{00000000-0005-0000-0000-0000CC380000}"/>
    <cellStyle name="Cálculo 2 7 71" xfId="15471" xr:uid="{00000000-0005-0000-0000-0000CD380000}"/>
    <cellStyle name="Cálculo 2 7 72" xfId="15472" xr:uid="{00000000-0005-0000-0000-0000CE380000}"/>
    <cellStyle name="Cálculo 2 7 73" xfId="15473" xr:uid="{00000000-0005-0000-0000-0000CF380000}"/>
    <cellStyle name="Cálculo 2 7 74" xfId="15474" xr:uid="{00000000-0005-0000-0000-0000D0380000}"/>
    <cellStyle name="Cálculo 2 7 75" xfId="15475" xr:uid="{00000000-0005-0000-0000-0000D1380000}"/>
    <cellStyle name="Cálculo 2 7 76" xfId="15476" xr:uid="{00000000-0005-0000-0000-0000D2380000}"/>
    <cellStyle name="Cálculo 2 7 77" xfId="52621" xr:uid="{00000000-0005-0000-0000-0000D3380000}"/>
    <cellStyle name="Cálculo 2 7 78" xfId="52867" xr:uid="{00000000-0005-0000-0000-0000D4380000}"/>
    <cellStyle name="Cálculo 2 7 79" xfId="53328" xr:uid="{00000000-0005-0000-0000-0000D5380000}"/>
    <cellStyle name="Cálculo 2 7 8" xfId="15477" xr:uid="{00000000-0005-0000-0000-0000D6380000}"/>
    <cellStyle name="Cálculo 2 7 8 2" xfId="15478" xr:uid="{00000000-0005-0000-0000-0000D7380000}"/>
    <cellStyle name="Cálculo 2 7 9" xfId="15479" xr:uid="{00000000-0005-0000-0000-0000D8380000}"/>
    <cellStyle name="Cálculo 2 7 9 2" xfId="15480" xr:uid="{00000000-0005-0000-0000-0000D9380000}"/>
    <cellStyle name="Cálculo 2 70" xfId="15481" xr:uid="{00000000-0005-0000-0000-0000DA380000}"/>
    <cellStyle name="Cálculo 2 71" xfId="15482" xr:uid="{00000000-0005-0000-0000-0000DB380000}"/>
    <cellStyle name="Cálculo 2 72" xfId="15483" xr:uid="{00000000-0005-0000-0000-0000DC380000}"/>
    <cellStyle name="Cálculo 2 73" xfId="15484" xr:uid="{00000000-0005-0000-0000-0000DD380000}"/>
    <cellStyle name="Cálculo 2 74" xfId="15485" xr:uid="{00000000-0005-0000-0000-0000DE380000}"/>
    <cellStyle name="Cálculo 2 75" xfId="15486" xr:uid="{00000000-0005-0000-0000-0000DF380000}"/>
    <cellStyle name="Cálculo 2 76" xfId="15487" xr:uid="{00000000-0005-0000-0000-0000E0380000}"/>
    <cellStyle name="Cálculo 2 77" xfId="15488" xr:uid="{00000000-0005-0000-0000-0000E1380000}"/>
    <cellStyle name="Cálculo 2 78" xfId="15489" xr:uid="{00000000-0005-0000-0000-0000E2380000}"/>
    <cellStyle name="Cálculo 2 79" xfId="15490" xr:uid="{00000000-0005-0000-0000-0000E3380000}"/>
    <cellStyle name="Cálculo 2 8" xfId="374" xr:uid="{00000000-0005-0000-0000-0000E4380000}"/>
    <cellStyle name="Cálculo 2 8 10" xfId="15491" xr:uid="{00000000-0005-0000-0000-0000E5380000}"/>
    <cellStyle name="Cálculo 2 8 10 2" xfId="15492" xr:uid="{00000000-0005-0000-0000-0000E6380000}"/>
    <cellStyle name="Cálculo 2 8 11" xfId="15493" xr:uid="{00000000-0005-0000-0000-0000E7380000}"/>
    <cellStyle name="Cálculo 2 8 11 2" xfId="15494" xr:uid="{00000000-0005-0000-0000-0000E8380000}"/>
    <cellStyle name="Cálculo 2 8 12" xfId="15495" xr:uid="{00000000-0005-0000-0000-0000E9380000}"/>
    <cellStyle name="Cálculo 2 8 12 2" xfId="15496" xr:uid="{00000000-0005-0000-0000-0000EA380000}"/>
    <cellStyle name="Cálculo 2 8 13" xfId="15497" xr:uid="{00000000-0005-0000-0000-0000EB380000}"/>
    <cellStyle name="Cálculo 2 8 13 2" xfId="15498" xr:uid="{00000000-0005-0000-0000-0000EC380000}"/>
    <cellStyle name="Cálculo 2 8 14" xfId="15499" xr:uid="{00000000-0005-0000-0000-0000ED380000}"/>
    <cellStyle name="Cálculo 2 8 14 2" xfId="15500" xr:uid="{00000000-0005-0000-0000-0000EE380000}"/>
    <cellStyle name="Cálculo 2 8 15" xfId="15501" xr:uid="{00000000-0005-0000-0000-0000EF380000}"/>
    <cellStyle name="Cálculo 2 8 15 2" xfId="15502" xr:uid="{00000000-0005-0000-0000-0000F0380000}"/>
    <cellStyle name="Cálculo 2 8 16" xfId="15503" xr:uid="{00000000-0005-0000-0000-0000F1380000}"/>
    <cellStyle name="Cálculo 2 8 16 2" xfId="15504" xr:uid="{00000000-0005-0000-0000-0000F2380000}"/>
    <cellStyle name="Cálculo 2 8 17" xfId="15505" xr:uid="{00000000-0005-0000-0000-0000F3380000}"/>
    <cellStyle name="Cálculo 2 8 17 2" xfId="15506" xr:uid="{00000000-0005-0000-0000-0000F4380000}"/>
    <cellStyle name="Cálculo 2 8 18" xfId="15507" xr:uid="{00000000-0005-0000-0000-0000F5380000}"/>
    <cellStyle name="Cálculo 2 8 18 2" xfId="15508" xr:uid="{00000000-0005-0000-0000-0000F6380000}"/>
    <cellStyle name="Cálculo 2 8 19" xfId="15509" xr:uid="{00000000-0005-0000-0000-0000F7380000}"/>
    <cellStyle name="Cálculo 2 8 19 2" xfId="15510" xr:uid="{00000000-0005-0000-0000-0000F8380000}"/>
    <cellStyle name="Cálculo 2 8 2" xfId="375" xr:uid="{00000000-0005-0000-0000-0000F9380000}"/>
    <cellStyle name="Cálculo 2 8 2 2" xfId="15511" xr:uid="{00000000-0005-0000-0000-0000FA380000}"/>
    <cellStyle name="Cálculo 2 8 20" xfId="15512" xr:uid="{00000000-0005-0000-0000-0000FB380000}"/>
    <cellStyle name="Cálculo 2 8 20 2" xfId="15513" xr:uid="{00000000-0005-0000-0000-0000FC380000}"/>
    <cellStyle name="Cálculo 2 8 21" xfId="15514" xr:uid="{00000000-0005-0000-0000-0000FD380000}"/>
    <cellStyle name="Cálculo 2 8 21 2" xfId="15515" xr:uid="{00000000-0005-0000-0000-0000FE380000}"/>
    <cellStyle name="Cálculo 2 8 22" xfId="15516" xr:uid="{00000000-0005-0000-0000-0000FF380000}"/>
    <cellStyle name="Cálculo 2 8 22 2" xfId="15517" xr:uid="{00000000-0005-0000-0000-000000390000}"/>
    <cellStyle name="Cálculo 2 8 23" xfId="15518" xr:uid="{00000000-0005-0000-0000-000001390000}"/>
    <cellStyle name="Cálculo 2 8 23 2" xfId="15519" xr:uid="{00000000-0005-0000-0000-000002390000}"/>
    <cellStyle name="Cálculo 2 8 24" xfId="15520" xr:uid="{00000000-0005-0000-0000-000003390000}"/>
    <cellStyle name="Cálculo 2 8 24 2" xfId="15521" xr:uid="{00000000-0005-0000-0000-000004390000}"/>
    <cellStyle name="Cálculo 2 8 25" xfId="15522" xr:uid="{00000000-0005-0000-0000-000005390000}"/>
    <cellStyle name="Cálculo 2 8 25 2" xfId="15523" xr:uid="{00000000-0005-0000-0000-000006390000}"/>
    <cellStyle name="Cálculo 2 8 26" xfId="15524" xr:uid="{00000000-0005-0000-0000-000007390000}"/>
    <cellStyle name="Cálculo 2 8 26 2" xfId="15525" xr:uid="{00000000-0005-0000-0000-000008390000}"/>
    <cellStyle name="Cálculo 2 8 27" xfId="15526" xr:uid="{00000000-0005-0000-0000-000009390000}"/>
    <cellStyle name="Cálculo 2 8 27 2" xfId="15527" xr:uid="{00000000-0005-0000-0000-00000A390000}"/>
    <cellStyle name="Cálculo 2 8 28" xfId="15528" xr:uid="{00000000-0005-0000-0000-00000B390000}"/>
    <cellStyle name="Cálculo 2 8 28 2" xfId="15529" xr:uid="{00000000-0005-0000-0000-00000C390000}"/>
    <cellStyle name="Cálculo 2 8 29" xfId="15530" xr:uid="{00000000-0005-0000-0000-00000D390000}"/>
    <cellStyle name="Cálculo 2 8 29 2" xfId="15531" xr:uid="{00000000-0005-0000-0000-00000E390000}"/>
    <cellStyle name="Cálculo 2 8 3" xfId="15532" xr:uid="{00000000-0005-0000-0000-00000F390000}"/>
    <cellStyle name="Cálculo 2 8 3 2" xfId="15533" xr:uid="{00000000-0005-0000-0000-000010390000}"/>
    <cellStyle name="Cálculo 2 8 30" xfId="15534" xr:uid="{00000000-0005-0000-0000-000011390000}"/>
    <cellStyle name="Cálculo 2 8 30 2" xfId="15535" xr:uid="{00000000-0005-0000-0000-000012390000}"/>
    <cellStyle name="Cálculo 2 8 31" xfId="15536" xr:uid="{00000000-0005-0000-0000-000013390000}"/>
    <cellStyle name="Cálculo 2 8 31 2" xfId="15537" xr:uid="{00000000-0005-0000-0000-000014390000}"/>
    <cellStyle name="Cálculo 2 8 32" xfId="15538" xr:uid="{00000000-0005-0000-0000-000015390000}"/>
    <cellStyle name="Cálculo 2 8 32 2" xfId="15539" xr:uid="{00000000-0005-0000-0000-000016390000}"/>
    <cellStyle name="Cálculo 2 8 33" xfId="15540" xr:uid="{00000000-0005-0000-0000-000017390000}"/>
    <cellStyle name="Cálculo 2 8 33 2" xfId="15541" xr:uid="{00000000-0005-0000-0000-000018390000}"/>
    <cellStyle name="Cálculo 2 8 34" xfId="15542" xr:uid="{00000000-0005-0000-0000-000019390000}"/>
    <cellStyle name="Cálculo 2 8 34 2" xfId="15543" xr:uid="{00000000-0005-0000-0000-00001A390000}"/>
    <cellStyle name="Cálculo 2 8 35" xfId="15544" xr:uid="{00000000-0005-0000-0000-00001B390000}"/>
    <cellStyle name="Cálculo 2 8 35 2" xfId="15545" xr:uid="{00000000-0005-0000-0000-00001C390000}"/>
    <cellStyle name="Cálculo 2 8 36" xfId="15546" xr:uid="{00000000-0005-0000-0000-00001D390000}"/>
    <cellStyle name="Cálculo 2 8 36 2" xfId="15547" xr:uid="{00000000-0005-0000-0000-00001E390000}"/>
    <cellStyle name="Cálculo 2 8 37" xfId="15548" xr:uid="{00000000-0005-0000-0000-00001F390000}"/>
    <cellStyle name="Cálculo 2 8 37 2" xfId="15549" xr:uid="{00000000-0005-0000-0000-000020390000}"/>
    <cellStyle name="Cálculo 2 8 38" xfId="15550" xr:uid="{00000000-0005-0000-0000-000021390000}"/>
    <cellStyle name="Cálculo 2 8 38 2" xfId="15551" xr:uid="{00000000-0005-0000-0000-000022390000}"/>
    <cellStyle name="Cálculo 2 8 39" xfId="15552" xr:uid="{00000000-0005-0000-0000-000023390000}"/>
    <cellStyle name="Cálculo 2 8 39 2" xfId="15553" xr:uid="{00000000-0005-0000-0000-000024390000}"/>
    <cellStyle name="Cálculo 2 8 4" xfId="15554" xr:uid="{00000000-0005-0000-0000-000025390000}"/>
    <cellStyle name="Cálculo 2 8 4 2" xfId="15555" xr:uid="{00000000-0005-0000-0000-000026390000}"/>
    <cellStyle name="Cálculo 2 8 40" xfId="15556" xr:uid="{00000000-0005-0000-0000-000027390000}"/>
    <cellStyle name="Cálculo 2 8 41" xfId="15557" xr:uid="{00000000-0005-0000-0000-000028390000}"/>
    <cellStyle name="Cálculo 2 8 42" xfId="15558" xr:uid="{00000000-0005-0000-0000-000029390000}"/>
    <cellStyle name="Cálculo 2 8 43" xfId="15559" xr:uid="{00000000-0005-0000-0000-00002A390000}"/>
    <cellStyle name="Cálculo 2 8 44" xfId="15560" xr:uid="{00000000-0005-0000-0000-00002B390000}"/>
    <cellStyle name="Cálculo 2 8 45" xfId="15561" xr:uid="{00000000-0005-0000-0000-00002C390000}"/>
    <cellStyle name="Cálculo 2 8 46" xfId="15562" xr:uid="{00000000-0005-0000-0000-00002D390000}"/>
    <cellStyle name="Cálculo 2 8 47" xfId="15563" xr:uid="{00000000-0005-0000-0000-00002E390000}"/>
    <cellStyle name="Cálculo 2 8 48" xfId="15564" xr:uid="{00000000-0005-0000-0000-00002F390000}"/>
    <cellStyle name="Cálculo 2 8 49" xfId="15565" xr:uid="{00000000-0005-0000-0000-000030390000}"/>
    <cellStyle name="Cálculo 2 8 5" xfId="15566" xr:uid="{00000000-0005-0000-0000-000031390000}"/>
    <cellStyle name="Cálculo 2 8 5 2" xfId="15567" xr:uid="{00000000-0005-0000-0000-000032390000}"/>
    <cellStyle name="Cálculo 2 8 50" xfId="15568" xr:uid="{00000000-0005-0000-0000-000033390000}"/>
    <cellStyle name="Cálculo 2 8 51" xfId="15569" xr:uid="{00000000-0005-0000-0000-000034390000}"/>
    <cellStyle name="Cálculo 2 8 52" xfId="15570" xr:uid="{00000000-0005-0000-0000-000035390000}"/>
    <cellStyle name="Cálculo 2 8 53" xfId="15571" xr:uid="{00000000-0005-0000-0000-000036390000}"/>
    <cellStyle name="Cálculo 2 8 54" xfId="15572" xr:uid="{00000000-0005-0000-0000-000037390000}"/>
    <cellStyle name="Cálculo 2 8 55" xfId="15573" xr:uid="{00000000-0005-0000-0000-000038390000}"/>
    <cellStyle name="Cálculo 2 8 56" xfId="15574" xr:uid="{00000000-0005-0000-0000-000039390000}"/>
    <cellStyle name="Cálculo 2 8 57" xfId="15575" xr:uid="{00000000-0005-0000-0000-00003A390000}"/>
    <cellStyle name="Cálculo 2 8 58" xfId="15576" xr:uid="{00000000-0005-0000-0000-00003B390000}"/>
    <cellStyle name="Cálculo 2 8 59" xfId="15577" xr:uid="{00000000-0005-0000-0000-00003C390000}"/>
    <cellStyle name="Cálculo 2 8 6" xfId="15578" xr:uid="{00000000-0005-0000-0000-00003D390000}"/>
    <cellStyle name="Cálculo 2 8 6 2" xfId="15579" xr:uid="{00000000-0005-0000-0000-00003E390000}"/>
    <cellStyle name="Cálculo 2 8 60" xfId="15580" xr:uid="{00000000-0005-0000-0000-00003F390000}"/>
    <cellStyle name="Cálculo 2 8 61" xfId="15581" xr:uid="{00000000-0005-0000-0000-000040390000}"/>
    <cellStyle name="Cálculo 2 8 62" xfId="15582" xr:uid="{00000000-0005-0000-0000-000041390000}"/>
    <cellStyle name="Cálculo 2 8 63" xfId="15583" xr:uid="{00000000-0005-0000-0000-000042390000}"/>
    <cellStyle name="Cálculo 2 8 64" xfId="15584" xr:uid="{00000000-0005-0000-0000-000043390000}"/>
    <cellStyle name="Cálculo 2 8 65" xfId="15585" xr:uid="{00000000-0005-0000-0000-000044390000}"/>
    <cellStyle name="Cálculo 2 8 66" xfId="15586" xr:uid="{00000000-0005-0000-0000-000045390000}"/>
    <cellStyle name="Cálculo 2 8 67" xfId="15587" xr:uid="{00000000-0005-0000-0000-000046390000}"/>
    <cellStyle name="Cálculo 2 8 68" xfId="15588" xr:uid="{00000000-0005-0000-0000-000047390000}"/>
    <cellStyle name="Cálculo 2 8 69" xfId="15589" xr:uid="{00000000-0005-0000-0000-000048390000}"/>
    <cellStyle name="Cálculo 2 8 7" xfId="15590" xr:uid="{00000000-0005-0000-0000-000049390000}"/>
    <cellStyle name="Cálculo 2 8 7 2" xfId="15591" xr:uid="{00000000-0005-0000-0000-00004A390000}"/>
    <cellStyle name="Cálculo 2 8 70" xfId="15592" xr:uid="{00000000-0005-0000-0000-00004B390000}"/>
    <cellStyle name="Cálculo 2 8 71" xfId="15593" xr:uid="{00000000-0005-0000-0000-00004C390000}"/>
    <cellStyle name="Cálculo 2 8 72" xfId="15594" xr:uid="{00000000-0005-0000-0000-00004D390000}"/>
    <cellStyle name="Cálculo 2 8 73" xfId="15595" xr:uid="{00000000-0005-0000-0000-00004E390000}"/>
    <cellStyle name="Cálculo 2 8 74" xfId="15596" xr:uid="{00000000-0005-0000-0000-00004F390000}"/>
    <cellStyle name="Cálculo 2 8 75" xfId="15597" xr:uid="{00000000-0005-0000-0000-000050390000}"/>
    <cellStyle name="Cálculo 2 8 76" xfId="15598" xr:uid="{00000000-0005-0000-0000-000051390000}"/>
    <cellStyle name="Cálculo 2 8 77" xfId="52413" xr:uid="{00000000-0005-0000-0000-000052390000}"/>
    <cellStyle name="Cálculo 2 8 78" xfId="52349" xr:uid="{00000000-0005-0000-0000-000053390000}"/>
    <cellStyle name="Cálculo 2 8 79" xfId="53102" xr:uid="{00000000-0005-0000-0000-000054390000}"/>
    <cellStyle name="Cálculo 2 8 8" xfId="15599" xr:uid="{00000000-0005-0000-0000-000055390000}"/>
    <cellStyle name="Cálculo 2 8 8 2" xfId="15600" xr:uid="{00000000-0005-0000-0000-000056390000}"/>
    <cellStyle name="Cálculo 2 8 9" xfId="15601" xr:uid="{00000000-0005-0000-0000-000057390000}"/>
    <cellStyle name="Cálculo 2 8 9 2" xfId="15602" xr:uid="{00000000-0005-0000-0000-000058390000}"/>
    <cellStyle name="Cálculo 2 80" xfId="15603" xr:uid="{00000000-0005-0000-0000-000059390000}"/>
    <cellStyle name="Cálculo 2 81" xfId="15604" xr:uid="{00000000-0005-0000-0000-00005A390000}"/>
    <cellStyle name="Cálculo 2 82" xfId="15605" xr:uid="{00000000-0005-0000-0000-00005B390000}"/>
    <cellStyle name="Cálculo 2 83" xfId="15606" xr:uid="{00000000-0005-0000-0000-00005C390000}"/>
    <cellStyle name="Cálculo 2 84" xfId="15607" xr:uid="{00000000-0005-0000-0000-00005D390000}"/>
    <cellStyle name="Cálculo 2 85" xfId="15608" xr:uid="{00000000-0005-0000-0000-00005E390000}"/>
    <cellStyle name="Cálculo 2 86" xfId="15609" xr:uid="{00000000-0005-0000-0000-00005F390000}"/>
    <cellStyle name="Cálculo 2 87" xfId="15610" xr:uid="{00000000-0005-0000-0000-000060390000}"/>
    <cellStyle name="Cálculo 2 88" xfId="15611" xr:uid="{00000000-0005-0000-0000-000061390000}"/>
    <cellStyle name="Cálculo 2 89" xfId="15612" xr:uid="{00000000-0005-0000-0000-000062390000}"/>
    <cellStyle name="Cálculo 2 9" xfId="376" xr:uid="{00000000-0005-0000-0000-000063390000}"/>
    <cellStyle name="Cálculo 2 9 10" xfId="15613" xr:uid="{00000000-0005-0000-0000-000064390000}"/>
    <cellStyle name="Cálculo 2 9 10 2" xfId="15614" xr:uid="{00000000-0005-0000-0000-000065390000}"/>
    <cellStyle name="Cálculo 2 9 11" xfId="15615" xr:uid="{00000000-0005-0000-0000-000066390000}"/>
    <cellStyle name="Cálculo 2 9 11 2" xfId="15616" xr:uid="{00000000-0005-0000-0000-000067390000}"/>
    <cellStyle name="Cálculo 2 9 12" xfId="15617" xr:uid="{00000000-0005-0000-0000-000068390000}"/>
    <cellStyle name="Cálculo 2 9 12 2" xfId="15618" xr:uid="{00000000-0005-0000-0000-000069390000}"/>
    <cellStyle name="Cálculo 2 9 13" xfId="15619" xr:uid="{00000000-0005-0000-0000-00006A390000}"/>
    <cellStyle name="Cálculo 2 9 13 2" xfId="15620" xr:uid="{00000000-0005-0000-0000-00006B390000}"/>
    <cellStyle name="Cálculo 2 9 14" xfId="15621" xr:uid="{00000000-0005-0000-0000-00006C390000}"/>
    <cellStyle name="Cálculo 2 9 14 2" xfId="15622" xr:uid="{00000000-0005-0000-0000-00006D390000}"/>
    <cellStyle name="Cálculo 2 9 15" xfId="15623" xr:uid="{00000000-0005-0000-0000-00006E390000}"/>
    <cellStyle name="Cálculo 2 9 15 2" xfId="15624" xr:uid="{00000000-0005-0000-0000-00006F390000}"/>
    <cellStyle name="Cálculo 2 9 16" xfId="15625" xr:uid="{00000000-0005-0000-0000-000070390000}"/>
    <cellStyle name="Cálculo 2 9 16 2" xfId="15626" xr:uid="{00000000-0005-0000-0000-000071390000}"/>
    <cellStyle name="Cálculo 2 9 17" xfId="15627" xr:uid="{00000000-0005-0000-0000-000072390000}"/>
    <cellStyle name="Cálculo 2 9 17 2" xfId="15628" xr:uid="{00000000-0005-0000-0000-000073390000}"/>
    <cellStyle name="Cálculo 2 9 18" xfId="15629" xr:uid="{00000000-0005-0000-0000-000074390000}"/>
    <cellStyle name="Cálculo 2 9 18 2" xfId="15630" xr:uid="{00000000-0005-0000-0000-000075390000}"/>
    <cellStyle name="Cálculo 2 9 19" xfId="15631" xr:uid="{00000000-0005-0000-0000-000076390000}"/>
    <cellStyle name="Cálculo 2 9 19 2" xfId="15632" xr:uid="{00000000-0005-0000-0000-000077390000}"/>
    <cellStyle name="Cálculo 2 9 2" xfId="377" xr:uid="{00000000-0005-0000-0000-000078390000}"/>
    <cellStyle name="Cálculo 2 9 2 2" xfId="15633" xr:uid="{00000000-0005-0000-0000-000079390000}"/>
    <cellStyle name="Cálculo 2 9 20" xfId="15634" xr:uid="{00000000-0005-0000-0000-00007A390000}"/>
    <cellStyle name="Cálculo 2 9 20 2" xfId="15635" xr:uid="{00000000-0005-0000-0000-00007B390000}"/>
    <cellStyle name="Cálculo 2 9 21" xfId="15636" xr:uid="{00000000-0005-0000-0000-00007C390000}"/>
    <cellStyle name="Cálculo 2 9 21 2" xfId="15637" xr:uid="{00000000-0005-0000-0000-00007D390000}"/>
    <cellStyle name="Cálculo 2 9 22" xfId="15638" xr:uid="{00000000-0005-0000-0000-00007E390000}"/>
    <cellStyle name="Cálculo 2 9 22 2" xfId="15639" xr:uid="{00000000-0005-0000-0000-00007F390000}"/>
    <cellStyle name="Cálculo 2 9 23" xfId="15640" xr:uid="{00000000-0005-0000-0000-000080390000}"/>
    <cellStyle name="Cálculo 2 9 23 2" xfId="15641" xr:uid="{00000000-0005-0000-0000-000081390000}"/>
    <cellStyle name="Cálculo 2 9 24" xfId="15642" xr:uid="{00000000-0005-0000-0000-000082390000}"/>
    <cellStyle name="Cálculo 2 9 24 2" xfId="15643" xr:uid="{00000000-0005-0000-0000-000083390000}"/>
    <cellStyle name="Cálculo 2 9 25" xfId="15644" xr:uid="{00000000-0005-0000-0000-000084390000}"/>
    <cellStyle name="Cálculo 2 9 25 2" xfId="15645" xr:uid="{00000000-0005-0000-0000-000085390000}"/>
    <cellStyle name="Cálculo 2 9 26" xfId="15646" xr:uid="{00000000-0005-0000-0000-000086390000}"/>
    <cellStyle name="Cálculo 2 9 26 2" xfId="15647" xr:uid="{00000000-0005-0000-0000-000087390000}"/>
    <cellStyle name="Cálculo 2 9 27" xfId="15648" xr:uid="{00000000-0005-0000-0000-000088390000}"/>
    <cellStyle name="Cálculo 2 9 27 2" xfId="15649" xr:uid="{00000000-0005-0000-0000-000089390000}"/>
    <cellStyle name="Cálculo 2 9 28" xfId="15650" xr:uid="{00000000-0005-0000-0000-00008A390000}"/>
    <cellStyle name="Cálculo 2 9 28 2" xfId="15651" xr:uid="{00000000-0005-0000-0000-00008B390000}"/>
    <cellStyle name="Cálculo 2 9 29" xfId="15652" xr:uid="{00000000-0005-0000-0000-00008C390000}"/>
    <cellStyle name="Cálculo 2 9 29 2" xfId="15653" xr:uid="{00000000-0005-0000-0000-00008D390000}"/>
    <cellStyle name="Cálculo 2 9 3" xfId="15654" xr:uid="{00000000-0005-0000-0000-00008E390000}"/>
    <cellStyle name="Cálculo 2 9 3 2" xfId="15655" xr:uid="{00000000-0005-0000-0000-00008F390000}"/>
    <cellStyle name="Cálculo 2 9 30" xfId="15656" xr:uid="{00000000-0005-0000-0000-000090390000}"/>
    <cellStyle name="Cálculo 2 9 30 2" xfId="15657" xr:uid="{00000000-0005-0000-0000-000091390000}"/>
    <cellStyle name="Cálculo 2 9 31" xfId="15658" xr:uid="{00000000-0005-0000-0000-000092390000}"/>
    <cellStyle name="Cálculo 2 9 31 2" xfId="15659" xr:uid="{00000000-0005-0000-0000-000093390000}"/>
    <cellStyle name="Cálculo 2 9 32" xfId="15660" xr:uid="{00000000-0005-0000-0000-000094390000}"/>
    <cellStyle name="Cálculo 2 9 32 2" xfId="15661" xr:uid="{00000000-0005-0000-0000-000095390000}"/>
    <cellStyle name="Cálculo 2 9 33" xfId="15662" xr:uid="{00000000-0005-0000-0000-000096390000}"/>
    <cellStyle name="Cálculo 2 9 33 2" xfId="15663" xr:uid="{00000000-0005-0000-0000-000097390000}"/>
    <cellStyle name="Cálculo 2 9 34" xfId="15664" xr:uid="{00000000-0005-0000-0000-000098390000}"/>
    <cellStyle name="Cálculo 2 9 34 2" xfId="15665" xr:uid="{00000000-0005-0000-0000-000099390000}"/>
    <cellStyle name="Cálculo 2 9 35" xfId="15666" xr:uid="{00000000-0005-0000-0000-00009A390000}"/>
    <cellStyle name="Cálculo 2 9 35 2" xfId="15667" xr:uid="{00000000-0005-0000-0000-00009B390000}"/>
    <cellStyle name="Cálculo 2 9 36" xfId="15668" xr:uid="{00000000-0005-0000-0000-00009C390000}"/>
    <cellStyle name="Cálculo 2 9 36 2" xfId="15669" xr:uid="{00000000-0005-0000-0000-00009D390000}"/>
    <cellStyle name="Cálculo 2 9 37" xfId="15670" xr:uid="{00000000-0005-0000-0000-00009E390000}"/>
    <cellStyle name="Cálculo 2 9 37 2" xfId="15671" xr:uid="{00000000-0005-0000-0000-00009F390000}"/>
    <cellStyle name="Cálculo 2 9 38" xfId="15672" xr:uid="{00000000-0005-0000-0000-0000A0390000}"/>
    <cellStyle name="Cálculo 2 9 38 2" xfId="15673" xr:uid="{00000000-0005-0000-0000-0000A1390000}"/>
    <cellStyle name="Cálculo 2 9 39" xfId="15674" xr:uid="{00000000-0005-0000-0000-0000A2390000}"/>
    <cellStyle name="Cálculo 2 9 39 2" xfId="15675" xr:uid="{00000000-0005-0000-0000-0000A3390000}"/>
    <cellStyle name="Cálculo 2 9 4" xfId="15676" xr:uid="{00000000-0005-0000-0000-0000A4390000}"/>
    <cellStyle name="Cálculo 2 9 4 2" xfId="15677" xr:uid="{00000000-0005-0000-0000-0000A5390000}"/>
    <cellStyle name="Cálculo 2 9 40" xfId="15678" xr:uid="{00000000-0005-0000-0000-0000A6390000}"/>
    <cellStyle name="Cálculo 2 9 41" xfId="15679" xr:uid="{00000000-0005-0000-0000-0000A7390000}"/>
    <cellStyle name="Cálculo 2 9 42" xfId="15680" xr:uid="{00000000-0005-0000-0000-0000A8390000}"/>
    <cellStyle name="Cálculo 2 9 43" xfId="15681" xr:uid="{00000000-0005-0000-0000-0000A9390000}"/>
    <cellStyle name="Cálculo 2 9 44" xfId="15682" xr:uid="{00000000-0005-0000-0000-0000AA390000}"/>
    <cellStyle name="Cálculo 2 9 45" xfId="15683" xr:uid="{00000000-0005-0000-0000-0000AB390000}"/>
    <cellStyle name="Cálculo 2 9 46" xfId="15684" xr:uid="{00000000-0005-0000-0000-0000AC390000}"/>
    <cellStyle name="Cálculo 2 9 47" xfId="15685" xr:uid="{00000000-0005-0000-0000-0000AD390000}"/>
    <cellStyle name="Cálculo 2 9 48" xfId="15686" xr:uid="{00000000-0005-0000-0000-0000AE390000}"/>
    <cellStyle name="Cálculo 2 9 49" xfId="15687" xr:uid="{00000000-0005-0000-0000-0000AF390000}"/>
    <cellStyle name="Cálculo 2 9 5" xfId="15688" xr:uid="{00000000-0005-0000-0000-0000B0390000}"/>
    <cellStyle name="Cálculo 2 9 5 2" xfId="15689" xr:uid="{00000000-0005-0000-0000-0000B1390000}"/>
    <cellStyle name="Cálculo 2 9 50" xfId="15690" xr:uid="{00000000-0005-0000-0000-0000B2390000}"/>
    <cellStyle name="Cálculo 2 9 51" xfId="15691" xr:uid="{00000000-0005-0000-0000-0000B3390000}"/>
    <cellStyle name="Cálculo 2 9 52" xfId="15692" xr:uid="{00000000-0005-0000-0000-0000B4390000}"/>
    <cellStyle name="Cálculo 2 9 53" xfId="15693" xr:uid="{00000000-0005-0000-0000-0000B5390000}"/>
    <cellStyle name="Cálculo 2 9 54" xfId="15694" xr:uid="{00000000-0005-0000-0000-0000B6390000}"/>
    <cellStyle name="Cálculo 2 9 55" xfId="15695" xr:uid="{00000000-0005-0000-0000-0000B7390000}"/>
    <cellStyle name="Cálculo 2 9 56" xfId="15696" xr:uid="{00000000-0005-0000-0000-0000B8390000}"/>
    <cellStyle name="Cálculo 2 9 57" xfId="15697" xr:uid="{00000000-0005-0000-0000-0000B9390000}"/>
    <cellStyle name="Cálculo 2 9 58" xfId="15698" xr:uid="{00000000-0005-0000-0000-0000BA390000}"/>
    <cellStyle name="Cálculo 2 9 59" xfId="15699" xr:uid="{00000000-0005-0000-0000-0000BB390000}"/>
    <cellStyle name="Cálculo 2 9 6" xfId="15700" xr:uid="{00000000-0005-0000-0000-0000BC390000}"/>
    <cellStyle name="Cálculo 2 9 6 2" xfId="15701" xr:uid="{00000000-0005-0000-0000-0000BD390000}"/>
    <cellStyle name="Cálculo 2 9 60" xfId="15702" xr:uid="{00000000-0005-0000-0000-0000BE390000}"/>
    <cellStyle name="Cálculo 2 9 61" xfId="15703" xr:uid="{00000000-0005-0000-0000-0000BF390000}"/>
    <cellStyle name="Cálculo 2 9 62" xfId="15704" xr:uid="{00000000-0005-0000-0000-0000C0390000}"/>
    <cellStyle name="Cálculo 2 9 63" xfId="15705" xr:uid="{00000000-0005-0000-0000-0000C1390000}"/>
    <cellStyle name="Cálculo 2 9 64" xfId="15706" xr:uid="{00000000-0005-0000-0000-0000C2390000}"/>
    <cellStyle name="Cálculo 2 9 65" xfId="15707" xr:uid="{00000000-0005-0000-0000-0000C3390000}"/>
    <cellStyle name="Cálculo 2 9 66" xfId="15708" xr:uid="{00000000-0005-0000-0000-0000C4390000}"/>
    <cellStyle name="Cálculo 2 9 67" xfId="15709" xr:uid="{00000000-0005-0000-0000-0000C5390000}"/>
    <cellStyle name="Cálculo 2 9 68" xfId="15710" xr:uid="{00000000-0005-0000-0000-0000C6390000}"/>
    <cellStyle name="Cálculo 2 9 69" xfId="15711" xr:uid="{00000000-0005-0000-0000-0000C7390000}"/>
    <cellStyle name="Cálculo 2 9 7" xfId="15712" xr:uid="{00000000-0005-0000-0000-0000C8390000}"/>
    <cellStyle name="Cálculo 2 9 7 2" xfId="15713" xr:uid="{00000000-0005-0000-0000-0000C9390000}"/>
    <cellStyle name="Cálculo 2 9 70" xfId="15714" xr:uid="{00000000-0005-0000-0000-0000CA390000}"/>
    <cellStyle name="Cálculo 2 9 71" xfId="15715" xr:uid="{00000000-0005-0000-0000-0000CB390000}"/>
    <cellStyle name="Cálculo 2 9 72" xfId="15716" xr:uid="{00000000-0005-0000-0000-0000CC390000}"/>
    <cellStyle name="Cálculo 2 9 73" xfId="15717" xr:uid="{00000000-0005-0000-0000-0000CD390000}"/>
    <cellStyle name="Cálculo 2 9 74" xfId="15718" xr:uid="{00000000-0005-0000-0000-0000CE390000}"/>
    <cellStyle name="Cálculo 2 9 75" xfId="15719" xr:uid="{00000000-0005-0000-0000-0000CF390000}"/>
    <cellStyle name="Cálculo 2 9 76" xfId="15720" xr:uid="{00000000-0005-0000-0000-0000D0390000}"/>
    <cellStyle name="Cálculo 2 9 77" xfId="52679" xr:uid="{00000000-0005-0000-0000-0000D1390000}"/>
    <cellStyle name="Cálculo 2 9 78" xfId="52939" xr:uid="{00000000-0005-0000-0000-0000D2390000}"/>
    <cellStyle name="Cálculo 2 9 79" xfId="53400" xr:uid="{00000000-0005-0000-0000-0000D3390000}"/>
    <cellStyle name="Cálculo 2 9 8" xfId="15721" xr:uid="{00000000-0005-0000-0000-0000D4390000}"/>
    <cellStyle name="Cálculo 2 9 8 2" xfId="15722" xr:uid="{00000000-0005-0000-0000-0000D5390000}"/>
    <cellStyle name="Cálculo 2 9 9" xfId="15723" xr:uid="{00000000-0005-0000-0000-0000D6390000}"/>
    <cellStyle name="Cálculo 2 9 9 2" xfId="15724" xr:uid="{00000000-0005-0000-0000-0000D7390000}"/>
    <cellStyle name="Cálculo 2 90" xfId="15725" xr:uid="{00000000-0005-0000-0000-0000D8390000}"/>
    <cellStyle name="Cálculo 2 91" xfId="15726" xr:uid="{00000000-0005-0000-0000-0000D9390000}"/>
    <cellStyle name="Cálculo 2 92" xfId="15727" xr:uid="{00000000-0005-0000-0000-0000DA390000}"/>
    <cellStyle name="Cálculo 2 93" xfId="15728" xr:uid="{00000000-0005-0000-0000-0000DB390000}"/>
    <cellStyle name="Cálculo 2 94" xfId="15729" xr:uid="{00000000-0005-0000-0000-0000DC390000}"/>
    <cellStyle name="Cálculo 2 95" xfId="15730" xr:uid="{00000000-0005-0000-0000-0000DD390000}"/>
    <cellStyle name="Cálculo 2 96" xfId="52322" xr:uid="{00000000-0005-0000-0000-0000DE390000}"/>
    <cellStyle name="Cálculo 2 97" xfId="52758" xr:uid="{00000000-0005-0000-0000-0000DF390000}"/>
    <cellStyle name="Cálculo 2 98" xfId="53044" xr:uid="{00000000-0005-0000-0000-0000E0390000}"/>
    <cellStyle name="Célula de Verificação" xfId="21" builtinId="23" customBuiltin="1"/>
    <cellStyle name="Célula de Verificação 2" xfId="378" xr:uid="{00000000-0005-0000-0000-0000E2390000}"/>
    <cellStyle name="Célula Vinculada" xfId="20" builtinId="24" customBuiltin="1"/>
    <cellStyle name="Célula Vinculada 2" xfId="379" xr:uid="{00000000-0005-0000-0000-0000E4390000}"/>
    <cellStyle name="Check Cell" xfId="380" xr:uid="{00000000-0005-0000-0000-0000E5390000}"/>
    <cellStyle name="Comma" xfId="53570" xr:uid="{8E35D4EC-24D1-4EAC-9F58-176950AC4996}"/>
    <cellStyle name="Comma [0]" xfId="381" xr:uid="{00000000-0005-0000-0000-0000E6390000}"/>
    <cellStyle name="Comma [0] 2" xfId="382" xr:uid="{00000000-0005-0000-0000-0000E7390000}"/>
    <cellStyle name="Comma 2" xfId="383" xr:uid="{00000000-0005-0000-0000-0000E8390000}"/>
    <cellStyle name="Comma_Arauco Piping list" xfId="52189" xr:uid="{00000000-0005-0000-0000-0000E9390000}"/>
    <cellStyle name="Comma0" xfId="384" xr:uid="{00000000-0005-0000-0000-0000EA390000}"/>
    <cellStyle name="Comma0 - Estilo4" xfId="385" xr:uid="{00000000-0005-0000-0000-0000EB390000}"/>
    <cellStyle name="Comma0 2" xfId="53529" xr:uid="{00000000-0005-0000-0000-0000EC390000}"/>
    <cellStyle name="Comma1 - Estilo1" xfId="386" xr:uid="{00000000-0005-0000-0000-0000ED390000}"/>
    <cellStyle name="CORES" xfId="52190" xr:uid="{00000000-0005-0000-0000-0000EE390000}"/>
    <cellStyle name="CORES 2" xfId="53530" xr:uid="{00000000-0005-0000-0000-0000EF390000}"/>
    <cellStyle name="Currency [0]" xfId="387" xr:uid="{00000000-0005-0000-0000-0000F0390000}"/>
    <cellStyle name="Currency_Arauco Piping list" xfId="52191" xr:uid="{00000000-0005-0000-0000-0000F1390000}"/>
    <cellStyle name="Currency0" xfId="52192" xr:uid="{00000000-0005-0000-0000-0000F2390000}"/>
    <cellStyle name="Data" xfId="388" xr:uid="{00000000-0005-0000-0000-0000F3390000}"/>
    <cellStyle name="Data 2" xfId="389" xr:uid="{00000000-0005-0000-0000-0000F4390000}"/>
    <cellStyle name="Data 3" xfId="53531" xr:uid="{00000000-0005-0000-0000-0000F5390000}"/>
    <cellStyle name="Date" xfId="52193" xr:uid="{00000000-0005-0000-0000-0000F6390000}"/>
    <cellStyle name="Date - Estilo3" xfId="390" xr:uid="{00000000-0005-0000-0000-0000F7390000}"/>
    <cellStyle name="Ênfase1" xfId="26" builtinId="29" customBuiltin="1"/>
    <cellStyle name="Ênfase1 2" xfId="391" xr:uid="{00000000-0005-0000-0000-0000F9390000}"/>
    <cellStyle name="Ênfase2" xfId="30" builtinId="33" customBuiltin="1"/>
    <cellStyle name="Ênfase2 2" xfId="392" xr:uid="{00000000-0005-0000-0000-0000FB390000}"/>
    <cellStyle name="Ênfase3" xfId="34" builtinId="37" customBuiltin="1"/>
    <cellStyle name="Ênfase3 2" xfId="393" xr:uid="{00000000-0005-0000-0000-0000FD390000}"/>
    <cellStyle name="Ênfase4" xfId="38" builtinId="41" customBuiltin="1"/>
    <cellStyle name="Ênfase4 2" xfId="394" xr:uid="{00000000-0005-0000-0000-0000FF390000}"/>
    <cellStyle name="Ênfase5" xfId="42" builtinId="45" customBuiltin="1"/>
    <cellStyle name="Ênfase5 2" xfId="395" xr:uid="{00000000-0005-0000-0000-0000013A0000}"/>
    <cellStyle name="Ênfase6" xfId="46" builtinId="49" customBuiltin="1"/>
    <cellStyle name="Ênfase6 2" xfId="396" xr:uid="{00000000-0005-0000-0000-0000033A0000}"/>
    <cellStyle name="Entrada" xfId="17" builtinId="20" customBuiltin="1"/>
    <cellStyle name="Entrada 2" xfId="397" xr:uid="{00000000-0005-0000-0000-0000053A0000}"/>
    <cellStyle name="Entrada 2 10" xfId="398" xr:uid="{00000000-0005-0000-0000-0000063A0000}"/>
    <cellStyle name="Entrada 2 10 10" xfId="15731" xr:uid="{00000000-0005-0000-0000-0000073A0000}"/>
    <cellStyle name="Entrada 2 10 10 2" xfId="15732" xr:uid="{00000000-0005-0000-0000-0000083A0000}"/>
    <cellStyle name="Entrada 2 10 11" xfId="15733" xr:uid="{00000000-0005-0000-0000-0000093A0000}"/>
    <cellStyle name="Entrada 2 10 11 2" xfId="15734" xr:uid="{00000000-0005-0000-0000-00000A3A0000}"/>
    <cellStyle name="Entrada 2 10 12" xfId="15735" xr:uid="{00000000-0005-0000-0000-00000B3A0000}"/>
    <cellStyle name="Entrada 2 10 12 2" xfId="15736" xr:uid="{00000000-0005-0000-0000-00000C3A0000}"/>
    <cellStyle name="Entrada 2 10 13" xfId="15737" xr:uid="{00000000-0005-0000-0000-00000D3A0000}"/>
    <cellStyle name="Entrada 2 10 13 2" xfId="15738" xr:uid="{00000000-0005-0000-0000-00000E3A0000}"/>
    <cellStyle name="Entrada 2 10 14" xfId="15739" xr:uid="{00000000-0005-0000-0000-00000F3A0000}"/>
    <cellStyle name="Entrada 2 10 14 2" xfId="15740" xr:uid="{00000000-0005-0000-0000-0000103A0000}"/>
    <cellStyle name="Entrada 2 10 15" xfId="15741" xr:uid="{00000000-0005-0000-0000-0000113A0000}"/>
    <cellStyle name="Entrada 2 10 15 2" xfId="15742" xr:uid="{00000000-0005-0000-0000-0000123A0000}"/>
    <cellStyle name="Entrada 2 10 16" xfId="15743" xr:uid="{00000000-0005-0000-0000-0000133A0000}"/>
    <cellStyle name="Entrada 2 10 16 2" xfId="15744" xr:uid="{00000000-0005-0000-0000-0000143A0000}"/>
    <cellStyle name="Entrada 2 10 17" xfId="15745" xr:uid="{00000000-0005-0000-0000-0000153A0000}"/>
    <cellStyle name="Entrada 2 10 17 2" xfId="15746" xr:uid="{00000000-0005-0000-0000-0000163A0000}"/>
    <cellStyle name="Entrada 2 10 18" xfId="15747" xr:uid="{00000000-0005-0000-0000-0000173A0000}"/>
    <cellStyle name="Entrada 2 10 18 2" xfId="15748" xr:uid="{00000000-0005-0000-0000-0000183A0000}"/>
    <cellStyle name="Entrada 2 10 19" xfId="15749" xr:uid="{00000000-0005-0000-0000-0000193A0000}"/>
    <cellStyle name="Entrada 2 10 19 2" xfId="15750" xr:uid="{00000000-0005-0000-0000-00001A3A0000}"/>
    <cellStyle name="Entrada 2 10 2" xfId="399" xr:uid="{00000000-0005-0000-0000-00001B3A0000}"/>
    <cellStyle name="Entrada 2 10 2 2" xfId="15751" xr:uid="{00000000-0005-0000-0000-00001C3A0000}"/>
    <cellStyle name="Entrada 2 10 20" xfId="15752" xr:uid="{00000000-0005-0000-0000-00001D3A0000}"/>
    <cellStyle name="Entrada 2 10 20 2" xfId="15753" xr:uid="{00000000-0005-0000-0000-00001E3A0000}"/>
    <cellStyle name="Entrada 2 10 21" xfId="15754" xr:uid="{00000000-0005-0000-0000-00001F3A0000}"/>
    <cellStyle name="Entrada 2 10 21 2" xfId="15755" xr:uid="{00000000-0005-0000-0000-0000203A0000}"/>
    <cellStyle name="Entrada 2 10 22" xfId="15756" xr:uid="{00000000-0005-0000-0000-0000213A0000}"/>
    <cellStyle name="Entrada 2 10 22 2" xfId="15757" xr:uid="{00000000-0005-0000-0000-0000223A0000}"/>
    <cellStyle name="Entrada 2 10 23" xfId="15758" xr:uid="{00000000-0005-0000-0000-0000233A0000}"/>
    <cellStyle name="Entrada 2 10 23 2" xfId="15759" xr:uid="{00000000-0005-0000-0000-0000243A0000}"/>
    <cellStyle name="Entrada 2 10 24" xfId="15760" xr:uid="{00000000-0005-0000-0000-0000253A0000}"/>
    <cellStyle name="Entrada 2 10 24 2" xfId="15761" xr:uid="{00000000-0005-0000-0000-0000263A0000}"/>
    <cellStyle name="Entrada 2 10 25" xfId="15762" xr:uid="{00000000-0005-0000-0000-0000273A0000}"/>
    <cellStyle name="Entrada 2 10 25 2" xfId="15763" xr:uid="{00000000-0005-0000-0000-0000283A0000}"/>
    <cellStyle name="Entrada 2 10 26" xfId="15764" xr:uid="{00000000-0005-0000-0000-0000293A0000}"/>
    <cellStyle name="Entrada 2 10 26 2" xfId="15765" xr:uid="{00000000-0005-0000-0000-00002A3A0000}"/>
    <cellStyle name="Entrada 2 10 27" xfId="15766" xr:uid="{00000000-0005-0000-0000-00002B3A0000}"/>
    <cellStyle name="Entrada 2 10 27 2" xfId="15767" xr:uid="{00000000-0005-0000-0000-00002C3A0000}"/>
    <cellStyle name="Entrada 2 10 28" xfId="15768" xr:uid="{00000000-0005-0000-0000-00002D3A0000}"/>
    <cellStyle name="Entrada 2 10 28 2" xfId="15769" xr:uid="{00000000-0005-0000-0000-00002E3A0000}"/>
    <cellStyle name="Entrada 2 10 29" xfId="15770" xr:uid="{00000000-0005-0000-0000-00002F3A0000}"/>
    <cellStyle name="Entrada 2 10 29 2" xfId="15771" xr:uid="{00000000-0005-0000-0000-0000303A0000}"/>
    <cellStyle name="Entrada 2 10 3" xfId="15772" xr:uid="{00000000-0005-0000-0000-0000313A0000}"/>
    <cellStyle name="Entrada 2 10 3 2" xfId="15773" xr:uid="{00000000-0005-0000-0000-0000323A0000}"/>
    <cellStyle name="Entrada 2 10 30" xfId="15774" xr:uid="{00000000-0005-0000-0000-0000333A0000}"/>
    <cellStyle name="Entrada 2 10 30 2" xfId="15775" xr:uid="{00000000-0005-0000-0000-0000343A0000}"/>
    <cellStyle name="Entrada 2 10 31" xfId="15776" xr:uid="{00000000-0005-0000-0000-0000353A0000}"/>
    <cellStyle name="Entrada 2 10 31 2" xfId="15777" xr:uid="{00000000-0005-0000-0000-0000363A0000}"/>
    <cellStyle name="Entrada 2 10 32" xfId="15778" xr:uid="{00000000-0005-0000-0000-0000373A0000}"/>
    <cellStyle name="Entrada 2 10 32 2" xfId="15779" xr:uid="{00000000-0005-0000-0000-0000383A0000}"/>
    <cellStyle name="Entrada 2 10 33" xfId="15780" xr:uid="{00000000-0005-0000-0000-0000393A0000}"/>
    <cellStyle name="Entrada 2 10 33 2" xfId="15781" xr:uid="{00000000-0005-0000-0000-00003A3A0000}"/>
    <cellStyle name="Entrada 2 10 34" xfId="15782" xr:uid="{00000000-0005-0000-0000-00003B3A0000}"/>
    <cellStyle name="Entrada 2 10 34 2" xfId="15783" xr:uid="{00000000-0005-0000-0000-00003C3A0000}"/>
    <cellStyle name="Entrada 2 10 35" xfId="15784" xr:uid="{00000000-0005-0000-0000-00003D3A0000}"/>
    <cellStyle name="Entrada 2 10 35 2" xfId="15785" xr:uid="{00000000-0005-0000-0000-00003E3A0000}"/>
    <cellStyle name="Entrada 2 10 36" xfId="15786" xr:uid="{00000000-0005-0000-0000-00003F3A0000}"/>
    <cellStyle name="Entrada 2 10 36 2" xfId="15787" xr:uid="{00000000-0005-0000-0000-0000403A0000}"/>
    <cellStyle name="Entrada 2 10 37" xfId="15788" xr:uid="{00000000-0005-0000-0000-0000413A0000}"/>
    <cellStyle name="Entrada 2 10 37 2" xfId="15789" xr:uid="{00000000-0005-0000-0000-0000423A0000}"/>
    <cellStyle name="Entrada 2 10 38" xfId="15790" xr:uid="{00000000-0005-0000-0000-0000433A0000}"/>
    <cellStyle name="Entrada 2 10 38 2" xfId="15791" xr:uid="{00000000-0005-0000-0000-0000443A0000}"/>
    <cellStyle name="Entrada 2 10 39" xfId="15792" xr:uid="{00000000-0005-0000-0000-0000453A0000}"/>
    <cellStyle name="Entrada 2 10 39 2" xfId="15793" xr:uid="{00000000-0005-0000-0000-0000463A0000}"/>
    <cellStyle name="Entrada 2 10 4" xfId="15794" xr:uid="{00000000-0005-0000-0000-0000473A0000}"/>
    <cellStyle name="Entrada 2 10 4 2" xfId="15795" xr:uid="{00000000-0005-0000-0000-0000483A0000}"/>
    <cellStyle name="Entrada 2 10 40" xfId="15796" xr:uid="{00000000-0005-0000-0000-0000493A0000}"/>
    <cellStyle name="Entrada 2 10 41" xfId="15797" xr:uid="{00000000-0005-0000-0000-00004A3A0000}"/>
    <cellStyle name="Entrada 2 10 42" xfId="15798" xr:uid="{00000000-0005-0000-0000-00004B3A0000}"/>
    <cellStyle name="Entrada 2 10 43" xfId="15799" xr:uid="{00000000-0005-0000-0000-00004C3A0000}"/>
    <cellStyle name="Entrada 2 10 44" xfId="15800" xr:uid="{00000000-0005-0000-0000-00004D3A0000}"/>
    <cellStyle name="Entrada 2 10 45" xfId="15801" xr:uid="{00000000-0005-0000-0000-00004E3A0000}"/>
    <cellStyle name="Entrada 2 10 46" xfId="15802" xr:uid="{00000000-0005-0000-0000-00004F3A0000}"/>
    <cellStyle name="Entrada 2 10 47" xfId="15803" xr:uid="{00000000-0005-0000-0000-0000503A0000}"/>
    <cellStyle name="Entrada 2 10 48" xfId="15804" xr:uid="{00000000-0005-0000-0000-0000513A0000}"/>
    <cellStyle name="Entrada 2 10 49" xfId="15805" xr:uid="{00000000-0005-0000-0000-0000523A0000}"/>
    <cellStyle name="Entrada 2 10 5" xfId="15806" xr:uid="{00000000-0005-0000-0000-0000533A0000}"/>
    <cellStyle name="Entrada 2 10 5 2" xfId="15807" xr:uid="{00000000-0005-0000-0000-0000543A0000}"/>
    <cellStyle name="Entrada 2 10 50" xfId="15808" xr:uid="{00000000-0005-0000-0000-0000553A0000}"/>
    <cellStyle name="Entrada 2 10 51" xfId="15809" xr:uid="{00000000-0005-0000-0000-0000563A0000}"/>
    <cellStyle name="Entrada 2 10 52" xfId="15810" xr:uid="{00000000-0005-0000-0000-0000573A0000}"/>
    <cellStyle name="Entrada 2 10 53" xfId="15811" xr:uid="{00000000-0005-0000-0000-0000583A0000}"/>
    <cellStyle name="Entrada 2 10 54" xfId="15812" xr:uid="{00000000-0005-0000-0000-0000593A0000}"/>
    <cellStyle name="Entrada 2 10 55" xfId="15813" xr:uid="{00000000-0005-0000-0000-00005A3A0000}"/>
    <cellStyle name="Entrada 2 10 56" xfId="15814" xr:uid="{00000000-0005-0000-0000-00005B3A0000}"/>
    <cellStyle name="Entrada 2 10 57" xfId="15815" xr:uid="{00000000-0005-0000-0000-00005C3A0000}"/>
    <cellStyle name="Entrada 2 10 58" xfId="15816" xr:uid="{00000000-0005-0000-0000-00005D3A0000}"/>
    <cellStyle name="Entrada 2 10 59" xfId="15817" xr:uid="{00000000-0005-0000-0000-00005E3A0000}"/>
    <cellStyle name="Entrada 2 10 6" xfId="15818" xr:uid="{00000000-0005-0000-0000-00005F3A0000}"/>
    <cellStyle name="Entrada 2 10 6 2" xfId="15819" xr:uid="{00000000-0005-0000-0000-0000603A0000}"/>
    <cellStyle name="Entrada 2 10 60" xfId="15820" xr:uid="{00000000-0005-0000-0000-0000613A0000}"/>
    <cellStyle name="Entrada 2 10 61" xfId="15821" xr:uid="{00000000-0005-0000-0000-0000623A0000}"/>
    <cellStyle name="Entrada 2 10 62" xfId="15822" xr:uid="{00000000-0005-0000-0000-0000633A0000}"/>
    <cellStyle name="Entrada 2 10 63" xfId="15823" xr:uid="{00000000-0005-0000-0000-0000643A0000}"/>
    <cellStyle name="Entrada 2 10 64" xfId="15824" xr:uid="{00000000-0005-0000-0000-0000653A0000}"/>
    <cellStyle name="Entrada 2 10 65" xfId="15825" xr:uid="{00000000-0005-0000-0000-0000663A0000}"/>
    <cellStyle name="Entrada 2 10 66" xfId="15826" xr:uid="{00000000-0005-0000-0000-0000673A0000}"/>
    <cellStyle name="Entrada 2 10 67" xfId="15827" xr:uid="{00000000-0005-0000-0000-0000683A0000}"/>
    <cellStyle name="Entrada 2 10 68" xfId="15828" xr:uid="{00000000-0005-0000-0000-0000693A0000}"/>
    <cellStyle name="Entrada 2 10 69" xfId="15829" xr:uid="{00000000-0005-0000-0000-00006A3A0000}"/>
    <cellStyle name="Entrada 2 10 7" xfId="15830" xr:uid="{00000000-0005-0000-0000-00006B3A0000}"/>
    <cellStyle name="Entrada 2 10 7 2" xfId="15831" xr:uid="{00000000-0005-0000-0000-00006C3A0000}"/>
    <cellStyle name="Entrada 2 10 70" xfId="15832" xr:uid="{00000000-0005-0000-0000-00006D3A0000}"/>
    <cellStyle name="Entrada 2 10 71" xfId="15833" xr:uid="{00000000-0005-0000-0000-00006E3A0000}"/>
    <cellStyle name="Entrada 2 10 72" xfId="15834" xr:uid="{00000000-0005-0000-0000-00006F3A0000}"/>
    <cellStyle name="Entrada 2 10 73" xfId="15835" xr:uid="{00000000-0005-0000-0000-0000703A0000}"/>
    <cellStyle name="Entrada 2 10 74" xfId="15836" xr:uid="{00000000-0005-0000-0000-0000713A0000}"/>
    <cellStyle name="Entrada 2 10 75" xfId="15837" xr:uid="{00000000-0005-0000-0000-0000723A0000}"/>
    <cellStyle name="Entrada 2 10 76" xfId="15838" xr:uid="{00000000-0005-0000-0000-0000733A0000}"/>
    <cellStyle name="Entrada 2 10 77" xfId="52426" xr:uid="{00000000-0005-0000-0000-0000743A0000}"/>
    <cellStyle name="Entrada 2 10 78" xfId="52233" xr:uid="{00000000-0005-0000-0000-0000753A0000}"/>
    <cellStyle name="Entrada 2 10 79" xfId="53117" xr:uid="{00000000-0005-0000-0000-0000763A0000}"/>
    <cellStyle name="Entrada 2 10 8" xfId="15839" xr:uid="{00000000-0005-0000-0000-0000773A0000}"/>
    <cellStyle name="Entrada 2 10 8 2" xfId="15840" xr:uid="{00000000-0005-0000-0000-0000783A0000}"/>
    <cellStyle name="Entrada 2 10 9" xfId="15841" xr:uid="{00000000-0005-0000-0000-0000793A0000}"/>
    <cellStyle name="Entrada 2 10 9 2" xfId="15842" xr:uid="{00000000-0005-0000-0000-00007A3A0000}"/>
    <cellStyle name="Entrada 2 11" xfId="400" xr:uid="{00000000-0005-0000-0000-00007B3A0000}"/>
    <cellStyle name="Entrada 2 11 10" xfId="15843" xr:uid="{00000000-0005-0000-0000-00007C3A0000}"/>
    <cellStyle name="Entrada 2 11 10 2" xfId="15844" xr:uid="{00000000-0005-0000-0000-00007D3A0000}"/>
    <cellStyle name="Entrada 2 11 11" xfId="15845" xr:uid="{00000000-0005-0000-0000-00007E3A0000}"/>
    <cellStyle name="Entrada 2 11 11 2" xfId="15846" xr:uid="{00000000-0005-0000-0000-00007F3A0000}"/>
    <cellStyle name="Entrada 2 11 12" xfId="15847" xr:uid="{00000000-0005-0000-0000-0000803A0000}"/>
    <cellStyle name="Entrada 2 11 12 2" xfId="15848" xr:uid="{00000000-0005-0000-0000-0000813A0000}"/>
    <cellStyle name="Entrada 2 11 13" xfId="15849" xr:uid="{00000000-0005-0000-0000-0000823A0000}"/>
    <cellStyle name="Entrada 2 11 13 2" xfId="15850" xr:uid="{00000000-0005-0000-0000-0000833A0000}"/>
    <cellStyle name="Entrada 2 11 14" xfId="15851" xr:uid="{00000000-0005-0000-0000-0000843A0000}"/>
    <cellStyle name="Entrada 2 11 14 2" xfId="15852" xr:uid="{00000000-0005-0000-0000-0000853A0000}"/>
    <cellStyle name="Entrada 2 11 15" xfId="15853" xr:uid="{00000000-0005-0000-0000-0000863A0000}"/>
    <cellStyle name="Entrada 2 11 15 2" xfId="15854" xr:uid="{00000000-0005-0000-0000-0000873A0000}"/>
    <cellStyle name="Entrada 2 11 16" xfId="15855" xr:uid="{00000000-0005-0000-0000-0000883A0000}"/>
    <cellStyle name="Entrada 2 11 16 2" xfId="15856" xr:uid="{00000000-0005-0000-0000-0000893A0000}"/>
    <cellStyle name="Entrada 2 11 17" xfId="15857" xr:uid="{00000000-0005-0000-0000-00008A3A0000}"/>
    <cellStyle name="Entrada 2 11 17 2" xfId="15858" xr:uid="{00000000-0005-0000-0000-00008B3A0000}"/>
    <cellStyle name="Entrada 2 11 18" xfId="15859" xr:uid="{00000000-0005-0000-0000-00008C3A0000}"/>
    <cellStyle name="Entrada 2 11 18 2" xfId="15860" xr:uid="{00000000-0005-0000-0000-00008D3A0000}"/>
    <cellStyle name="Entrada 2 11 19" xfId="15861" xr:uid="{00000000-0005-0000-0000-00008E3A0000}"/>
    <cellStyle name="Entrada 2 11 19 2" xfId="15862" xr:uid="{00000000-0005-0000-0000-00008F3A0000}"/>
    <cellStyle name="Entrada 2 11 2" xfId="401" xr:uid="{00000000-0005-0000-0000-0000903A0000}"/>
    <cellStyle name="Entrada 2 11 2 2" xfId="15863" xr:uid="{00000000-0005-0000-0000-0000913A0000}"/>
    <cellStyle name="Entrada 2 11 20" xfId="15864" xr:uid="{00000000-0005-0000-0000-0000923A0000}"/>
    <cellStyle name="Entrada 2 11 20 2" xfId="15865" xr:uid="{00000000-0005-0000-0000-0000933A0000}"/>
    <cellStyle name="Entrada 2 11 21" xfId="15866" xr:uid="{00000000-0005-0000-0000-0000943A0000}"/>
    <cellStyle name="Entrada 2 11 21 2" xfId="15867" xr:uid="{00000000-0005-0000-0000-0000953A0000}"/>
    <cellStyle name="Entrada 2 11 22" xfId="15868" xr:uid="{00000000-0005-0000-0000-0000963A0000}"/>
    <cellStyle name="Entrada 2 11 22 2" xfId="15869" xr:uid="{00000000-0005-0000-0000-0000973A0000}"/>
    <cellStyle name="Entrada 2 11 23" xfId="15870" xr:uid="{00000000-0005-0000-0000-0000983A0000}"/>
    <cellStyle name="Entrada 2 11 23 2" xfId="15871" xr:uid="{00000000-0005-0000-0000-0000993A0000}"/>
    <cellStyle name="Entrada 2 11 24" xfId="15872" xr:uid="{00000000-0005-0000-0000-00009A3A0000}"/>
    <cellStyle name="Entrada 2 11 24 2" xfId="15873" xr:uid="{00000000-0005-0000-0000-00009B3A0000}"/>
    <cellStyle name="Entrada 2 11 25" xfId="15874" xr:uid="{00000000-0005-0000-0000-00009C3A0000}"/>
    <cellStyle name="Entrada 2 11 25 2" xfId="15875" xr:uid="{00000000-0005-0000-0000-00009D3A0000}"/>
    <cellStyle name="Entrada 2 11 26" xfId="15876" xr:uid="{00000000-0005-0000-0000-00009E3A0000}"/>
    <cellStyle name="Entrada 2 11 26 2" xfId="15877" xr:uid="{00000000-0005-0000-0000-00009F3A0000}"/>
    <cellStyle name="Entrada 2 11 27" xfId="15878" xr:uid="{00000000-0005-0000-0000-0000A03A0000}"/>
    <cellStyle name="Entrada 2 11 27 2" xfId="15879" xr:uid="{00000000-0005-0000-0000-0000A13A0000}"/>
    <cellStyle name="Entrada 2 11 28" xfId="15880" xr:uid="{00000000-0005-0000-0000-0000A23A0000}"/>
    <cellStyle name="Entrada 2 11 28 2" xfId="15881" xr:uid="{00000000-0005-0000-0000-0000A33A0000}"/>
    <cellStyle name="Entrada 2 11 29" xfId="15882" xr:uid="{00000000-0005-0000-0000-0000A43A0000}"/>
    <cellStyle name="Entrada 2 11 29 2" xfId="15883" xr:uid="{00000000-0005-0000-0000-0000A53A0000}"/>
    <cellStyle name="Entrada 2 11 3" xfId="15884" xr:uid="{00000000-0005-0000-0000-0000A63A0000}"/>
    <cellStyle name="Entrada 2 11 3 2" xfId="15885" xr:uid="{00000000-0005-0000-0000-0000A73A0000}"/>
    <cellStyle name="Entrada 2 11 30" xfId="15886" xr:uid="{00000000-0005-0000-0000-0000A83A0000}"/>
    <cellStyle name="Entrada 2 11 30 2" xfId="15887" xr:uid="{00000000-0005-0000-0000-0000A93A0000}"/>
    <cellStyle name="Entrada 2 11 31" xfId="15888" xr:uid="{00000000-0005-0000-0000-0000AA3A0000}"/>
    <cellStyle name="Entrada 2 11 31 2" xfId="15889" xr:uid="{00000000-0005-0000-0000-0000AB3A0000}"/>
    <cellStyle name="Entrada 2 11 32" xfId="15890" xr:uid="{00000000-0005-0000-0000-0000AC3A0000}"/>
    <cellStyle name="Entrada 2 11 32 2" xfId="15891" xr:uid="{00000000-0005-0000-0000-0000AD3A0000}"/>
    <cellStyle name="Entrada 2 11 33" xfId="15892" xr:uid="{00000000-0005-0000-0000-0000AE3A0000}"/>
    <cellStyle name="Entrada 2 11 33 2" xfId="15893" xr:uid="{00000000-0005-0000-0000-0000AF3A0000}"/>
    <cellStyle name="Entrada 2 11 34" xfId="15894" xr:uid="{00000000-0005-0000-0000-0000B03A0000}"/>
    <cellStyle name="Entrada 2 11 34 2" xfId="15895" xr:uid="{00000000-0005-0000-0000-0000B13A0000}"/>
    <cellStyle name="Entrada 2 11 35" xfId="15896" xr:uid="{00000000-0005-0000-0000-0000B23A0000}"/>
    <cellStyle name="Entrada 2 11 35 2" xfId="15897" xr:uid="{00000000-0005-0000-0000-0000B33A0000}"/>
    <cellStyle name="Entrada 2 11 36" xfId="15898" xr:uid="{00000000-0005-0000-0000-0000B43A0000}"/>
    <cellStyle name="Entrada 2 11 36 2" xfId="15899" xr:uid="{00000000-0005-0000-0000-0000B53A0000}"/>
    <cellStyle name="Entrada 2 11 37" xfId="15900" xr:uid="{00000000-0005-0000-0000-0000B63A0000}"/>
    <cellStyle name="Entrada 2 11 37 2" xfId="15901" xr:uid="{00000000-0005-0000-0000-0000B73A0000}"/>
    <cellStyle name="Entrada 2 11 38" xfId="15902" xr:uid="{00000000-0005-0000-0000-0000B83A0000}"/>
    <cellStyle name="Entrada 2 11 38 2" xfId="15903" xr:uid="{00000000-0005-0000-0000-0000B93A0000}"/>
    <cellStyle name="Entrada 2 11 39" xfId="15904" xr:uid="{00000000-0005-0000-0000-0000BA3A0000}"/>
    <cellStyle name="Entrada 2 11 39 2" xfId="15905" xr:uid="{00000000-0005-0000-0000-0000BB3A0000}"/>
    <cellStyle name="Entrada 2 11 4" xfId="15906" xr:uid="{00000000-0005-0000-0000-0000BC3A0000}"/>
    <cellStyle name="Entrada 2 11 4 2" xfId="15907" xr:uid="{00000000-0005-0000-0000-0000BD3A0000}"/>
    <cellStyle name="Entrada 2 11 40" xfId="15908" xr:uid="{00000000-0005-0000-0000-0000BE3A0000}"/>
    <cellStyle name="Entrada 2 11 41" xfId="15909" xr:uid="{00000000-0005-0000-0000-0000BF3A0000}"/>
    <cellStyle name="Entrada 2 11 42" xfId="15910" xr:uid="{00000000-0005-0000-0000-0000C03A0000}"/>
    <cellStyle name="Entrada 2 11 43" xfId="15911" xr:uid="{00000000-0005-0000-0000-0000C13A0000}"/>
    <cellStyle name="Entrada 2 11 44" xfId="15912" xr:uid="{00000000-0005-0000-0000-0000C23A0000}"/>
    <cellStyle name="Entrada 2 11 45" xfId="15913" xr:uid="{00000000-0005-0000-0000-0000C33A0000}"/>
    <cellStyle name="Entrada 2 11 46" xfId="15914" xr:uid="{00000000-0005-0000-0000-0000C43A0000}"/>
    <cellStyle name="Entrada 2 11 47" xfId="15915" xr:uid="{00000000-0005-0000-0000-0000C53A0000}"/>
    <cellStyle name="Entrada 2 11 48" xfId="15916" xr:uid="{00000000-0005-0000-0000-0000C63A0000}"/>
    <cellStyle name="Entrada 2 11 49" xfId="15917" xr:uid="{00000000-0005-0000-0000-0000C73A0000}"/>
    <cellStyle name="Entrada 2 11 5" xfId="15918" xr:uid="{00000000-0005-0000-0000-0000C83A0000}"/>
    <cellStyle name="Entrada 2 11 5 2" xfId="15919" xr:uid="{00000000-0005-0000-0000-0000C93A0000}"/>
    <cellStyle name="Entrada 2 11 50" xfId="15920" xr:uid="{00000000-0005-0000-0000-0000CA3A0000}"/>
    <cellStyle name="Entrada 2 11 51" xfId="15921" xr:uid="{00000000-0005-0000-0000-0000CB3A0000}"/>
    <cellStyle name="Entrada 2 11 52" xfId="15922" xr:uid="{00000000-0005-0000-0000-0000CC3A0000}"/>
    <cellStyle name="Entrada 2 11 53" xfId="15923" xr:uid="{00000000-0005-0000-0000-0000CD3A0000}"/>
    <cellStyle name="Entrada 2 11 54" xfId="15924" xr:uid="{00000000-0005-0000-0000-0000CE3A0000}"/>
    <cellStyle name="Entrada 2 11 55" xfId="15925" xr:uid="{00000000-0005-0000-0000-0000CF3A0000}"/>
    <cellStyle name="Entrada 2 11 56" xfId="15926" xr:uid="{00000000-0005-0000-0000-0000D03A0000}"/>
    <cellStyle name="Entrada 2 11 57" xfId="15927" xr:uid="{00000000-0005-0000-0000-0000D13A0000}"/>
    <cellStyle name="Entrada 2 11 58" xfId="15928" xr:uid="{00000000-0005-0000-0000-0000D23A0000}"/>
    <cellStyle name="Entrada 2 11 59" xfId="15929" xr:uid="{00000000-0005-0000-0000-0000D33A0000}"/>
    <cellStyle name="Entrada 2 11 6" xfId="15930" xr:uid="{00000000-0005-0000-0000-0000D43A0000}"/>
    <cellStyle name="Entrada 2 11 6 2" xfId="15931" xr:uid="{00000000-0005-0000-0000-0000D53A0000}"/>
    <cellStyle name="Entrada 2 11 60" xfId="15932" xr:uid="{00000000-0005-0000-0000-0000D63A0000}"/>
    <cellStyle name="Entrada 2 11 61" xfId="15933" xr:uid="{00000000-0005-0000-0000-0000D73A0000}"/>
    <cellStyle name="Entrada 2 11 62" xfId="15934" xr:uid="{00000000-0005-0000-0000-0000D83A0000}"/>
    <cellStyle name="Entrada 2 11 63" xfId="15935" xr:uid="{00000000-0005-0000-0000-0000D93A0000}"/>
    <cellStyle name="Entrada 2 11 64" xfId="15936" xr:uid="{00000000-0005-0000-0000-0000DA3A0000}"/>
    <cellStyle name="Entrada 2 11 65" xfId="15937" xr:uid="{00000000-0005-0000-0000-0000DB3A0000}"/>
    <cellStyle name="Entrada 2 11 66" xfId="15938" xr:uid="{00000000-0005-0000-0000-0000DC3A0000}"/>
    <cellStyle name="Entrada 2 11 67" xfId="15939" xr:uid="{00000000-0005-0000-0000-0000DD3A0000}"/>
    <cellStyle name="Entrada 2 11 68" xfId="15940" xr:uid="{00000000-0005-0000-0000-0000DE3A0000}"/>
    <cellStyle name="Entrada 2 11 69" xfId="15941" xr:uid="{00000000-0005-0000-0000-0000DF3A0000}"/>
    <cellStyle name="Entrada 2 11 7" xfId="15942" xr:uid="{00000000-0005-0000-0000-0000E03A0000}"/>
    <cellStyle name="Entrada 2 11 7 2" xfId="15943" xr:uid="{00000000-0005-0000-0000-0000E13A0000}"/>
    <cellStyle name="Entrada 2 11 70" xfId="15944" xr:uid="{00000000-0005-0000-0000-0000E23A0000}"/>
    <cellStyle name="Entrada 2 11 71" xfId="15945" xr:uid="{00000000-0005-0000-0000-0000E33A0000}"/>
    <cellStyle name="Entrada 2 11 72" xfId="15946" xr:uid="{00000000-0005-0000-0000-0000E43A0000}"/>
    <cellStyle name="Entrada 2 11 73" xfId="15947" xr:uid="{00000000-0005-0000-0000-0000E53A0000}"/>
    <cellStyle name="Entrada 2 11 74" xfId="15948" xr:uid="{00000000-0005-0000-0000-0000E63A0000}"/>
    <cellStyle name="Entrada 2 11 75" xfId="15949" xr:uid="{00000000-0005-0000-0000-0000E73A0000}"/>
    <cellStyle name="Entrada 2 11 76" xfId="15950" xr:uid="{00000000-0005-0000-0000-0000E83A0000}"/>
    <cellStyle name="Entrada 2 11 77" xfId="52429" xr:uid="{00000000-0005-0000-0000-0000E93A0000}"/>
    <cellStyle name="Entrada 2 11 78" xfId="52336" xr:uid="{00000000-0005-0000-0000-0000EA3A0000}"/>
    <cellStyle name="Entrada 2 11 79" xfId="53120" xr:uid="{00000000-0005-0000-0000-0000EB3A0000}"/>
    <cellStyle name="Entrada 2 11 8" xfId="15951" xr:uid="{00000000-0005-0000-0000-0000EC3A0000}"/>
    <cellStyle name="Entrada 2 11 8 2" xfId="15952" xr:uid="{00000000-0005-0000-0000-0000ED3A0000}"/>
    <cellStyle name="Entrada 2 11 9" xfId="15953" xr:uid="{00000000-0005-0000-0000-0000EE3A0000}"/>
    <cellStyle name="Entrada 2 11 9 2" xfId="15954" xr:uid="{00000000-0005-0000-0000-0000EF3A0000}"/>
    <cellStyle name="Entrada 2 12" xfId="402" xr:uid="{00000000-0005-0000-0000-0000F03A0000}"/>
    <cellStyle name="Entrada 2 12 10" xfId="15955" xr:uid="{00000000-0005-0000-0000-0000F13A0000}"/>
    <cellStyle name="Entrada 2 12 10 2" xfId="15956" xr:uid="{00000000-0005-0000-0000-0000F23A0000}"/>
    <cellStyle name="Entrada 2 12 11" xfId="15957" xr:uid="{00000000-0005-0000-0000-0000F33A0000}"/>
    <cellStyle name="Entrada 2 12 11 2" xfId="15958" xr:uid="{00000000-0005-0000-0000-0000F43A0000}"/>
    <cellStyle name="Entrada 2 12 12" xfId="15959" xr:uid="{00000000-0005-0000-0000-0000F53A0000}"/>
    <cellStyle name="Entrada 2 12 12 2" xfId="15960" xr:uid="{00000000-0005-0000-0000-0000F63A0000}"/>
    <cellStyle name="Entrada 2 12 13" xfId="15961" xr:uid="{00000000-0005-0000-0000-0000F73A0000}"/>
    <cellStyle name="Entrada 2 12 13 2" xfId="15962" xr:uid="{00000000-0005-0000-0000-0000F83A0000}"/>
    <cellStyle name="Entrada 2 12 14" xfId="15963" xr:uid="{00000000-0005-0000-0000-0000F93A0000}"/>
    <cellStyle name="Entrada 2 12 14 2" xfId="15964" xr:uid="{00000000-0005-0000-0000-0000FA3A0000}"/>
    <cellStyle name="Entrada 2 12 15" xfId="15965" xr:uid="{00000000-0005-0000-0000-0000FB3A0000}"/>
    <cellStyle name="Entrada 2 12 15 2" xfId="15966" xr:uid="{00000000-0005-0000-0000-0000FC3A0000}"/>
    <cellStyle name="Entrada 2 12 16" xfId="15967" xr:uid="{00000000-0005-0000-0000-0000FD3A0000}"/>
    <cellStyle name="Entrada 2 12 16 2" xfId="15968" xr:uid="{00000000-0005-0000-0000-0000FE3A0000}"/>
    <cellStyle name="Entrada 2 12 17" xfId="15969" xr:uid="{00000000-0005-0000-0000-0000FF3A0000}"/>
    <cellStyle name="Entrada 2 12 17 2" xfId="15970" xr:uid="{00000000-0005-0000-0000-0000003B0000}"/>
    <cellStyle name="Entrada 2 12 18" xfId="15971" xr:uid="{00000000-0005-0000-0000-0000013B0000}"/>
    <cellStyle name="Entrada 2 12 18 2" xfId="15972" xr:uid="{00000000-0005-0000-0000-0000023B0000}"/>
    <cellStyle name="Entrada 2 12 19" xfId="15973" xr:uid="{00000000-0005-0000-0000-0000033B0000}"/>
    <cellStyle name="Entrada 2 12 19 2" xfId="15974" xr:uid="{00000000-0005-0000-0000-0000043B0000}"/>
    <cellStyle name="Entrada 2 12 2" xfId="403" xr:uid="{00000000-0005-0000-0000-0000053B0000}"/>
    <cellStyle name="Entrada 2 12 2 2" xfId="15975" xr:uid="{00000000-0005-0000-0000-0000063B0000}"/>
    <cellStyle name="Entrada 2 12 20" xfId="15976" xr:uid="{00000000-0005-0000-0000-0000073B0000}"/>
    <cellStyle name="Entrada 2 12 20 2" xfId="15977" xr:uid="{00000000-0005-0000-0000-0000083B0000}"/>
    <cellStyle name="Entrada 2 12 21" xfId="15978" xr:uid="{00000000-0005-0000-0000-0000093B0000}"/>
    <cellStyle name="Entrada 2 12 21 2" xfId="15979" xr:uid="{00000000-0005-0000-0000-00000A3B0000}"/>
    <cellStyle name="Entrada 2 12 22" xfId="15980" xr:uid="{00000000-0005-0000-0000-00000B3B0000}"/>
    <cellStyle name="Entrada 2 12 22 2" xfId="15981" xr:uid="{00000000-0005-0000-0000-00000C3B0000}"/>
    <cellStyle name="Entrada 2 12 23" xfId="15982" xr:uid="{00000000-0005-0000-0000-00000D3B0000}"/>
    <cellStyle name="Entrada 2 12 23 2" xfId="15983" xr:uid="{00000000-0005-0000-0000-00000E3B0000}"/>
    <cellStyle name="Entrada 2 12 24" xfId="15984" xr:uid="{00000000-0005-0000-0000-00000F3B0000}"/>
    <cellStyle name="Entrada 2 12 24 2" xfId="15985" xr:uid="{00000000-0005-0000-0000-0000103B0000}"/>
    <cellStyle name="Entrada 2 12 25" xfId="15986" xr:uid="{00000000-0005-0000-0000-0000113B0000}"/>
    <cellStyle name="Entrada 2 12 25 2" xfId="15987" xr:uid="{00000000-0005-0000-0000-0000123B0000}"/>
    <cellStyle name="Entrada 2 12 26" xfId="15988" xr:uid="{00000000-0005-0000-0000-0000133B0000}"/>
    <cellStyle name="Entrada 2 12 26 2" xfId="15989" xr:uid="{00000000-0005-0000-0000-0000143B0000}"/>
    <cellStyle name="Entrada 2 12 27" xfId="15990" xr:uid="{00000000-0005-0000-0000-0000153B0000}"/>
    <cellStyle name="Entrada 2 12 27 2" xfId="15991" xr:uid="{00000000-0005-0000-0000-0000163B0000}"/>
    <cellStyle name="Entrada 2 12 28" xfId="15992" xr:uid="{00000000-0005-0000-0000-0000173B0000}"/>
    <cellStyle name="Entrada 2 12 28 2" xfId="15993" xr:uid="{00000000-0005-0000-0000-0000183B0000}"/>
    <cellStyle name="Entrada 2 12 29" xfId="15994" xr:uid="{00000000-0005-0000-0000-0000193B0000}"/>
    <cellStyle name="Entrada 2 12 29 2" xfId="15995" xr:uid="{00000000-0005-0000-0000-00001A3B0000}"/>
    <cellStyle name="Entrada 2 12 3" xfId="15996" xr:uid="{00000000-0005-0000-0000-00001B3B0000}"/>
    <cellStyle name="Entrada 2 12 3 2" xfId="15997" xr:uid="{00000000-0005-0000-0000-00001C3B0000}"/>
    <cellStyle name="Entrada 2 12 30" xfId="15998" xr:uid="{00000000-0005-0000-0000-00001D3B0000}"/>
    <cellStyle name="Entrada 2 12 30 2" xfId="15999" xr:uid="{00000000-0005-0000-0000-00001E3B0000}"/>
    <cellStyle name="Entrada 2 12 31" xfId="16000" xr:uid="{00000000-0005-0000-0000-00001F3B0000}"/>
    <cellStyle name="Entrada 2 12 31 2" xfId="16001" xr:uid="{00000000-0005-0000-0000-0000203B0000}"/>
    <cellStyle name="Entrada 2 12 32" xfId="16002" xr:uid="{00000000-0005-0000-0000-0000213B0000}"/>
    <cellStyle name="Entrada 2 12 32 2" xfId="16003" xr:uid="{00000000-0005-0000-0000-0000223B0000}"/>
    <cellStyle name="Entrada 2 12 33" xfId="16004" xr:uid="{00000000-0005-0000-0000-0000233B0000}"/>
    <cellStyle name="Entrada 2 12 33 2" xfId="16005" xr:uid="{00000000-0005-0000-0000-0000243B0000}"/>
    <cellStyle name="Entrada 2 12 34" xfId="16006" xr:uid="{00000000-0005-0000-0000-0000253B0000}"/>
    <cellStyle name="Entrada 2 12 34 2" xfId="16007" xr:uid="{00000000-0005-0000-0000-0000263B0000}"/>
    <cellStyle name="Entrada 2 12 35" xfId="16008" xr:uid="{00000000-0005-0000-0000-0000273B0000}"/>
    <cellStyle name="Entrada 2 12 35 2" xfId="16009" xr:uid="{00000000-0005-0000-0000-0000283B0000}"/>
    <cellStyle name="Entrada 2 12 36" xfId="16010" xr:uid="{00000000-0005-0000-0000-0000293B0000}"/>
    <cellStyle name="Entrada 2 12 36 2" xfId="16011" xr:uid="{00000000-0005-0000-0000-00002A3B0000}"/>
    <cellStyle name="Entrada 2 12 37" xfId="16012" xr:uid="{00000000-0005-0000-0000-00002B3B0000}"/>
    <cellStyle name="Entrada 2 12 37 2" xfId="16013" xr:uid="{00000000-0005-0000-0000-00002C3B0000}"/>
    <cellStyle name="Entrada 2 12 38" xfId="16014" xr:uid="{00000000-0005-0000-0000-00002D3B0000}"/>
    <cellStyle name="Entrada 2 12 38 2" xfId="16015" xr:uid="{00000000-0005-0000-0000-00002E3B0000}"/>
    <cellStyle name="Entrada 2 12 39" xfId="16016" xr:uid="{00000000-0005-0000-0000-00002F3B0000}"/>
    <cellStyle name="Entrada 2 12 39 2" xfId="16017" xr:uid="{00000000-0005-0000-0000-0000303B0000}"/>
    <cellStyle name="Entrada 2 12 4" xfId="16018" xr:uid="{00000000-0005-0000-0000-0000313B0000}"/>
    <cellStyle name="Entrada 2 12 4 2" xfId="16019" xr:uid="{00000000-0005-0000-0000-0000323B0000}"/>
    <cellStyle name="Entrada 2 12 40" xfId="16020" xr:uid="{00000000-0005-0000-0000-0000333B0000}"/>
    <cellStyle name="Entrada 2 12 41" xfId="16021" xr:uid="{00000000-0005-0000-0000-0000343B0000}"/>
    <cellStyle name="Entrada 2 12 42" xfId="16022" xr:uid="{00000000-0005-0000-0000-0000353B0000}"/>
    <cellStyle name="Entrada 2 12 43" xfId="16023" xr:uid="{00000000-0005-0000-0000-0000363B0000}"/>
    <cellStyle name="Entrada 2 12 44" xfId="16024" xr:uid="{00000000-0005-0000-0000-0000373B0000}"/>
    <cellStyle name="Entrada 2 12 45" xfId="16025" xr:uid="{00000000-0005-0000-0000-0000383B0000}"/>
    <cellStyle name="Entrada 2 12 46" xfId="16026" xr:uid="{00000000-0005-0000-0000-0000393B0000}"/>
    <cellStyle name="Entrada 2 12 47" xfId="16027" xr:uid="{00000000-0005-0000-0000-00003A3B0000}"/>
    <cellStyle name="Entrada 2 12 48" xfId="16028" xr:uid="{00000000-0005-0000-0000-00003B3B0000}"/>
    <cellStyle name="Entrada 2 12 49" xfId="16029" xr:uid="{00000000-0005-0000-0000-00003C3B0000}"/>
    <cellStyle name="Entrada 2 12 5" xfId="16030" xr:uid="{00000000-0005-0000-0000-00003D3B0000}"/>
    <cellStyle name="Entrada 2 12 5 2" xfId="16031" xr:uid="{00000000-0005-0000-0000-00003E3B0000}"/>
    <cellStyle name="Entrada 2 12 50" xfId="16032" xr:uid="{00000000-0005-0000-0000-00003F3B0000}"/>
    <cellStyle name="Entrada 2 12 51" xfId="16033" xr:uid="{00000000-0005-0000-0000-0000403B0000}"/>
    <cellStyle name="Entrada 2 12 52" xfId="16034" xr:uid="{00000000-0005-0000-0000-0000413B0000}"/>
    <cellStyle name="Entrada 2 12 53" xfId="16035" xr:uid="{00000000-0005-0000-0000-0000423B0000}"/>
    <cellStyle name="Entrada 2 12 54" xfId="16036" xr:uid="{00000000-0005-0000-0000-0000433B0000}"/>
    <cellStyle name="Entrada 2 12 55" xfId="16037" xr:uid="{00000000-0005-0000-0000-0000443B0000}"/>
    <cellStyle name="Entrada 2 12 56" xfId="16038" xr:uid="{00000000-0005-0000-0000-0000453B0000}"/>
    <cellStyle name="Entrada 2 12 57" xfId="16039" xr:uid="{00000000-0005-0000-0000-0000463B0000}"/>
    <cellStyle name="Entrada 2 12 58" xfId="16040" xr:uid="{00000000-0005-0000-0000-0000473B0000}"/>
    <cellStyle name="Entrada 2 12 59" xfId="16041" xr:uid="{00000000-0005-0000-0000-0000483B0000}"/>
    <cellStyle name="Entrada 2 12 6" xfId="16042" xr:uid="{00000000-0005-0000-0000-0000493B0000}"/>
    <cellStyle name="Entrada 2 12 6 2" xfId="16043" xr:uid="{00000000-0005-0000-0000-00004A3B0000}"/>
    <cellStyle name="Entrada 2 12 60" xfId="16044" xr:uid="{00000000-0005-0000-0000-00004B3B0000}"/>
    <cellStyle name="Entrada 2 12 61" xfId="16045" xr:uid="{00000000-0005-0000-0000-00004C3B0000}"/>
    <cellStyle name="Entrada 2 12 62" xfId="16046" xr:uid="{00000000-0005-0000-0000-00004D3B0000}"/>
    <cellStyle name="Entrada 2 12 63" xfId="16047" xr:uid="{00000000-0005-0000-0000-00004E3B0000}"/>
    <cellStyle name="Entrada 2 12 64" xfId="16048" xr:uid="{00000000-0005-0000-0000-00004F3B0000}"/>
    <cellStyle name="Entrada 2 12 65" xfId="16049" xr:uid="{00000000-0005-0000-0000-0000503B0000}"/>
    <cellStyle name="Entrada 2 12 66" xfId="16050" xr:uid="{00000000-0005-0000-0000-0000513B0000}"/>
    <cellStyle name="Entrada 2 12 67" xfId="16051" xr:uid="{00000000-0005-0000-0000-0000523B0000}"/>
    <cellStyle name="Entrada 2 12 68" xfId="16052" xr:uid="{00000000-0005-0000-0000-0000533B0000}"/>
    <cellStyle name="Entrada 2 12 69" xfId="16053" xr:uid="{00000000-0005-0000-0000-0000543B0000}"/>
    <cellStyle name="Entrada 2 12 7" xfId="16054" xr:uid="{00000000-0005-0000-0000-0000553B0000}"/>
    <cellStyle name="Entrada 2 12 7 2" xfId="16055" xr:uid="{00000000-0005-0000-0000-0000563B0000}"/>
    <cellStyle name="Entrada 2 12 70" xfId="16056" xr:uid="{00000000-0005-0000-0000-0000573B0000}"/>
    <cellStyle name="Entrada 2 12 71" xfId="16057" xr:uid="{00000000-0005-0000-0000-0000583B0000}"/>
    <cellStyle name="Entrada 2 12 72" xfId="16058" xr:uid="{00000000-0005-0000-0000-0000593B0000}"/>
    <cellStyle name="Entrada 2 12 73" xfId="16059" xr:uid="{00000000-0005-0000-0000-00005A3B0000}"/>
    <cellStyle name="Entrada 2 12 74" xfId="16060" xr:uid="{00000000-0005-0000-0000-00005B3B0000}"/>
    <cellStyle name="Entrada 2 12 75" xfId="16061" xr:uid="{00000000-0005-0000-0000-00005C3B0000}"/>
    <cellStyle name="Entrada 2 12 76" xfId="16062" xr:uid="{00000000-0005-0000-0000-00005D3B0000}"/>
    <cellStyle name="Entrada 2 12 77" xfId="52694" xr:uid="{00000000-0005-0000-0000-00005E3B0000}"/>
    <cellStyle name="Entrada 2 12 78" xfId="52957" xr:uid="{00000000-0005-0000-0000-00005F3B0000}"/>
    <cellStyle name="Entrada 2 12 79" xfId="53418" xr:uid="{00000000-0005-0000-0000-0000603B0000}"/>
    <cellStyle name="Entrada 2 12 8" xfId="16063" xr:uid="{00000000-0005-0000-0000-0000613B0000}"/>
    <cellStyle name="Entrada 2 12 8 2" xfId="16064" xr:uid="{00000000-0005-0000-0000-0000623B0000}"/>
    <cellStyle name="Entrada 2 12 9" xfId="16065" xr:uid="{00000000-0005-0000-0000-0000633B0000}"/>
    <cellStyle name="Entrada 2 12 9 2" xfId="16066" xr:uid="{00000000-0005-0000-0000-0000643B0000}"/>
    <cellStyle name="Entrada 2 13" xfId="404" xr:uid="{00000000-0005-0000-0000-0000653B0000}"/>
    <cellStyle name="Entrada 2 13 10" xfId="16067" xr:uid="{00000000-0005-0000-0000-0000663B0000}"/>
    <cellStyle name="Entrada 2 13 10 2" xfId="16068" xr:uid="{00000000-0005-0000-0000-0000673B0000}"/>
    <cellStyle name="Entrada 2 13 11" xfId="16069" xr:uid="{00000000-0005-0000-0000-0000683B0000}"/>
    <cellStyle name="Entrada 2 13 11 2" xfId="16070" xr:uid="{00000000-0005-0000-0000-0000693B0000}"/>
    <cellStyle name="Entrada 2 13 12" xfId="16071" xr:uid="{00000000-0005-0000-0000-00006A3B0000}"/>
    <cellStyle name="Entrada 2 13 12 2" xfId="16072" xr:uid="{00000000-0005-0000-0000-00006B3B0000}"/>
    <cellStyle name="Entrada 2 13 13" xfId="16073" xr:uid="{00000000-0005-0000-0000-00006C3B0000}"/>
    <cellStyle name="Entrada 2 13 13 2" xfId="16074" xr:uid="{00000000-0005-0000-0000-00006D3B0000}"/>
    <cellStyle name="Entrada 2 13 14" xfId="16075" xr:uid="{00000000-0005-0000-0000-00006E3B0000}"/>
    <cellStyle name="Entrada 2 13 14 2" xfId="16076" xr:uid="{00000000-0005-0000-0000-00006F3B0000}"/>
    <cellStyle name="Entrada 2 13 15" xfId="16077" xr:uid="{00000000-0005-0000-0000-0000703B0000}"/>
    <cellStyle name="Entrada 2 13 15 2" xfId="16078" xr:uid="{00000000-0005-0000-0000-0000713B0000}"/>
    <cellStyle name="Entrada 2 13 16" xfId="16079" xr:uid="{00000000-0005-0000-0000-0000723B0000}"/>
    <cellStyle name="Entrada 2 13 16 2" xfId="16080" xr:uid="{00000000-0005-0000-0000-0000733B0000}"/>
    <cellStyle name="Entrada 2 13 17" xfId="16081" xr:uid="{00000000-0005-0000-0000-0000743B0000}"/>
    <cellStyle name="Entrada 2 13 17 2" xfId="16082" xr:uid="{00000000-0005-0000-0000-0000753B0000}"/>
    <cellStyle name="Entrada 2 13 18" xfId="16083" xr:uid="{00000000-0005-0000-0000-0000763B0000}"/>
    <cellStyle name="Entrada 2 13 18 2" xfId="16084" xr:uid="{00000000-0005-0000-0000-0000773B0000}"/>
    <cellStyle name="Entrada 2 13 19" xfId="16085" xr:uid="{00000000-0005-0000-0000-0000783B0000}"/>
    <cellStyle name="Entrada 2 13 19 2" xfId="16086" xr:uid="{00000000-0005-0000-0000-0000793B0000}"/>
    <cellStyle name="Entrada 2 13 2" xfId="405" xr:uid="{00000000-0005-0000-0000-00007A3B0000}"/>
    <cellStyle name="Entrada 2 13 2 2" xfId="16087" xr:uid="{00000000-0005-0000-0000-00007B3B0000}"/>
    <cellStyle name="Entrada 2 13 20" xfId="16088" xr:uid="{00000000-0005-0000-0000-00007C3B0000}"/>
    <cellStyle name="Entrada 2 13 20 2" xfId="16089" xr:uid="{00000000-0005-0000-0000-00007D3B0000}"/>
    <cellStyle name="Entrada 2 13 21" xfId="16090" xr:uid="{00000000-0005-0000-0000-00007E3B0000}"/>
    <cellStyle name="Entrada 2 13 21 2" xfId="16091" xr:uid="{00000000-0005-0000-0000-00007F3B0000}"/>
    <cellStyle name="Entrada 2 13 22" xfId="16092" xr:uid="{00000000-0005-0000-0000-0000803B0000}"/>
    <cellStyle name="Entrada 2 13 22 2" xfId="16093" xr:uid="{00000000-0005-0000-0000-0000813B0000}"/>
    <cellStyle name="Entrada 2 13 23" xfId="16094" xr:uid="{00000000-0005-0000-0000-0000823B0000}"/>
    <cellStyle name="Entrada 2 13 23 2" xfId="16095" xr:uid="{00000000-0005-0000-0000-0000833B0000}"/>
    <cellStyle name="Entrada 2 13 24" xfId="16096" xr:uid="{00000000-0005-0000-0000-0000843B0000}"/>
    <cellStyle name="Entrada 2 13 24 2" xfId="16097" xr:uid="{00000000-0005-0000-0000-0000853B0000}"/>
    <cellStyle name="Entrada 2 13 25" xfId="16098" xr:uid="{00000000-0005-0000-0000-0000863B0000}"/>
    <cellStyle name="Entrada 2 13 25 2" xfId="16099" xr:uid="{00000000-0005-0000-0000-0000873B0000}"/>
    <cellStyle name="Entrada 2 13 26" xfId="16100" xr:uid="{00000000-0005-0000-0000-0000883B0000}"/>
    <cellStyle name="Entrada 2 13 26 2" xfId="16101" xr:uid="{00000000-0005-0000-0000-0000893B0000}"/>
    <cellStyle name="Entrada 2 13 27" xfId="16102" xr:uid="{00000000-0005-0000-0000-00008A3B0000}"/>
    <cellStyle name="Entrada 2 13 27 2" xfId="16103" xr:uid="{00000000-0005-0000-0000-00008B3B0000}"/>
    <cellStyle name="Entrada 2 13 28" xfId="16104" xr:uid="{00000000-0005-0000-0000-00008C3B0000}"/>
    <cellStyle name="Entrada 2 13 28 2" xfId="16105" xr:uid="{00000000-0005-0000-0000-00008D3B0000}"/>
    <cellStyle name="Entrada 2 13 29" xfId="16106" xr:uid="{00000000-0005-0000-0000-00008E3B0000}"/>
    <cellStyle name="Entrada 2 13 29 2" xfId="16107" xr:uid="{00000000-0005-0000-0000-00008F3B0000}"/>
    <cellStyle name="Entrada 2 13 3" xfId="16108" xr:uid="{00000000-0005-0000-0000-0000903B0000}"/>
    <cellStyle name="Entrada 2 13 3 2" xfId="16109" xr:uid="{00000000-0005-0000-0000-0000913B0000}"/>
    <cellStyle name="Entrada 2 13 30" xfId="16110" xr:uid="{00000000-0005-0000-0000-0000923B0000}"/>
    <cellStyle name="Entrada 2 13 30 2" xfId="16111" xr:uid="{00000000-0005-0000-0000-0000933B0000}"/>
    <cellStyle name="Entrada 2 13 31" xfId="16112" xr:uid="{00000000-0005-0000-0000-0000943B0000}"/>
    <cellStyle name="Entrada 2 13 31 2" xfId="16113" xr:uid="{00000000-0005-0000-0000-0000953B0000}"/>
    <cellStyle name="Entrada 2 13 32" xfId="16114" xr:uid="{00000000-0005-0000-0000-0000963B0000}"/>
    <cellStyle name="Entrada 2 13 32 2" xfId="16115" xr:uid="{00000000-0005-0000-0000-0000973B0000}"/>
    <cellStyle name="Entrada 2 13 33" xfId="16116" xr:uid="{00000000-0005-0000-0000-0000983B0000}"/>
    <cellStyle name="Entrada 2 13 33 2" xfId="16117" xr:uid="{00000000-0005-0000-0000-0000993B0000}"/>
    <cellStyle name="Entrada 2 13 34" xfId="16118" xr:uid="{00000000-0005-0000-0000-00009A3B0000}"/>
    <cellStyle name="Entrada 2 13 34 2" xfId="16119" xr:uid="{00000000-0005-0000-0000-00009B3B0000}"/>
    <cellStyle name="Entrada 2 13 35" xfId="16120" xr:uid="{00000000-0005-0000-0000-00009C3B0000}"/>
    <cellStyle name="Entrada 2 13 35 2" xfId="16121" xr:uid="{00000000-0005-0000-0000-00009D3B0000}"/>
    <cellStyle name="Entrada 2 13 36" xfId="16122" xr:uid="{00000000-0005-0000-0000-00009E3B0000}"/>
    <cellStyle name="Entrada 2 13 36 2" xfId="16123" xr:uid="{00000000-0005-0000-0000-00009F3B0000}"/>
    <cellStyle name="Entrada 2 13 37" xfId="16124" xr:uid="{00000000-0005-0000-0000-0000A03B0000}"/>
    <cellStyle name="Entrada 2 13 37 2" xfId="16125" xr:uid="{00000000-0005-0000-0000-0000A13B0000}"/>
    <cellStyle name="Entrada 2 13 38" xfId="16126" xr:uid="{00000000-0005-0000-0000-0000A23B0000}"/>
    <cellStyle name="Entrada 2 13 38 2" xfId="16127" xr:uid="{00000000-0005-0000-0000-0000A33B0000}"/>
    <cellStyle name="Entrada 2 13 39" xfId="16128" xr:uid="{00000000-0005-0000-0000-0000A43B0000}"/>
    <cellStyle name="Entrada 2 13 39 2" xfId="16129" xr:uid="{00000000-0005-0000-0000-0000A53B0000}"/>
    <cellStyle name="Entrada 2 13 4" xfId="16130" xr:uid="{00000000-0005-0000-0000-0000A63B0000}"/>
    <cellStyle name="Entrada 2 13 4 2" xfId="16131" xr:uid="{00000000-0005-0000-0000-0000A73B0000}"/>
    <cellStyle name="Entrada 2 13 40" xfId="16132" xr:uid="{00000000-0005-0000-0000-0000A83B0000}"/>
    <cellStyle name="Entrada 2 13 41" xfId="16133" xr:uid="{00000000-0005-0000-0000-0000A93B0000}"/>
    <cellStyle name="Entrada 2 13 42" xfId="16134" xr:uid="{00000000-0005-0000-0000-0000AA3B0000}"/>
    <cellStyle name="Entrada 2 13 43" xfId="16135" xr:uid="{00000000-0005-0000-0000-0000AB3B0000}"/>
    <cellStyle name="Entrada 2 13 44" xfId="16136" xr:uid="{00000000-0005-0000-0000-0000AC3B0000}"/>
    <cellStyle name="Entrada 2 13 45" xfId="16137" xr:uid="{00000000-0005-0000-0000-0000AD3B0000}"/>
    <cellStyle name="Entrada 2 13 46" xfId="16138" xr:uid="{00000000-0005-0000-0000-0000AE3B0000}"/>
    <cellStyle name="Entrada 2 13 47" xfId="16139" xr:uid="{00000000-0005-0000-0000-0000AF3B0000}"/>
    <cellStyle name="Entrada 2 13 48" xfId="16140" xr:uid="{00000000-0005-0000-0000-0000B03B0000}"/>
    <cellStyle name="Entrada 2 13 49" xfId="16141" xr:uid="{00000000-0005-0000-0000-0000B13B0000}"/>
    <cellStyle name="Entrada 2 13 5" xfId="16142" xr:uid="{00000000-0005-0000-0000-0000B23B0000}"/>
    <cellStyle name="Entrada 2 13 5 2" xfId="16143" xr:uid="{00000000-0005-0000-0000-0000B33B0000}"/>
    <cellStyle name="Entrada 2 13 50" xfId="16144" xr:uid="{00000000-0005-0000-0000-0000B43B0000}"/>
    <cellStyle name="Entrada 2 13 51" xfId="16145" xr:uid="{00000000-0005-0000-0000-0000B53B0000}"/>
    <cellStyle name="Entrada 2 13 52" xfId="16146" xr:uid="{00000000-0005-0000-0000-0000B63B0000}"/>
    <cellStyle name="Entrada 2 13 53" xfId="16147" xr:uid="{00000000-0005-0000-0000-0000B73B0000}"/>
    <cellStyle name="Entrada 2 13 54" xfId="16148" xr:uid="{00000000-0005-0000-0000-0000B83B0000}"/>
    <cellStyle name="Entrada 2 13 55" xfId="16149" xr:uid="{00000000-0005-0000-0000-0000B93B0000}"/>
    <cellStyle name="Entrada 2 13 56" xfId="16150" xr:uid="{00000000-0005-0000-0000-0000BA3B0000}"/>
    <cellStyle name="Entrada 2 13 57" xfId="16151" xr:uid="{00000000-0005-0000-0000-0000BB3B0000}"/>
    <cellStyle name="Entrada 2 13 58" xfId="16152" xr:uid="{00000000-0005-0000-0000-0000BC3B0000}"/>
    <cellStyle name="Entrada 2 13 59" xfId="16153" xr:uid="{00000000-0005-0000-0000-0000BD3B0000}"/>
    <cellStyle name="Entrada 2 13 6" xfId="16154" xr:uid="{00000000-0005-0000-0000-0000BE3B0000}"/>
    <cellStyle name="Entrada 2 13 6 2" xfId="16155" xr:uid="{00000000-0005-0000-0000-0000BF3B0000}"/>
    <cellStyle name="Entrada 2 13 60" xfId="16156" xr:uid="{00000000-0005-0000-0000-0000C03B0000}"/>
    <cellStyle name="Entrada 2 13 61" xfId="16157" xr:uid="{00000000-0005-0000-0000-0000C13B0000}"/>
    <cellStyle name="Entrada 2 13 62" xfId="16158" xr:uid="{00000000-0005-0000-0000-0000C23B0000}"/>
    <cellStyle name="Entrada 2 13 63" xfId="16159" xr:uid="{00000000-0005-0000-0000-0000C33B0000}"/>
    <cellStyle name="Entrada 2 13 64" xfId="16160" xr:uid="{00000000-0005-0000-0000-0000C43B0000}"/>
    <cellStyle name="Entrada 2 13 65" xfId="16161" xr:uid="{00000000-0005-0000-0000-0000C53B0000}"/>
    <cellStyle name="Entrada 2 13 66" xfId="16162" xr:uid="{00000000-0005-0000-0000-0000C63B0000}"/>
    <cellStyle name="Entrada 2 13 67" xfId="16163" xr:uid="{00000000-0005-0000-0000-0000C73B0000}"/>
    <cellStyle name="Entrada 2 13 68" xfId="16164" xr:uid="{00000000-0005-0000-0000-0000C83B0000}"/>
    <cellStyle name="Entrada 2 13 69" xfId="16165" xr:uid="{00000000-0005-0000-0000-0000C93B0000}"/>
    <cellStyle name="Entrada 2 13 7" xfId="16166" xr:uid="{00000000-0005-0000-0000-0000CA3B0000}"/>
    <cellStyle name="Entrada 2 13 7 2" xfId="16167" xr:uid="{00000000-0005-0000-0000-0000CB3B0000}"/>
    <cellStyle name="Entrada 2 13 70" xfId="16168" xr:uid="{00000000-0005-0000-0000-0000CC3B0000}"/>
    <cellStyle name="Entrada 2 13 71" xfId="16169" xr:uid="{00000000-0005-0000-0000-0000CD3B0000}"/>
    <cellStyle name="Entrada 2 13 72" xfId="16170" xr:uid="{00000000-0005-0000-0000-0000CE3B0000}"/>
    <cellStyle name="Entrada 2 13 73" xfId="16171" xr:uid="{00000000-0005-0000-0000-0000CF3B0000}"/>
    <cellStyle name="Entrada 2 13 74" xfId="16172" xr:uid="{00000000-0005-0000-0000-0000D03B0000}"/>
    <cellStyle name="Entrada 2 13 75" xfId="16173" xr:uid="{00000000-0005-0000-0000-0000D13B0000}"/>
    <cellStyle name="Entrada 2 13 76" xfId="16174" xr:uid="{00000000-0005-0000-0000-0000D23B0000}"/>
    <cellStyle name="Entrada 2 13 77" xfId="52688" xr:uid="{00000000-0005-0000-0000-0000D33B0000}"/>
    <cellStyle name="Entrada 2 13 78" xfId="52949" xr:uid="{00000000-0005-0000-0000-0000D43B0000}"/>
    <cellStyle name="Entrada 2 13 79" xfId="53410" xr:uid="{00000000-0005-0000-0000-0000D53B0000}"/>
    <cellStyle name="Entrada 2 13 8" xfId="16175" xr:uid="{00000000-0005-0000-0000-0000D63B0000}"/>
    <cellStyle name="Entrada 2 13 8 2" xfId="16176" xr:uid="{00000000-0005-0000-0000-0000D73B0000}"/>
    <cellStyle name="Entrada 2 13 9" xfId="16177" xr:uid="{00000000-0005-0000-0000-0000D83B0000}"/>
    <cellStyle name="Entrada 2 13 9 2" xfId="16178" xr:uid="{00000000-0005-0000-0000-0000D93B0000}"/>
    <cellStyle name="Entrada 2 14" xfId="406" xr:uid="{00000000-0005-0000-0000-0000DA3B0000}"/>
    <cellStyle name="Entrada 2 14 10" xfId="16179" xr:uid="{00000000-0005-0000-0000-0000DB3B0000}"/>
    <cellStyle name="Entrada 2 14 10 2" xfId="16180" xr:uid="{00000000-0005-0000-0000-0000DC3B0000}"/>
    <cellStyle name="Entrada 2 14 11" xfId="16181" xr:uid="{00000000-0005-0000-0000-0000DD3B0000}"/>
    <cellStyle name="Entrada 2 14 11 2" xfId="16182" xr:uid="{00000000-0005-0000-0000-0000DE3B0000}"/>
    <cellStyle name="Entrada 2 14 12" xfId="16183" xr:uid="{00000000-0005-0000-0000-0000DF3B0000}"/>
    <cellStyle name="Entrada 2 14 12 2" xfId="16184" xr:uid="{00000000-0005-0000-0000-0000E03B0000}"/>
    <cellStyle name="Entrada 2 14 13" xfId="16185" xr:uid="{00000000-0005-0000-0000-0000E13B0000}"/>
    <cellStyle name="Entrada 2 14 13 2" xfId="16186" xr:uid="{00000000-0005-0000-0000-0000E23B0000}"/>
    <cellStyle name="Entrada 2 14 14" xfId="16187" xr:uid="{00000000-0005-0000-0000-0000E33B0000}"/>
    <cellStyle name="Entrada 2 14 14 2" xfId="16188" xr:uid="{00000000-0005-0000-0000-0000E43B0000}"/>
    <cellStyle name="Entrada 2 14 15" xfId="16189" xr:uid="{00000000-0005-0000-0000-0000E53B0000}"/>
    <cellStyle name="Entrada 2 14 15 2" xfId="16190" xr:uid="{00000000-0005-0000-0000-0000E63B0000}"/>
    <cellStyle name="Entrada 2 14 16" xfId="16191" xr:uid="{00000000-0005-0000-0000-0000E73B0000}"/>
    <cellStyle name="Entrada 2 14 16 2" xfId="16192" xr:uid="{00000000-0005-0000-0000-0000E83B0000}"/>
    <cellStyle name="Entrada 2 14 17" xfId="16193" xr:uid="{00000000-0005-0000-0000-0000E93B0000}"/>
    <cellStyle name="Entrada 2 14 17 2" xfId="16194" xr:uid="{00000000-0005-0000-0000-0000EA3B0000}"/>
    <cellStyle name="Entrada 2 14 18" xfId="16195" xr:uid="{00000000-0005-0000-0000-0000EB3B0000}"/>
    <cellStyle name="Entrada 2 14 18 2" xfId="16196" xr:uid="{00000000-0005-0000-0000-0000EC3B0000}"/>
    <cellStyle name="Entrada 2 14 19" xfId="16197" xr:uid="{00000000-0005-0000-0000-0000ED3B0000}"/>
    <cellStyle name="Entrada 2 14 19 2" xfId="16198" xr:uid="{00000000-0005-0000-0000-0000EE3B0000}"/>
    <cellStyle name="Entrada 2 14 2" xfId="407" xr:uid="{00000000-0005-0000-0000-0000EF3B0000}"/>
    <cellStyle name="Entrada 2 14 2 2" xfId="16199" xr:uid="{00000000-0005-0000-0000-0000F03B0000}"/>
    <cellStyle name="Entrada 2 14 20" xfId="16200" xr:uid="{00000000-0005-0000-0000-0000F13B0000}"/>
    <cellStyle name="Entrada 2 14 20 2" xfId="16201" xr:uid="{00000000-0005-0000-0000-0000F23B0000}"/>
    <cellStyle name="Entrada 2 14 21" xfId="16202" xr:uid="{00000000-0005-0000-0000-0000F33B0000}"/>
    <cellStyle name="Entrada 2 14 21 2" xfId="16203" xr:uid="{00000000-0005-0000-0000-0000F43B0000}"/>
    <cellStyle name="Entrada 2 14 22" xfId="16204" xr:uid="{00000000-0005-0000-0000-0000F53B0000}"/>
    <cellStyle name="Entrada 2 14 22 2" xfId="16205" xr:uid="{00000000-0005-0000-0000-0000F63B0000}"/>
    <cellStyle name="Entrada 2 14 23" xfId="16206" xr:uid="{00000000-0005-0000-0000-0000F73B0000}"/>
    <cellStyle name="Entrada 2 14 23 2" xfId="16207" xr:uid="{00000000-0005-0000-0000-0000F83B0000}"/>
    <cellStyle name="Entrada 2 14 24" xfId="16208" xr:uid="{00000000-0005-0000-0000-0000F93B0000}"/>
    <cellStyle name="Entrada 2 14 24 2" xfId="16209" xr:uid="{00000000-0005-0000-0000-0000FA3B0000}"/>
    <cellStyle name="Entrada 2 14 25" xfId="16210" xr:uid="{00000000-0005-0000-0000-0000FB3B0000}"/>
    <cellStyle name="Entrada 2 14 25 2" xfId="16211" xr:uid="{00000000-0005-0000-0000-0000FC3B0000}"/>
    <cellStyle name="Entrada 2 14 26" xfId="16212" xr:uid="{00000000-0005-0000-0000-0000FD3B0000}"/>
    <cellStyle name="Entrada 2 14 26 2" xfId="16213" xr:uid="{00000000-0005-0000-0000-0000FE3B0000}"/>
    <cellStyle name="Entrada 2 14 27" xfId="16214" xr:uid="{00000000-0005-0000-0000-0000FF3B0000}"/>
    <cellStyle name="Entrada 2 14 27 2" xfId="16215" xr:uid="{00000000-0005-0000-0000-0000003C0000}"/>
    <cellStyle name="Entrada 2 14 28" xfId="16216" xr:uid="{00000000-0005-0000-0000-0000013C0000}"/>
    <cellStyle name="Entrada 2 14 28 2" xfId="16217" xr:uid="{00000000-0005-0000-0000-0000023C0000}"/>
    <cellStyle name="Entrada 2 14 29" xfId="16218" xr:uid="{00000000-0005-0000-0000-0000033C0000}"/>
    <cellStyle name="Entrada 2 14 29 2" xfId="16219" xr:uid="{00000000-0005-0000-0000-0000043C0000}"/>
    <cellStyle name="Entrada 2 14 3" xfId="16220" xr:uid="{00000000-0005-0000-0000-0000053C0000}"/>
    <cellStyle name="Entrada 2 14 3 2" xfId="16221" xr:uid="{00000000-0005-0000-0000-0000063C0000}"/>
    <cellStyle name="Entrada 2 14 30" xfId="16222" xr:uid="{00000000-0005-0000-0000-0000073C0000}"/>
    <cellStyle name="Entrada 2 14 30 2" xfId="16223" xr:uid="{00000000-0005-0000-0000-0000083C0000}"/>
    <cellStyle name="Entrada 2 14 31" xfId="16224" xr:uid="{00000000-0005-0000-0000-0000093C0000}"/>
    <cellStyle name="Entrada 2 14 31 2" xfId="16225" xr:uid="{00000000-0005-0000-0000-00000A3C0000}"/>
    <cellStyle name="Entrada 2 14 32" xfId="16226" xr:uid="{00000000-0005-0000-0000-00000B3C0000}"/>
    <cellStyle name="Entrada 2 14 32 2" xfId="16227" xr:uid="{00000000-0005-0000-0000-00000C3C0000}"/>
    <cellStyle name="Entrada 2 14 33" xfId="16228" xr:uid="{00000000-0005-0000-0000-00000D3C0000}"/>
    <cellStyle name="Entrada 2 14 33 2" xfId="16229" xr:uid="{00000000-0005-0000-0000-00000E3C0000}"/>
    <cellStyle name="Entrada 2 14 34" xfId="16230" xr:uid="{00000000-0005-0000-0000-00000F3C0000}"/>
    <cellStyle name="Entrada 2 14 34 2" xfId="16231" xr:uid="{00000000-0005-0000-0000-0000103C0000}"/>
    <cellStyle name="Entrada 2 14 35" xfId="16232" xr:uid="{00000000-0005-0000-0000-0000113C0000}"/>
    <cellStyle name="Entrada 2 14 35 2" xfId="16233" xr:uid="{00000000-0005-0000-0000-0000123C0000}"/>
    <cellStyle name="Entrada 2 14 36" xfId="16234" xr:uid="{00000000-0005-0000-0000-0000133C0000}"/>
    <cellStyle name="Entrada 2 14 36 2" xfId="16235" xr:uid="{00000000-0005-0000-0000-0000143C0000}"/>
    <cellStyle name="Entrada 2 14 37" xfId="16236" xr:uid="{00000000-0005-0000-0000-0000153C0000}"/>
    <cellStyle name="Entrada 2 14 37 2" xfId="16237" xr:uid="{00000000-0005-0000-0000-0000163C0000}"/>
    <cellStyle name="Entrada 2 14 38" xfId="16238" xr:uid="{00000000-0005-0000-0000-0000173C0000}"/>
    <cellStyle name="Entrada 2 14 38 2" xfId="16239" xr:uid="{00000000-0005-0000-0000-0000183C0000}"/>
    <cellStyle name="Entrada 2 14 39" xfId="16240" xr:uid="{00000000-0005-0000-0000-0000193C0000}"/>
    <cellStyle name="Entrada 2 14 39 2" xfId="16241" xr:uid="{00000000-0005-0000-0000-00001A3C0000}"/>
    <cellStyle name="Entrada 2 14 4" xfId="16242" xr:uid="{00000000-0005-0000-0000-00001B3C0000}"/>
    <cellStyle name="Entrada 2 14 4 2" xfId="16243" xr:uid="{00000000-0005-0000-0000-00001C3C0000}"/>
    <cellStyle name="Entrada 2 14 40" xfId="16244" xr:uid="{00000000-0005-0000-0000-00001D3C0000}"/>
    <cellStyle name="Entrada 2 14 41" xfId="16245" xr:uid="{00000000-0005-0000-0000-00001E3C0000}"/>
    <cellStyle name="Entrada 2 14 42" xfId="16246" xr:uid="{00000000-0005-0000-0000-00001F3C0000}"/>
    <cellStyle name="Entrada 2 14 43" xfId="16247" xr:uid="{00000000-0005-0000-0000-0000203C0000}"/>
    <cellStyle name="Entrada 2 14 44" xfId="16248" xr:uid="{00000000-0005-0000-0000-0000213C0000}"/>
    <cellStyle name="Entrada 2 14 45" xfId="16249" xr:uid="{00000000-0005-0000-0000-0000223C0000}"/>
    <cellStyle name="Entrada 2 14 46" xfId="16250" xr:uid="{00000000-0005-0000-0000-0000233C0000}"/>
    <cellStyle name="Entrada 2 14 47" xfId="16251" xr:uid="{00000000-0005-0000-0000-0000243C0000}"/>
    <cellStyle name="Entrada 2 14 48" xfId="16252" xr:uid="{00000000-0005-0000-0000-0000253C0000}"/>
    <cellStyle name="Entrada 2 14 49" xfId="16253" xr:uid="{00000000-0005-0000-0000-0000263C0000}"/>
    <cellStyle name="Entrada 2 14 5" xfId="16254" xr:uid="{00000000-0005-0000-0000-0000273C0000}"/>
    <cellStyle name="Entrada 2 14 5 2" xfId="16255" xr:uid="{00000000-0005-0000-0000-0000283C0000}"/>
    <cellStyle name="Entrada 2 14 50" xfId="16256" xr:uid="{00000000-0005-0000-0000-0000293C0000}"/>
    <cellStyle name="Entrada 2 14 51" xfId="16257" xr:uid="{00000000-0005-0000-0000-00002A3C0000}"/>
    <cellStyle name="Entrada 2 14 52" xfId="16258" xr:uid="{00000000-0005-0000-0000-00002B3C0000}"/>
    <cellStyle name="Entrada 2 14 53" xfId="16259" xr:uid="{00000000-0005-0000-0000-00002C3C0000}"/>
    <cellStyle name="Entrada 2 14 54" xfId="16260" xr:uid="{00000000-0005-0000-0000-00002D3C0000}"/>
    <cellStyle name="Entrada 2 14 55" xfId="16261" xr:uid="{00000000-0005-0000-0000-00002E3C0000}"/>
    <cellStyle name="Entrada 2 14 56" xfId="16262" xr:uid="{00000000-0005-0000-0000-00002F3C0000}"/>
    <cellStyle name="Entrada 2 14 57" xfId="16263" xr:uid="{00000000-0005-0000-0000-0000303C0000}"/>
    <cellStyle name="Entrada 2 14 58" xfId="16264" xr:uid="{00000000-0005-0000-0000-0000313C0000}"/>
    <cellStyle name="Entrada 2 14 59" xfId="16265" xr:uid="{00000000-0005-0000-0000-0000323C0000}"/>
    <cellStyle name="Entrada 2 14 6" xfId="16266" xr:uid="{00000000-0005-0000-0000-0000333C0000}"/>
    <cellStyle name="Entrada 2 14 6 2" xfId="16267" xr:uid="{00000000-0005-0000-0000-0000343C0000}"/>
    <cellStyle name="Entrada 2 14 60" xfId="16268" xr:uid="{00000000-0005-0000-0000-0000353C0000}"/>
    <cellStyle name="Entrada 2 14 61" xfId="16269" xr:uid="{00000000-0005-0000-0000-0000363C0000}"/>
    <cellStyle name="Entrada 2 14 62" xfId="16270" xr:uid="{00000000-0005-0000-0000-0000373C0000}"/>
    <cellStyle name="Entrada 2 14 63" xfId="16271" xr:uid="{00000000-0005-0000-0000-0000383C0000}"/>
    <cellStyle name="Entrada 2 14 64" xfId="16272" xr:uid="{00000000-0005-0000-0000-0000393C0000}"/>
    <cellStyle name="Entrada 2 14 65" xfId="16273" xr:uid="{00000000-0005-0000-0000-00003A3C0000}"/>
    <cellStyle name="Entrada 2 14 66" xfId="16274" xr:uid="{00000000-0005-0000-0000-00003B3C0000}"/>
    <cellStyle name="Entrada 2 14 67" xfId="16275" xr:uid="{00000000-0005-0000-0000-00003C3C0000}"/>
    <cellStyle name="Entrada 2 14 68" xfId="16276" xr:uid="{00000000-0005-0000-0000-00003D3C0000}"/>
    <cellStyle name="Entrada 2 14 69" xfId="16277" xr:uid="{00000000-0005-0000-0000-00003E3C0000}"/>
    <cellStyle name="Entrada 2 14 7" xfId="16278" xr:uid="{00000000-0005-0000-0000-00003F3C0000}"/>
    <cellStyle name="Entrada 2 14 7 2" xfId="16279" xr:uid="{00000000-0005-0000-0000-0000403C0000}"/>
    <cellStyle name="Entrada 2 14 70" xfId="16280" xr:uid="{00000000-0005-0000-0000-0000413C0000}"/>
    <cellStyle name="Entrada 2 14 71" xfId="16281" xr:uid="{00000000-0005-0000-0000-0000423C0000}"/>
    <cellStyle name="Entrada 2 14 72" xfId="16282" xr:uid="{00000000-0005-0000-0000-0000433C0000}"/>
    <cellStyle name="Entrada 2 14 73" xfId="16283" xr:uid="{00000000-0005-0000-0000-0000443C0000}"/>
    <cellStyle name="Entrada 2 14 74" xfId="16284" xr:uid="{00000000-0005-0000-0000-0000453C0000}"/>
    <cellStyle name="Entrada 2 14 75" xfId="16285" xr:uid="{00000000-0005-0000-0000-0000463C0000}"/>
    <cellStyle name="Entrada 2 14 76" xfId="16286" xr:uid="{00000000-0005-0000-0000-0000473C0000}"/>
    <cellStyle name="Entrada 2 14 77" xfId="52418" xr:uid="{00000000-0005-0000-0000-0000483C0000}"/>
    <cellStyle name="Entrada 2 14 78" xfId="52344" xr:uid="{00000000-0005-0000-0000-0000493C0000}"/>
    <cellStyle name="Entrada 2 14 79" xfId="53107" xr:uid="{00000000-0005-0000-0000-00004A3C0000}"/>
    <cellStyle name="Entrada 2 14 8" xfId="16287" xr:uid="{00000000-0005-0000-0000-00004B3C0000}"/>
    <cellStyle name="Entrada 2 14 8 2" xfId="16288" xr:uid="{00000000-0005-0000-0000-00004C3C0000}"/>
    <cellStyle name="Entrada 2 14 9" xfId="16289" xr:uid="{00000000-0005-0000-0000-00004D3C0000}"/>
    <cellStyle name="Entrada 2 14 9 2" xfId="16290" xr:uid="{00000000-0005-0000-0000-00004E3C0000}"/>
    <cellStyle name="Entrada 2 15" xfId="408" xr:uid="{00000000-0005-0000-0000-00004F3C0000}"/>
    <cellStyle name="Entrada 2 15 10" xfId="16291" xr:uid="{00000000-0005-0000-0000-0000503C0000}"/>
    <cellStyle name="Entrada 2 15 10 2" xfId="16292" xr:uid="{00000000-0005-0000-0000-0000513C0000}"/>
    <cellStyle name="Entrada 2 15 11" xfId="16293" xr:uid="{00000000-0005-0000-0000-0000523C0000}"/>
    <cellStyle name="Entrada 2 15 11 2" xfId="16294" xr:uid="{00000000-0005-0000-0000-0000533C0000}"/>
    <cellStyle name="Entrada 2 15 12" xfId="16295" xr:uid="{00000000-0005-0000-0000-0000543C0000}"/>
    <cellStyle name="Entrada 2 15 12 2" xfId="16296" xr:uid="{00000000-0005-0000-0000-0000553C0000}"/>
    <cellStyle name="Entrada 2 15 13" xfId="16297" xr:uid="{00000000-0005-0000-0000-0000563C0000}"/>
    <cellStyle name="Entrada 2 15 13 2" xfId="16298" xr:uid="{00000000-0005-0000-0000-0000573C0000}"/>
    <cellStyle name="Entrada 2 15 14" xfId="16299" xr:uid="{00000000-0005-0000-0000-0000583C0000}"/>
    <cellStyle name="Entrada 2 15 14 2" xfId="16300" xr:uid="{00000000-0005-0000-0000-0000593C0000}"/>
    <cellStyle name="Entrada 2 15 15" xfId="16301" xr:uid="{00000000-0005-0000-0000-00005A3C0000}"/>
    <cellStyle name="Entrada 2 15 15 2" xfId="16302" xr:uid="{00000000-0005-0000-0000-00005B3C0000}"/>
    <cellStyle name="Entrada 2 15 16" xfId="16303" xr:uid="{00000000-0005-0000-0000-00005C3C0000}"/>
    <cellStyle name="Entrada 2 15 16 2" xfId="16304" xr:uid="{00000000-0005-0000-0000-00005D3C0000}"/>
    <cellStyle name="Entrada 2 15 17" xfId="16305" xr:uid="{00000000-0005-0000-0000-00005E3C0000}"/>
    <cellStyle name="Entrada 2 15 17 2" xfId="16306" xr:uid="{00000000-0005-0000-0000-00005F3C0000}"/>
    <cellStyle name="Entrada 2 15 18" xfId="16307" xr:uid="{00000000-0005-0000-0000-0000603C0000}"/>
    <cellStyle name="Entrada 2 15 18 2" xfId="16308" xr:uid="{00000000-0005-0000-0000-0000613C0000}"/>
    <cellStyle name="Entrada 2 15 19" xfId="16309" xr:uid="{00000000-0005-0000-0000-0000623C0000}"/>
    <cellStyle name="Entrada 2 15 19 2" xfId="16310" xr:uid="{00000000-0005-0000-0000-0000633C0000}"/>
    <cellStyle name="Entrada 2 15 2" xfId="409" xr:uid="{00000000-0005-0000-0000-0000643C0000}"/>
    <cellStyle name="Entrada 2 15 2 2" xfId="16311" xr:uid="{00000000-0005-0000-0000-0000653C0000}"/>
    <cellStyle name="Entrada 2 15 20" xfId="16312" xr:uid="{00000000-0005-0000-0000-0000663C0000}"/>
    <cellStyle name="Entrada 2 15 20 2" xfId="16313" xr:uid="{00000000-0005-0000-0000-0000673C0000}"/>
    <cellStyle name="Entrada 2 15 21" xfId="16314" xr:uid="{00000000-0005-0000-0000-0000683C0000}"/>
    <cellStyle name="Entrada 2 15 21 2" xfId="16315" xr:uid="{00000000-0005-0000-0000-0000693C0000}"/>
    <cellStyle name="Entrada 2 15 22" xfId="16316" xr:uid="{00000000-0005-0000-0000-00006A3C0000}"/>
    <cellStyle name="Entrada 2 15 22 2" xfId="16317" xr:uid="{00000000-0005-0000-0000-00006B3C0000}"/>
    <cellStyle name="Entrada 2 15 23" xfId="16318" xr:uid="{00000000-0005-0000-0000-00006C3C0000}"/>
    <cellStyle name="Entrada 2 15 23 2" xfId="16319" xr:uid="{00000000-0005-0000-0000-00006D3C0000}"/>
    <cellStyle name="Entrada 2 15 24" xfId="16320" xr:uid="{00000000-0005-0000-0000-00006E3C0000}"/>
    <cellStyle name="Entrada 2 15 24 2" xfId="16321" xr:uid="{00000000-0005-0000-0000-00006F3C0000}"/>
    <cellStyle name="Entrada 2 15 25" xfId="16322" xr:uid="{00000000-0005-0000-0000-0000703C0000}"/>
    <cellStyle name="Entrada 2 15 25 2" xfId="16323" xr:uid="{00000000-0005-0000-0000-0000713C0000}"/>
    <cellStyle name="Entrada 2 15 26" xfId="16324" xr:uid="{00000000-0005-0000-0000-0000723C0000}"/>
    <cellStyle name="Entrada 2 15 26 2" xfId="16325" xr:uid="{00000000-0005-0000-0000-0000733C0000}"/>
    <cellStyle name="Entrada 2 15 27" xfId="16326" xr:uid="{00000000-0005-0000-0000-0000743C0000}"/>
    <cellStyle name="Entrada 2 15 27 2" xfId="16327" xr:uid="{00000000-0005-0000-0000-0000753C0000}"/>
    <cellStyle name="Entrada 2 15 28" xfId="16328" xr:uid="{00000000-0005-0000-0000-0000763C0000}"/>
    <cellStyle name="Entrada 2 15 28 2" xfId="16329" xr:uid="{00000000-0005-0000-0000-0000773C0000}"/>
    <cellStyle name="Entrada 2 15 29" xfId="16330" xr:uid="{00000000-0005-0000-0000-0000783C0000}"/>
    <cellStyle name="Entrada 2 15 29 2" xfId="16331" xr:uid="{00000000-0005-0000-0000-0000793C0000}"/>
    <cellStyle name="Entrada 2 15 3" xfId="16332" xr:uid="{00000000-0005-0000-0000-00007A3C0000}"/>
    <cellStyle name="Entrada 2 15 3 2" xfId="16333" xr:uid="{00000000-0005-0000-0000-00007B3C0000}"/>
    <cellStyle name="Entrada 2 15 30" xfId="16334" xr:uid="{00000000-0005-0000-0000-00007C3C0000}"/>
    <cellStyle name="Entrada 2 15 30 2" xfId="16335" xr:uid="{00000000-0005-0000-0000-00007D3C0000}"/>
    <cellStyle name="Entrada 2 15 31" xfId="16336" xr:uid="{00000000-0005-0000-0000-00007E3C0000}"/>
    <cellStyle name="Entrada 2 15 31 2" xfId="16337" xr:uid="{00000000-0005-0000-0000-00007F3C0000}"/>
    <cellStyle name="Entrada 2 15 32" xfId="16338" xr:uid="{00000000-0005-0000-0000-0000803C0000}"/>
    <cellStyle name="Entrada 2 15 32 2" xfId="16339" xr:uid="{00000000-0005-0000-0000-0000813C0000}"/>
    <cellStyle name="Entrada 2 15 33" xfId="16340" xr:uid="{00000000-0005-0000-0000-0000823C0000}"/>
    <cellStyle name="Entrada 2 15 33 2" xfId="16341" xr:uid="{00000000-0005-0000-0000-0000833C0000}"/>
    <cellStyle name="Entrada 2 15 34" xfId="16342" xr:uid="{00000000-0005-0000-0000-0000843C0000}"/>
    <cellStyle name="Entrada 2 15 34 2" xfId="16343" xr:uid="{00000000-0005-0000-0000-0000853C0000}"/>
    <cellStyle name="Entrada 2 15 35" xfId="16344" xr:uid="{00000000-0005-0000-0000-0000863C0000}"/>
    <cellStyle name="Entrada 2 15 35 2" xfId="16345" xr:uid="{00000000-0005-0000-0000-0000873C0000}"/>
    <cellStyle name="Entrada 2 15 36" xfId="16346" xr:uid="{00000000-0005-0000-0000-0000883C0000}"/>
    <cellStyle name="Entrada 2 15 36 2" xfId="16347" xr:uid="{00000000-0005-0000-0000-0000893C0000}"/>
    <cellStyle name="Entrada 2 15 37" xfId="16348" xr:uid="{00000000-0005-0000-0000-00008A3C0000}"/>
    <cellStyle name="Entrada 2 15 37 2" xfId="16349" xr:uid="{00000000-0005-0000-0000-00008B3C0000}"/>
    <cellStyle name="Entrada 2 15 38" xfId="16350" xr:uid="{00000000-0005-0000-0000-00008C3C0000}"/>
    <cellStyle name="Entrada 2 15 38 2" xfId="16351" xr:uid="{00000000-0005-0000-0000-00008D3C0000}"/>
    <cellStyle name="Entrada 2 15 39" xfId="16352" xr:uid="{00000000-0005-0000-0000-00008E3C0000}"/>
    <cellStyle name="Entrada 2 15 39 2" xfId="16353" xr:uid="{00000000-0005-0000-0000-00008F3C0000}"/>
    <cellStyle name="Entrada 2 15 4" xfId="16354" xr:uid="{00000000-0005-0000-0000-0000903C0000}"/>
    <cellStyle name="Entrada 2 15 4 2" xfId="16355" xr:uid="{00000000-0005-0000-0000-0000913C0000}"/>
    <cellStyle name="Entrada 2 15 40" xfId="16356" xr:uid="{00000000-0005-0000-0000-0000923C0000}"/>
    <cellStyle name="Entrada 2 15 41" xfId="16357" xr:uid="{00000000-0005-0000-0000-0000933C0000}"/>
    <cellStyle name="Entrada 2 15 42" xfId="16358" xr:uid="{00000000-0005-0000-0000-0000943C0000}"/>
    <cellStyle name="Entrada 2 15 43" xfId="16359" xr:uid="{00000000-0005-0000-0000-0000953C0000}"/>
    <cellStyle name="Entrada 2 15 44" xfId="16360" xr:uid="{00000000-0005-0000-0000-0000963C0000}"/>
    <cellStyle name="Entrada 2 15 45" xfId="16361" xr:uid="{00000000-0005-0000-0000-0000973C0000}"/>
    <cellStyle name="Entrada 2 15 46" xfId="16362" xr:uid="{00000000-0005-0000-0000-0000983C0000}"/>
    <cellStyle name="Entrada 2 15 47" xfId="16363" xr:uid="{00000000-0005-0000-0000-0000993C0000}"/>
    <cellStyle name="Entrada 2 15 48" xfId="16364" xr:uid="{00000000-0005-0000-0000-00009A3C0000}"/>
    <cellStyle name="Entrada 2 15 49" xfId="16365" xr:uid="{00000000-0005-0000-0000-00009B3C0000}"/>
    <cellStyle name="Entrada 2 15 5" xfId="16366" xr:uid="{00000000-0005-0000-0000-00009C3C0000}"/>
    <cellStyle name="Entrada 2 15 5 2" xfId="16367" xr:uid="{00000000-0005-0000-0000-00009D3C0000}"/>
    <cellStyle name="Entrada 2 15 50" xfId="16368" xr:uid="{00000000-0005-0000-0000-00009E3C0000}"/>
    <cellStyle name="Entrada 2 15 51" xfId="16369" xr:uid="{00000000-0005-0000-0000-00009F3C0000}"/>
    <cellStyle name="Entrada 2 15 52" xfId="16370" xr:uid="{00000000-0005-0000-0000-0000A03C0000}"/>
    <cellStyle name="Entrada 2 15 53" xfId="16371" xr:uid="{00000000-0005-0000-0000-0000A13C0000}"/>
    <cellStyle name="Entrada 2 15 54" xfId="16372" xr:uid="{00000000-0005-0000-0000-0000A23C0000}"/>
    <cellStyle name="Entrada 2 15 55" xfId="16373" xr:uid="{00000000-0005-0000-0000-0000A33C0000}"/>
    <cellStyle name="Entrada 2 15 56" xfId="16374" xr:uid="{00000000-0005-0000-0000-0000A43C0000}"/>
    <cellStyle name="Entrada 2 15 57" xfId="16375" xr:uid="{00000000-0005-0000-0000-0000A53C0000}"/>
    <cellStyle name="Entrada 2 15 58" xfId="16376" xr:uid="{00000000-0005-0000-0000-0000A63C0000}"/>
    <cellStyle name="Entrada 2 15 59" xfId="16377" xr:uid="{00000000-0005-0000-0000-0000A73C0000}"/>
    <cellStyle name="Entrada 2 15 6" xfId="16378" xr:uid="{00000000-0005-0000-0000-0000A83C0000}"/>
    <cellStyle name="Entrada 2 15 6 2" xfId="16379" xr:uid="{00000000-0005-0000-0000-0000A93C0000}"/>
    <cellStyle name="Entrada 2 15 60" xfId="16380" xr:uid="{00000000-0005-0000-0000-0000AA3C0000}"/>
    <cellStyle name="Entrada 2 15 61" xfId="16381" xr:uid="{00000000-0005-0000-0000-0000AB3C0000}"/>
    <cellStyle name="Entrada 2 15 62" xfId="16382" xr:uid="{00000000-0005-0000-0000-0000AC3C0000}"/>
    <cellStyle name="Entrada 2 15 63" xfId="16383" xr:uid="{00000000-0005-0000-0000-0000AD3C0000}"/>
    <cellStyle name="Entrada 2 15 64" xfId="16384" xr:uid="{00000000-0005-0000-0000-0000AE3C0000}"/>
    <cellStyle name="Entrada 2 15 65" xfId="16385" xr:uid="{00000000-0005-0000-0000-0000AF3C0000}"/>
    <cellStyle name="Entrada 2 15 66" xfId="16386" xr:uid="{00000000-0005-0000-0000-0000B03C0000}"/>
    <cellStyle name="Entrada 2 15 67" xfId="16387" xr:uid="{00000000-0005-0000-0000-0000B13C0000}"/>
    <cellStyle name="Entrada 2 15 68" xfId="16388" xr:uid="{00000000-0005-0000-0000-0000B23C0000}"/>
    <cellStyle name="Entrada 2 15 69" xfId="16389" xr:uid="{00000000-0005-0000-0000-0000B33C0000}"/>
    <cellStyle name="Entrada 2 15 7" xfId="16390" xr:uid="{00000000-0005-0000-0000-0000B43C0000}"/>
    <cellStyle name="Entrada 2 15 7 2" xfId="16391" xr:uid="{00000000-0005-0000-0000-0000B53C0000}"/>
    <cellStyle name="Entrada 2 15 70" xfId="16392" xr:uid="{00000000-0005-0000-0000-0000B63C0000}"/>
    <cellStyle name="Entrada 2 15 71" xfId="16393" xr:uid="{00000000-0005-0000-0000-0000B73C0000}"/>
    <cellStyle name="Entrada 2 15 72" xfId="16394" xr:uid="{00000000-0005-0000-0000-0000B83C0000}"/>
    <cellStyle name="Entrada 2 15 73" xfId="16395" xr:uid="{00000000-0005-0000-0000-0000B93C0000}"/>
    <cellStyle name="Entrada 2 15 74" xfId="16396" xr:uid="{00000000-0005-0000-0000-0000BA3C0000}"/>
    <cellStyle name="Entrada 2 15 75" xfId="16397" xr:uid="{00000000-0005-0000-0000-0000BB3C0000}"/>
    <cellStyle name="Entrada 2 15 76" xfId="16398" xr:uid="{00000000-0005-0000-0000-0000BC3C0000}"/>
    <cellStyle name="Entrada 2 15 77" xfId="52624" xr:uid="{00000000-0005-0000-0000-0000BD3C0000}"/>
    <cellStyle name="Entrada 2 15 78" xfId="52871" xr:uid="{00000000-0005-0000-0000-0000BE3C0000}"/>
    <cellStyle name="Entrada 2 15 79" xfId="53332" xr:uid="{00000000-0005-0000-0000-0000BF3C0000}"/>
    <cellStyle name="Entrada 2 15 8" xfId="16399" xr:uid="{00000000-0005-0000-0000-0000C03C0000}"/>
    <cellStyle name="Entrada 2 15 8 2" xfId="16400" xr:uid="{00000000-0005-0000-0000-0000C13C0000}"/>
    <cellStyle name="Entrada 2 15 9" xfId="16401" xr:uid="{00000000-0005-0000-0000-0000C23C0000}"/>
    <cellStyle name="Entrada 2 15 9 2" xfId="16402" xr:uid="{00000000-0005-0000-0000-0000C33C0000}"/>
    <cellStyle name="Entrada 2 16" xfId="410" xr:uid="{00000000-0005-0000-0000-0000C43C0000}"/>
    <cellStyle name="Entrada 2 16 10" xfId="16403" xr:uid="{00000000-0005-0000-0000-0000C53C0000}"/>
    <cellStyle name="Entrada 2 16 10 2" xfId="16404" xr:uid="{00000000-0005-0000-0000-0000C63C0000}"/>
    <cellStyle name="Entrada 2 16 11" xfId="16405" xr:uid="{00000000-0005-0000-0000-0000C73C0000}"/>
    <cellStyle name="Entrada 2 16 11 2" xfId="16406" xr:uid="{00000000-0005-0000-0000-0000C83C0000}"/>
    <cellStyle name="Entrada 2 16 12" xfId="16407" xr:uid="{00000000-0005-0000-0000-0000C93C0000}"/>
    <cellStyle name="Entrada 2 16 12 2" xfId="16408" xr:uid="{00000000-0005-0000-0000-0000CA3C0000}"/>
    <cellStyle name="Entrada 2 16 13" xfId="16409" xr:uid="{00000000-0005-0000-0000-0000CB3C0000}"/>
    <cellStyle name="Entrada 2 16 13 2" xfId="16410" xr:uid="{00000000-0005-0000-0000-0000CC3C0000}"/>
    <cellStyle name="Entrada 2 16 14" xfId="16411" xr:uid="{00000000-0005-0000-0000-0000CD3C0000}"/>
    <cellStyle name="Entrada 2 16 14 2" xfId="16412" xr:uid="{00000000-0005-0000-0000-0000CE3C0000}"/>
    <cellStyle name="Entrada 2 16 15" xfId="16413" xr:uid="{00000000-0005-0000-0000-0000CF3C0000}"/>
    <cellStyle name="Entrada 2 16 15 2" xfId="16414" xr:uid="{00000000-0005-0000-0000-0000D03C0000}"/>
    <cellStyle name="Entrada 2 16 16" xfId="16415" xr:uid="{00000000-0005-0000-0000-0000D13C0000}"/>
    <cellStyle name="Entrada 2 16 16 2" xfId="16416" xr:uid="{00000000-0005-0000-0000-0000D23C0000}"/>
    <cellStyle name="Entrada 2 16 17" xfId="16417" xr:uid="{00000000-0005-0000-0000-0000D33C0000}"/>
    <cellStyle name="Entrada 2 16 17 2" xfId="16418" xr:uid="{00000000-0005-0000-0000-0000D43C0000}"/>
    <cellStyle name="Entrada 2 16 18" xfId="16419" xr:uid="{00000000-0005-0000-0000-0000D53C0000}"/>
    <cellStyle name="Entrada 2 16 18 2" xfId="16420" xr:uid="{00000000-0005-0000-0000-0000D63C0000}"/>
    <cellStyle name="Entrada 2 16 19" xfId="16421" xr:uid="{00000000-0005-0000-0000-0000D73C0000}"/>
    <cellStyle name="Entrada 2 16 19 2" xfId="16422" xr:uid="{00000000-0005-0000-0000-0000D83C0000}"/>
    <cellStyle name="Entrada 2 16 2" xfId="411" xr:uid="{00000000-0005-0000-0000-0000D93C0000}"/>
    <cellStyle name="Entrada 2 16 2 2" xfId="16423" xr:uid="{00000000-0005-0000-0000-0000DA3C0000}"/>
    <cellStyle name="Entrada 2 16 20" xfId="16424" xr:uid="{00000000-0005-0000-0000-0000DB3C0000}"/>
    <cellStyle name="Entrada 2 16 20 2" xfId="16425" xr:uid="{00000000-0005-0000-0000-0000DC3C0000}"/>
    <cellStyle name="Entrada 2 16 21" xfId="16426" xr:uid="{00000000-0005-0000-0000-0000DD3C0000}"/>
    <cellStyle name="Entrada 2 16 21 2" xfId="16427" xr:uid="{00000000-0005-0000-0000-0000DE3C0000}"/>
    <cellStyle name="Entrada 2 16 22" xfId="16428" xr:uid="{00000000-0005-0000-0000-0000DF3C0000}"/>
    <cellStyle name="Entrada 2 16 22 2" xfId="16429" xr:uid="{00000000-0005-0000-0000-0000E03C0000}"/>
    <cellStyle name="Entrada 2 16 23" xfId="16430" xr:uid="{00000000-0005-0000-0000-0000E13C0000}"/>
    <cellStyle name="Entrada 2 16 23 2" xfId="16431" xr:uid="{00000000-0005-0000-0000-0000E23C0000}"/>
    <cellStyle name="Entrada 2 16 24" xfId="16432" xr:uid="{00000000-0005-0000-0000-0000E33C0000}"/>
    <cellStyle name="Entrada 2 16 24 2" xfId="16433" xr:uid="{00000000-0005-0000-0000-0000E43C0000}"/>
    <cellStyle name="Entrada 2 16 25" xfId="16434" xr:uid="{00000000-0005-0000-0000-0000E53C0000}"/>
    <cellStyle name="Entrada 2 16 25 2" xfId="16435" xr:uid="{00000000-0005-0000-0000-0000E63C0000}"/>
    <cellStyle name="Entrada 2 16 26" xfId="16436" xr:uid="{00000000-0005-0000-0000-0000E73C0000}"/>
    <cellStyle name="Entrada 2 16 26 2" xfId="16437" xr:uid="{00000000-0005-0000-0000-0000E83C0000}"/>
    <cellStyle name="Entrada 2 16 27" xfId="16438" xr:uid="{00000000-0005-0000-0000-0000E93C0000}"/>
    <cellStyle name="Entrada 2 16 27 2" xfId="16439" xr:uid="{00000000-0005-0000-0000-0000EA3C0000}"/>
    <cellStyle name="Entrada 2 16 28" xfId="16440" xr:uid="{00000000-0005-0000-0000-0000EB3C0000}"/>
    <cellStyle name="Entrada 2 16 28 2" xfId="16441" xr:uid="{00000000-0005-0000-0000-0000EC3C0000}"/>
    <cellStyle name="Entrada 2 16 29" xfId="16442" xr:uid="{00000000-0005-0000-0000-0000ED3C0000}"/>
    <cellStyle name="Entrada 2 16 29 2" xfId="16443" xr:uid="{00000000-0005-0000-0000-0000EE3C0000}"/>
    <cellStyle name="Entrada 2 16 3" xfId="16444" xr:uid="{00000000-0005-0000-0000-0000EF3C0000}"/>
    <cellStyle name="Entrada 2 16 3 2" xfId="16445" xr:uid="{00000000-0005-0000-0000-0000F03C0000}"/>
    <cellStyle name="Entrada 2 16 30" xfId="16446" xr:uid="{00000000-0005-0000-0000-0000F13C0000}"/>
    <cellStyle name="Entrada 2 16 30 2" xfId="16447" xr:uid="{00000000-0005-0000-0000-0000F23C0000}"/>
    <cellStyle name="Entrada 2 16 31" xfId="16448" xr:uid="{00000000-0005-0000-0000-0000F33C0000}"/>
    <cellStyle name="Entrada 2 16 31 2" xfId="16449" xr:uid="{00000000-0005-0000-0000-0000F43C0000}"/>
    <cellStyle name="Entrada 2 16 32" xfId="16450" xr:uid="{00000000-0005-0000-0000-0000F53C0000}"/>
    <cellStyle name="Entrada 2 16 32 2" xfId="16451" xr:uid="{00000000-0005-0000-0000-0000F63C0000}"/>
    <cellStyle name="Entrada 2 16 33" xfId="16452" xr:uid="{00000000-0005-0000-0000-0000F73C0000}"/>
    <cellStyle name="Entrada 2 16 33 2" xfId="16453" xr:uid="{00000000-0005-0000-0000-0000F83C0000}"/>
    <cellStyle name="Entrada 2 16 34" xfId="16454" xr:uid="{00000000-0005-0000-0000-0000F93C0000}"/>
    <cellStyle name="Entrada 2 16 34 2" xfId="16455" xr:uid="{00000000-0005-0000-0000-0000FA3C0000}"/>
    <cellStyle name="Entrada 2 16 35" xfId="16456" xr:uid="{00000000-0005-0000-0000-0000FB3C0000}"/>
    <cellStyle name="Entrada 2 16 35 2" xfId="16457" xr:uid="{00000000-0005-0000-0000-0000FC3C0000}"/>
    <cellStyle name="Entrada 2 16 36" xfId="16458" xr:uid="{00000000-0005-0000-0000-0000FD3C0000}"/>
    <cellStyle name="Entrada 2 16 36 2" xfId="16459" xr:uid="{00000000-0005-0000-0000-0000FE3C0000}"/>
    <cellStyle name="Entrada 2 16 37" xfId="16460" xr:uid="{00000000-0005-0000-0000-0000FF3C0000}"/>
    <cellStyle name="Entrada 2 16 37 2" xfId="16461" xr:uid="{00000000-0005-0000-0000-0000003D0000}"/>
    <cellStyle name="Entrada 2 16 38" xfId="16462" xr:uid="{00000000-0005-0000-0000-0000013D0000}"/>
    <cellStyle name="Entrada 2 16 38 2" xfId="16463" xr:uid="{00000000-0005-0000-0000-0000023D0000}"/>
    <cellStyle name="Entrada 2 16 39" xfId="16464" xr:uid="{00000000-0005-0000-0000-0000033D0000}"/>
    <cellStyle name="Entrada 2 16 39 2" xfId="16465" xr:uid="{00000000-0005-0000-0000-0000043D0000}"/>
    <cellStyle name="Entrada 2 16 4" xfId="16466" xr:uid="{00000000-0005-0000-0000-0000053D0000}"/>
    <cellStyle name="Entrada 2 16 4 2" xfId="16467" xr:uid="{00000000-0005-0000-0000-0000063D0000}"/>
    <cellStyle name="Entrada 2 16 40" xfId="16468" xr:uid="{00000000-0005-0000-0000-0000073D0000}"/>
    <cellStyle name="Entrada 2 16 41" xfId="16469" xr:uid="{00000000-0005-0000-0000-0000083D0000}"/>
    <cellStyle name="Entrada 2 16 42" xfId="16470" xr:uid="{00000000-0005-0000-0000-0000093D0000}"/>
    <cellStyle name="Entrada 2 16 43" xfId="16471" xr:uid="{00000000-0005-0000-0000-00000A3D0000}"/>
    <cellStyle name="Entrada 2 16 44" xfId="16472" xr:uid="{00000000-0005-0000-0000-00000B3D0000}"/>
    <cellStyle name="Entrada 2 16 45" xfId="16473" xr:uid="{00000000-0005-0000-0000-00000C3D0000}"/>
    <cellStyle name="Entrada 2 16 46" xfId="16474" xr:uid="{00000000-0005-0000-0000-00000D3D0000}"/>
    <cellStyle name="Entrada 2 16 47" xfId="16475" xr:uid="{00000000-0005-0000-0000-00000E3D0000}"/>
    <cellStyle name="Entrada 2 16 48" xfId="16476" xr:uid="{00000000-0005-0000-0000-00000F3D0000}"/>
    <cellStyle name="Entrada 2 16 49" xfId="16477" xr:uid="{00000000-0005-0000-0000-0000103D0000}"/>
    <cellStyle name="Entrada 2 16 5" xfId="16478" xr:uid="{00000000-0005-0000-0000-0000113D0000}"/>
    <cellStyle name="Entrada 2 16 5 2" xfId="16479" xr:uid="{00000000-0005-0000-0000-0000123D0000}"/>
    <cellStyle name="Entrada 2 16 50" xfId="16480" xr:uid="{00000000-0005-0000-0000-0000133D0000}"/>
    <cellStyle name="Entrada 2 16 51" xfId="16481" xr:uid="{00000000-0005-0000-0000-0000143D0000}"/>
    <cellStyle name="Entrada 2 16 52" xfId="16482" xr:uid="{00000000-0005-0000-0000-0000153D0000}"/>
    <cellStyle name="Entrada 2 16 53" xfId="16483" xr:uid="{00000000-0005-0000-0000-0000163D0000}"/>
    <cellStyle name="Entrada 2 16 54" xfId="16484" xr:uid="{00000000-0005-0000-0000-0000173D0000}"/>
    <cellStyle name="Entrada 2 16 55" xfId="16485" xr:uid="{00000000-0005-0000-0000-0000183D0000}"/>
    <cellStyle name="Entrada 2 16 56" xfId="16486" xr:uid="{00000000-0005-0000-0000-0000193D0000}"/>
    <cellStyle name="Entrada 2 16 57" xfId="16487" xr:uid="{00000000-0005-0000-0000-00001A3D0000}"/>
    <cellStyle name="Entrada 2 16 58" xfId="16488" xr:uid="{00000000-0005-0000-0000-00001B3D0000}"/>
    <cellStyle name="Entrada 2 16 59" xfId="16489" xr:uid="{00000000-0005-0000-0000-00001C3D0000}"/>
    <cellStyle name="Entrada 2 16 6" xfId="16490" xr:uid="{00000000-0005-0000-0000-00001D3D0000}"/>
    <cellStyle name="Entrada 2 16 6 2" xfId="16491" xr:uid="{00000000-0005-0000-0000-00001E3D0000}"/>
    <cellStyle name="Entrada 2 16 60" xfId="16492" xr:uid="{00000000-0005-0000-0000-00001F3D0000}"/>
    <cellStyle name="Entrada 2 16 61" xfId="16493" xr:uid="{00000000-0005-0000-0000-0000203D0000}"/>
    <cellStyle name="Entrada 2 16 62" xfId="16494" xr:uid="{00000000-0005-0000-0000-0000213D0000}"/>
    <cellStyle name="Entrada 2 16 63" xfId="16495" xr:uid="{00000000-0005-0000-0000-0000223D0000}"/>
    <cellStyle name="Entrada 2 16 64" xfId="16496" xr:uid="{00000000-0005-0000-0000-0000233D0000}"/>
    <cellStyle name="Entrada 2 16 65" xfId="16497" xr:uid="{00000000-0005-0000-0000-0000243D0000}"/>
    <cellStyle name="Entrada 2 16 66" xfId="16498" xr:uid="{00000000-0005-0000-0000-0000253D0000}"/>
    <cellStyle name="Entrada 2 16 67" xfId="16499" xr:uid="{00000000-0005-0000-0000-0000263D0000}"/>
    <cellStyle name="Entrada 2 16 68" xfId="16500" xr:uid="{00000000-0005-0000-0000-0000273D0000}"/>
    <cellStyle name="Entrada 2 16 69" xfId="16501" xr:uid="{00000000-0005-0000-0000-0000283D0000}"/>
    <cellStyle name="Entrada 2 16 7" xfId="16502" xr:uid="{00000000-0005-0000-0000-0000293D0000}"/>
    <cellStyle name="Entrada 2 16 7 2" xfId="16503" xr:uid="{00000000-0005-0000-0000-00002A3D0000}"/>
    <cellStyle name="Entrada 2 16 70" xfId="16504" xr:uid="{00000000-0005-0000-0000-00002B3D0000}"/>
    <cellStyle name="Entrada 2 16 71" xfId="16505" xr:uid="{00000000-0005-0000-0000-00002C3D0000}"/>
    <cellStyle name="Entrada 2 16 72" xfId="16506" xr:uid="{00000000-0005-0000-0000-00002D3D0000}"/>
    <cellStyle name="Entrada 2 16 73" xfId="16507" xr:uid="{00000000-0005-0000-0000-00002E3D0000}"/>
    <cellStyle name="Entrada 2 16 74" xfId="16508" xr:uid="{00000000-0005-0000-0000-00002F3D0000}"/>
    <cellStyle name="Entrada 2 16 75" xfId="16509" xr:uid="{00000000-0005-0000-0000-0000303D0000}"/>
    <cellStyle name="Entrada 2 16 76" xfId="16510" xr:uid="{00000000-0005-0000-0000-0000313D0000}"/>
    <cellStyle name="Entrada 2 16 77" xfId="52736" xr:uid="{00000000-0005-0000-0000-0000323D0000}"/>
    <cellStyle name="Entrada 2 16 78" xfId="53011" xr:uid="{00000000-0005-0000-0000-0000333D0000}"/>
    <cellStyle name="Entrada 2 16 79" xfId="53472" xr:uid="{00000000-0005-0000-0000-0000343D0000}"/>
    <cellStyle name="Entrada 2 16 8" xfId="16511" xr:uid="{00000000-0005-0000-0000-0000353D0000}"/>
    <cellStyle name="Entrada 2 16 8 2" xfId="16512" xr:uid="{00000000-0005-0000-0000-0000363D0000}"/>
    <cellStyle name="Entrada 2 16 9" xfId="16513" xr:uid="{00000000-0005-0000-0000-0000373D0000}"/>
    <cellStyle name="Entrada 2 16 9 2" xfId="16514" xr:uid="{00000000-0005-0000-0000-0000383D0000}"/>
    <cellStyle name="Entrada 2 17" xfId="412" xr:uid="{00000000-0005-0000-0000-0000393D0000}"/>
    <cellStyle name="Entrada 2 17 10" xfId="16515" xr:uid="{00000000-0005-0000-0000-00003A3D0000}"/>
    <cellStyle name="Entrada 2 17 10 2" xfId="16516" xr:uid="{00000000-0005-0000-0000-00003B3D0000}"/>
    <cellStyle name="Entrada 2 17 11" xfId="16517" xr:uid="{00000000-0005-0000-0000-00003C3D0000}"/>
    <cellStyle name="Entrada 2 17 11 2" xfId="16518" xr:uid="{00000000-0005-0000-0000-00003D3D0000}"/>
    <cellStyle name="Entrada 2 17 12" xfId="16519" xr:uid="{00000000-0005-0000-0000-00003E3D0000}"/>
    <cellStyle name="Entrada 2 17 12 2" xfId="16520" xr:uid="{00000000-0005-0000-0000-00003F3D0000}"/>
    <cellStyle name="Entrada 2 17 13" xfId="16521" xr:uid="{00000000-0005-0000-0000-0000403D0000}"/>
    <cellStyle name="Entrada 2 17 13 2" xfId="16522" xr:uid="{00000000-0005-0000-0000-0000413D0000}"/>
    <cellStyle name="Entrada 2 17 14" xfId="16523" xr:uid="{00000000-0005-0000-0000-0000423D0000}"/>
    <cellStyle name="Entrada 2 17 14 2" xfId="16524" xr:uid="{00000000-0005-0000-0000-0000433D0000}"/>
    <cellStyle name="Entrada 2 17 15" xfId="16525" xr:uid="{00000000-0005-0000-0000-0000443D0000}"/>
    <cellStyle name="Entrada 2 17 15 2" xfId="16526" xr:uid="{00000000-0005-0000-0000-0000453D0000}"/>
    <cellStyle name="Entrada 2 17 16" xfId="16527" xr:uid="{00000000-0005-0000-0000-0000463D0000}"/>
    <cellStyle name="Entrada 2 17 16 2" xfId="16528" xr:uid="{00000000-0005-0000-0000-0000473D0000}"/>
    <cellStyle name="Entrada 2 17 17" xfId="16529" xr:uid="{00000000-0005-0000-0000-0000483D0000}"/>
    <cellStyle name="Entrada 2 17 17 2" xfId="16530" xr:uid="{00000000-0005-0000-0000-0000493D0000}"/>
    <cellStyle name="Entrada 2 17 18" xfId="16531" xr:uid="{00000000-0005-0000-0000-00004A3D0000}"/>
    <cellStyle name="Entrada 2 17 18 2" xfId="16532" xr:uid="{00000000-0005-0000-0000-00004B3D0000}"/>
    <cellStyle name="Entrada 2 17 19" xfId="16533" xr:uid="{00000000-0005-0000-0000-00004C3D0000}"/>
    <cellStyle name="Entrada 2 17 19 2" xfId="16534" xr:uid="{00000000-0005-0000-0000-00004D3D0000}"/>
    <cellStyle name="Entrada 2 17 2" xfId="413" xr:uid="{00000000-0005-0000-0000-00004E3D0000}"/>
    <cellStyle name="Entrada 2 17 2 2" xfId="16535" xr:uid="{00000000-0005-0000-0000-00004F3D0000}"/>
    <cellStyle name="Entrada 2 17 20" xfId="16536" xr:uid="{00000000-0005-0000-0000-0000503D0000}"/>
    <cellStyle name="Entrada 2 17 20 2" xfId="16537" xr:uid="{00000000-0005-0000-0000-0000513D0000}"/>
    <cellStyle name="Entrada 2 17 21" xfId="16538" xr:uid="{00000000-0005-0000-0000-0000523D0000}"/>
    <cellStyle name="Entrada 2 17 21 2" xfId="16539" xr:uid="{00000000-0005-0000-0000-0000533D0000}"/>
    <cellStyle name="Entrada 2 17 22" xfId="16540" xr:uid="{00000000-0005-0000-0000-0000543D0000}"/>
    <cellStyle name="Entrada 2 17 22 2" xfId="16541" xr:uid="{00000000-0005-0000-0000-0000553D0000}"/>
    <cellStyle name="Entrada 2 17 23" xfId="16542" xr:uid="{00000000-0005-0000-0000-0000563D0000}"/>
    <cellStyle name="Entrada 2 17 23 2" xfId="16543" xr:uid="{00000000-0005-0000-0000-0000573D0000}"/>
    <cellStyle name="Entrada 2 17 24" xfId="16544" xr:uid="{00000000-0005-0000-0000-0000583D0000}"/>
    <cellStyle name="Entrada 2 17 24 2" xfId="16545" xr:uid="{00000000-0005-0000-0000-0000593D0000}"/>
    <cellStyle name="Entrada 2 17 25" xfId="16546" xr:uid="{00000000-0005-0000-0000-00005A3D0000}"/>
    <cellStyle name="Entrada 2 17 25 2" xfId="16547" xr:uid="{00000000-0005-0000-0000-00005B3D0000}"/>
    <cellStyle name="Entrada 2 17 26" xfId="16548" xr:uid="{00000000-0005-0000-0000-00005C3D0000}"/>
    <cellStyle name="Entrada 2 17 26 2" xfId="16549" xr:uid="{00000000-0005-0000-0000-00005D3D0000}"/>
    <cellStyle name="Entrada 2 17 27" xfId="16550" xr:uid="{00000000-0005-0000-0000-00005E3D0000}"/>
    <cellStyle name="Entrada 2 17 27 2" xfId="16551" xr:uid="{00000000-0005-0000-0000-00005F3D0000}"/>
    <cellStyle name="Entrada 2 17 28" xfId="16552" xr:uid="{00000000-0005-0000-0000-0000603D0000}"/>
    <cellStyle name="Entrada 2 17 28 2" xfId="16553" xr:uid="{00000000-0005-0000-0000-0000613D0000}"/>
    <cellStyle name="Entrada 2 17 29" xfId="16554" xr:uid="{00000000-0005-0000-0000-0000623D0000}"/>
    <cellStyle name="Entrada 2 17 29 2" xfId="16555" xr:uid="{00000000-0005-0000-0000-0000633D0000}"/>
    <cellStyle name="Entrada 2 17 3" xfId="16556" xr:uid="{00000000-0005-0000-0000-0000643D0000}"/>
    <cellStyle name="Entrada 2 17 3 2" xfId="16557" xr:uid="{00000000-0005-0000-0000-0000653D0000}"/>
    <cellStyle name="Entrada 2 17 30" xfId="16558" xr:uid="{00000000-0005-0000-0000-0000663D0000}"/>
    <cellStyle name="Entrada 2 17 30 2" xfId="16559" xr:uid="{00000000-0005-0000-0000-0000673D0000}"/>
    <cellStyle name="Entrada 2 17 31" xfId="16560" xr:uid="{00000000-0005-0000-0000-0000683D0000}"/>
    <cellStyle name="Entrada 2 17 31 2" xfId="16561" xr:uid="{00000000-0005-0000-0000-0000693D0000}"/>
    <cellStyle name="Entrada 2 17 32" xfId="16562" xr:uid="{00000000-0005-0000-0000-00006A3D0000}"/>
    <cellStyle name="Entrada 2 17 32 2" xfId="16563" xr:uid="{00000000-0005-0000-0000-00006B3D0000}"/>
    <cellStyle name="Entrada 2 17 33" xfId="16564" xr:uid="{00000000-0005-0000-0000-00006C3D0000}"/>
    <cellStyle name="Entrada 2 17 33 2" xfId="16565" xr:uid="{00000000-0005-0000-0000-00006D3D0000}"/>
    <cellStyle name="Entrada 2 17 34" xfId="16566" xr:uid="{00000000-0005-0000-0000-00006E3D0000}"/>
    <cellStyle name="Entrada 2 17 34 2" xfId="16567" xr:uid="{00000000-0005-0000-0000-00006F3D0000}"/>
    <cellStyle name="Entrada 2 17 35" xfId="16568" xr:uid="{00000000-0005-0000-0000-0000703D0000}"/>
    <cellStyle name="Entrada 2 17 35 2" xfId="16569" xr:uid="{00000000-0005-0000-0000-0000713D0000}"/>
    <cellStyle name="Entrada 2 17 36" xfId="16570" xr:uid="{00000000-0005-0000-0000-0000723D0000}"/>
    <cellStyle name="Entrada 2 17 36 2" xfId="16571" xr:uid="{00000000-0005-0000-0000-0000733D0000}"/>
    <cellStyle name="Entrada 2 17 37" xfId="16572" xr:uid="{00000000-0005-0000-0000-0000743D0000}"/>
    <cellStyle name="Entrada 2 17 37 2" xfId="16573" xr:uid="{00000000-0005-0000-0000-0000753D0000}"/>
    <cellStyle name="Entrada 2 17 38" xfId="16574" xr:uid="{00000000-0005-0000-0000-0000763D0000}"/>
    <cellStyle name="Entrada 2 17 38 2" xfId="16575" xr:uid="{00000000-0005-0000-0000-0000773D0000}"/>
    <cellStyle name="Entrada 2 17 39" xfId="16576" xr:uid="{00000000-0005-0000-0000-0000783D0000}"/>
    <cellStyle name="Entrada 2 17 39 2" xfId="16577" xr:uid="{00000000-0005-0000-0000-0000793D0000}"/>
    <cellStyle name="Entrada 2 17 4" xfId="16578" xr:uid="{00000000-0005-0000-0000-00007A3D0000}"/>
    <cellStyle name="Entrada 2 17 4 2" xfId="16579" xr:uid="{00000000-0005-0000-0000-00007B3D0000}"/>
    <cellStyle name="Entrada 2 17 40" xfId="16580" xr:uid="{00000000-0005-0000-0000-00007C3D0000}"/>
    <cellStyle name="Entrada 2 17 41" xfId="16581" xr:uid="{00000000-0005-0000-0000-00007D3D0000}"/>
    <cellStyle name="Entrada 2 17 42" xfId="16582" xr:uid="{00000000-0005-0000-0000-00007E3D0000}"/>
    <cellStyle name="Entrada 2 17 43" xfId="16583" xr:uid="{00000000-0005-0000-0000-00007F3D0000}"/>
    <cellStyle name="Entrada 2 17 44" xfId="16584" xr:uid="{00000000-0005-0000-0000-0000803D0000}"/>
    <cellStyle name="Entrada 2 17 45" xfId="16585" xr:uid="{00000000-0005-0000-0000-0000813D0000}"/>
    <cellStyle name="Entrada 2 17 46" xfId="16586" xr:uid="{00000000-0005-0000-0000-0000823D0000}"/>
    <cellStyle name="Entrada 2 17 47" xfId="16587" xr:uid="{00000000-0005-0000-0000-0000833D0000}"/>
    <cellStyle name="Entrada 2 17 48" xfId="16588" xr:uid="{00000000-0005-0000-0000-0000843D0000}"/>
    <cellStyle name="Entrada 2 17 49" xfId="16589" xr:uid="{00000000-0005-0000-0000-0000853D0000}"/>
    <cellStyle name="Entrada 2 17 5" xfId="16590" xr:uid="{00000000-0005-0000-0000-0000863D0000}"/>
    <cellStyle name="Entrada 2 17 5 2" xfId="16591" xr:uid="{00000000-0005-0000-0000-0000873D0000}"/>
    <cellStyle name="Entrada 2 17 50" xfId="16592" xr:uid="{00000000-0005-0000-0000-0000883D0000}"/>
    <cellStyle name="Entrada 2 17 51" xfId="16593" xr:uid="{00000000-0005-0000-0000-0000893D0000}"/>
    <cellStyle name="Entrada 2 17 52" xfId="16594" xr:uid="{00000000-0005-0000-0000-00008A3D0000}"/>
    <cellStyle name="Entrada 2 17 53" xfId="16595" xr:uid="{00000000-0005-0000-0000-00008B3D0000}"/>
    <cellStyle name="Entrada 2 17 54" xfId="16596" xr:uid="{00000000-0005-0000-0000-00008C3D0000}"/>
    <cellStyle name="Entrada 2 17 55" xfId="16597" xr:uid="{00000000-0005-0000-0000-00008D3D0000}"/>
    <cellStyle name="Entrada 2 17 56" xfId="16598" xr:uid="{00000000-0005-0000-0000-00008E3D0000}"/>
    <cellStyle name="Entrada 2 17 57" xfId="16599" xr:uid="{00000000-0005-0000-0000-00008F3D0000}"/>
    <cellStyle name="Entrada 2 17 58" xfId="16600" xr:uid="{00000000-0005-0000-0000-0000903D0000}"/>
    <cellStyle name="Entrada 2 17 59" xfId="16601" xr:uid="{00000000-0005-0000-0000-0000913D0000}"/>
    <cellStyle name="Entrada 2 17 6" xfId="16602" xr:uid="{00000000-0005-0000-0000-0000923D0000}"/>
    <cellStyle name="Entrada 2 17 6 2" xfId="16603" xr:uid="{00000000-0005-0000-0000-0000933D0000}"/>
    <cellStyle name="Entrada 2 17 60" xfId="16604" xr:uid="{00000000-0005-0000-0000-0000943D0000}"/>
    <cellStyle name="Entrada 2 17 61" xfId="16605" xr:uid="{00000000-0005-0000-0000-0000953D0000}"/>
    <cellStyle name="Entrada 2 17 62" xfId="16606" xr:uid="{00000000-0005-0000-0000-0000963D0000}"/>
    <cellStyle name="Entrada 2 17 63" xfId="16607" xr:uid="{00000000-0005-0000-0000-0000973D0000}"/>
    <cellStyle name="Entrada 2 17 64" xfId="16608" xr:uid="{00000000-0005-0000-0000-0000983D0000}"/>
    <cellStyle name="Entrada 2 17 65" xfId="16609" xr:uid="{00000000-0005-0000-0000-0000993D0000}"/>
    <cellStyle name="Entrada 2 17 66" xfId="16610" xr:uid="{00000000-0005-0000-0000-00009A3D0000}"/>
    <cellStyle name="Entrada 2 17 67" xfId="16611" xr:uid="{00000000-0005-0000-0000-00009B3D0000}"/>
    <cellStyle name="Entrada 2 17 68" xfId="16612" xr:uid="{00000000-0005-0000-0000-00009C3D0000}"/>
    <cellStyle name="Entrada 2 17 69" xfId="16613" xr:uid="{00000000-0005-0000-0000-00009D3D0000}"/>
    <cellStyle name="Entrada 2 17 7" xfId="16614" xr:uid="{00000000-0005-0000-0000-00009E3D0000}"/>
    <cellStyle name="Entrada 2 17 7 2" xfId="16615" xr:uid="{00000000-0005-0000-0000-00009F3D0000}"/>
    <cellStyle name="Entrada 2 17 70" xfId="16616" xr:uid="{00000000-0005-0000-0000-0000A03D0000}"/>
    <cellStyle name="Entrada 2 17 71" xfId="16617" xr:uid="{00000000-0005-0000-0000-0000A13D0000}"/>
    <cellStyle name="Entrada 2 17 72" xfId="16618" xr:uid="{00000000-0005-0000-0000-0000A23D0000}"/>
    <cellStyle name="Entrada 2 17 73" xfId="16619" xr:uid="{00000000-0005-0000-0000-0000A33D0000}"/>
    <cellStyle name="Entrada 2 17 74" xfId="16620" xr:uid="{00000000-0005-0000-0000-0000A43D0000}"/>
    <cellStyle name="Entrada 2 17 75" xfId="16621" xr:uid="{00000000-0005-0000-0000-0000A53D0000}"/>
    <cellStyle name="Entrada 2 17 76" xfId="16622" xr:uid="{00000000-0005-0000-0000-0000A63D0000}"/>
    <cellStyle name="Entrada 2 17 77" xfId="52745" xr:uid="{00000000-0005-0000-0000-0000A73D0000}"/>
    <cellStyle name="Entrada 2 17 78" xfId="53022" xr:uid="{00000000-0005-0000-0000-0000A83D0000}"/>
    <cellStyle name="Entrada 2 17 79" xfId="53483" xr:uid="{00000000-0005-0000-0000-0000A93D0000}"/>
    <cellStyle name="Entrada 2 17 8" xfId="16623" xr:uid="{00000000-0005-0000-0000-0000AA3D0000}"/>
    <cellStyle name="Entrada 2 17 8 2" xfId="16624" xr:uid="{00000000-0005-0000-0000-0000AB3D0000}"/>
    <cellStyle name="Entrada 2 17 9" xfId="16625" xr:uid="{00000000-0005-0000-0000-0000AC3D0000}"/>
    <cellStyle name="Entrada 2 17 9 2" xfId="16626" xr:uid="{00000000-0005-0000-0000-0000AD3D0000}"/>
    <cellStyle name="Entrada 2 18" xfId="414" xr:uid="{00000000-0005-0000-0000-0000AE3D0000}"/>
    <cellStyle name="Entrada 2 18 10" xfId="16627" xr:uid="{00000000-0005-0000-0000-0000AF3D0000}"/>
    <cellStyle name="Entrada 2 18 10 2" xfId="16628" xr:uid="{00000000-0005-0000-0000-0000B03D0000}"/>
    <cellStyle name="Entrada 2 18 11" xfId="16629" xr:uid="{00000000-0005-0000-0000-0000B13D0000}"/>
    <cellStyle name="Entrada 2 18 11 2" xfId="16630" xr:uid="{00000000-0005-0000-0000-0000B23D0000}"/>
    <cellStyle name="Entrada 2 18 12" xfId="16631" xr:uid="{00000000-0005-0000-0000-0000B33D0000}"/>
    <cellStyle name="Entrada 2 18 12 2" xfId="16632" xr:uid="{00000000-0005-0000-0000-0000B43D0000}"/>
    <cellStyle name="Entrada 2 18 13" xfId="16633" xr:uid="{00000000-0005-0000-0000-0000B53D0000}"/>
    <cellStyle name="Entrada 2 18 13 2" xfId="16634" xr:uid="{00000000-0005-0000-0000-0000B63D0000}"/>
    <cellStyle name="Entrada 2 18 14" xfId="16635" xr:uid="{00000000-0005-0000-0000-0000B73D0000}"/>
    <cellStyle name="Entrada 2 18 14 2" xfId="16636" xr:uid="{00000000-0005-0000-0000-0000B83D0000}"/>
    <cellStyle name="Entrada 2 18 15" xfId="16637" xr:uid="{00000000-0005-0000-0000-0000B93D0000}"/>
    <cellStyle name="Entrada 2 18 15 2" xfId="16638" xr:uid="{00000000-0005-0000-0000-0000BA3D0000}"/>
    <cellStyle name="Entrada 2 18 16" xfId="16639" xr:uid="{00000000-0005-0000-0000-0000BB3D0000}"/>
    <cellStyle name="Entrada 2 18 16 2" xfId="16640" xr:uid="{00000000-0005-0000-0000-0000BC3D0000}"/>
    <cellStyle name="Entrada 2 18 17" xfId="16641" xr:uid="{00000000-0005-0000-0000-0000BD3D0000}"/>
    <cellStyle name="Entrada 2 18 17 2" xfId="16642" xr:uid="{00000000-0005-0000-0000-0000BE3D0000}"/>
    <cellStyle name="Entrada 2 18 18" xfId="16643" xr:uid="{00000000-0005-0000-0000-0000BF3D0000}"/>
    <cellStyle name="Entrada 2 18 18 2" xfId="16644" xr:uid="{00000000-0005-0000-0000-0000C03D0000}"/>
    <cellStyle name="Entrada 2 18 19" xfId="16645" xr:uid="{00000000-0005-0000-0000-0000C13D0000}"/>
    <cellStyle name="Entrada 2 18 19 2" xfId="16646" xr:uid="{00000000-0005-0000-0000-0000C23D0000}"/>
    <cellStyle name="Entrada 2 18 2" xfId="415" xr:uid="{00000000-0005-0000-0000-0000C33D0000}"/>
    <cellStyle name="Entrada 2 18 2 2" xfId="16647" xr:uid="{00000000-0005-0000-0000-0000C43D0000}"/>
    <cellStyle name="Entrada 2 18 20" xfId="16648" xr:uid="{00000000-0005-0000-0000-0000C53D0000}"/>
    <cellStyle name="Entrada 2 18 20 2" xfId="16649" xr:uid="{00000000-0005-0000-0000-0000C63D0000}"/>
    <cellStyle name="Entrada 2 18 21" xfId="16650" xr:uid="{00000000-0005-0000-0000-0000C73D0000}"/>
    <cellStyle name="Entrada 2 18 21 2" xfId="16651" xr:uid="{00000000-0005-0000-0000-0000C83D0000}"/>
    <cellStyle name="Entrada 2 18 22" xfId="16652" xr:uid="{00000000-0005-0000-0000-0000C93D0000}"/>
    <cellStyle name="Entrada 2 18 22 2" xfId="16653" xr:uid="{00000000-0005-0000-0000-0000CA3D0000}"/>
    <cellStyle name="Entrada 2 18 23" xfId="16654" xr:uid="{00000000-0005-0000-0000-0000CB3D0000}"/>
    <cellStyle name="Entrada 2 18 23 2" xfId="16655" xr:uid="{00000000-0005-0000-0000-0000CC3D0000}"/>
    <cellStyle name="Entrada 2 18 24" xfId="16656" xr:uid="{00000000-0005-0000-0000-0000CD3D0000}"/>
    <cellStyle name="Entrada 2 18 24 2" xfId="16657" xr:uid="{00000000-0005-0000-0000-0000CE3D0000}"/>
    <cellStyle name="Entrada 2 18 25" xfId="16658" xr:uid="{00000000-0005-0000-0000-0000CF3D0000}"/>
    <cellStyle name="Entrada 2 18 25 2" xfId="16659" xr:uid="{00000000-0005-0000-0000-0000D03D0000}"/>
    <cellStyle name="Entrada 2 18 26" xfId="16660" xr:uid="{00000000-0005-0000-0000-0000D13D0000}"/>
    <cellStyle name="Entrada 2 18 26 2" xfId="16661" xr:uid="{00000000-0005-0000-0000-0000D23D0000}"/>
    <cellStyle name="Entrada 2 18 27" xfId="16662" xr:uid="{00000000-0005-0000-0000-0000D33D0000}"/>
    <cellStyle name="Entrada 2 18 27 2" xfId="16663" xr:uid="{00000000-0005-0000-0000-0000D43D0000}"/>
    <cellStyle name="Entrada 2 18 28" xfId="16664" xr:uid="{00000000-0005-0000-0000-0000D53D0000}"/>
    <cellStyle name="Entrada 2 18 28 2" xfId="16665" xr:uid="{00000000-0005-0000-0000-0000D63D0000}"/>
    <cellStyle name="Entrada 2 18 29" xfId="16666" xr:uid="{00000000-0005-0000-0000-0000D73D0000}"/>
    <cellStyle name="Entrada 2 18 29 2" xfId="16667" xr:uid="{00000000-0005-0000-0000-0000D83D0000}"/>
    <cellStyle name="Entrada 2 18 3" xfId="16668" xr:uid="{00000000-0005-0000-0000-0000D93D0000}"/>
    <cellStyle name="Entrada 2 18 3 2" xfId="16669" xr:uid="{00000000-0005-0000-0000-0000DA3D0000}"/>
    <cellStyle name="Entrada 2 18 30" xfId="16670" xr:uid="{00000000-0005-0000-0000-0000DB3D0000}"/>
    <cellStyle name="Entrada 2 18 30 2" xfId="16671" xr:uid="{00000000-0005-0000-0000-0000DC3D0000}"/>
    <cellStyle name="Entrada 2 18 31" xfId="16672" xr:uid="{00000000-0005-0000-0000-0000DD3D0000}"/>
    <cellStyle name="Entrada 2 18 31 2" xfId="16673" xr:uid="{00000000-0005-0000-0000-0000DE3D0000}"/>
    <cellStyle name="Entrada 2 18 32" xfId="16674" xr:uid="{00000000-0005-0000-0000-0000DF3D0000}"/>
    <cellStyle name="Entrada 2 18 32 2" xfId="16675" xr:uid="{00000000-0005-0000-0000-0000E03D0000}"/>
    <cellStyle name="Entrada 2 18 33" xfId="16676" xr:uid="{00000000-0005-0000-0000-0000E13D0000}"/>
    <cellStyle name="Entrada 2 18 33 2" xfId="16677" xr:uid="{00000000-0005-0000-0000-0000E23D0000}"/>
    <cellStyle name="Entrada 2 18 34" xfId="16678" xr:uid="{00000000-0005-0000-0000-0000E33D0000}"/>
    <cellStyle name="Entrada 2 18 34 2" xfId="16679" xr:uid="{00000000-0005-0000-0000-0000E43D0000}"/>
    <cellStyle name="Entrada 2 18 35" xfId="16680" xr:uid="{00000000-0005-0000-0000-0000E53D0000}"/>
    <cellStyle name="Entrada 2 18 35 2" xfId="16681" xr:uid="{00000000-0005-0000-0000-0000E63D0000}"/>
    <cellStyle name="Entrada 2 18 36" xfId="16682" xr:uid="{00000000-0005-0000-0000-0000E73D0000}"/>
    <cellStyle name="Entrada 2 18 36 2" xfId="16683" xr:uid="{00000000-0005-0000-0000-0000E83D0000}"/>
    <cellStyle name="Entrada 2 18 37" xfId="16684" xr:uid="{00000000-0005-0000-0000-0000E93D0000}"/>
    <cellStyle name="Entrada 2 18 37 2" xfId="16685" xr:uid="{00000000-0005-0000-0000-0000EA3D0000}"/>
    <cellStyle name="Entrada 2 18 38" xfId="16686" xr:uid="{00000000-0005-0000-0000-0000EB3D0000}"/>
    <cellStyle name="Entrada 2 18 38 2" xfId="16687" xr:uid="{00000000-0005-0000-0000-0000EC3D0000}"/>
    <cellStyle name="Entrada 2 18 39" xfId="16688" xr:uid="{00000000-0005-0000-0000-0000ED3D0000}"/>
    <cellStyle name="Entrada 2 18 39 2" xfId="16689" xr:uid="{00000000-0005-0000-0000-0000EE3D0000}"/>
    <cellStyle name="Entrada 2 18 4" xfId="16690" xr:uid="{00000000-0005-0000-0000-0000EF3D0000}"/>
    <cellStyle name="Entrada 2 18 4 2" xfId="16691" xr:uid="{00000000-0005-0000-0000-0000F03D0000}"/>
    <cellStyle name="Entrada 2 18 40" xfId="16692" xr:uid="{00000000-0005-0000-0000-0000F13D0000}"/>
    <cellStyle name="Entrada 2 18 41" xfId="16693" xr:uid="{00000000-0005-0000-0000-0000F23D0000}"/>
    <cellStyle name="Entrada 2 18 42" xfId="16694" xr:uid="{00000000-0005-0000-0000-0000F33D0000}"/>
    <cellStyle name="Entrada 2 18 43" xfId="16695" xr:uid="{00000000-0005-0000-0000-0000F43D0000}"/>
    <cellStyle name="Entrada 2 18 44" xfId="16696" xr:uid="{00000000-0005-0000-0000-0000F53D0000}"/>
    <cellStyle name="Entrada 2 18 45" xfId="16697" xr:uid="{00000000-0005-0000-0000-0000F63D0000}"/>
    <cellStyle name="Entrada 2 18 46" xfId="16698" xr:uid="{00000000-0005-0000-0000-0000F73D0000}"/>
    <cellStyle name="Entrada 2 18 47" xfId="16699" xr:uid="{00000000-0005-0000-0000-0000F83D0000}"/>
    <cellStyle name="Entrada 2 18 48" xfId="16700" xr:uid="{00000000-0005-0000-0000-0000F93D0000}"/>
    <cellStyle name="Entrada 2 18 49" xfId="16701" xr:uid="{00000000-0005-0000-0000-0000FA3D0000}"/>
    <cellStyle name="Entrada 2 18 5" xfId="16702" xr:uid="{00000000-0005-0000-0000-0000FB3D0000}"/>
    <cellStyle name="Entrada 2 18 5 2" xfId="16703" xr:uid="{00000000-0005-0000-0000-0000FC3D0000}"/>
    <cellStyle name="Entrada 2 18 50" xfId="16704" xr:uid="{00000000-0005-0000-0000-0000FD3D0000}"/>
    <cellStyle name="Entrada 2 18 51" xfId="16705" xr:uid="{00000000-0005-0000-0000-0000FE3D0000}"/>
    <cellStyle name="Entrada 2 18 52" xfId="16706" xr:uid="{00000000-0005-0000-0000-0000FF3D0000}"/>
    <cellStyle name="Entrada 2 18 53" xfId="16707" xr:uid="{00000000-0005-0000-0000-0000003E0000}"/>
    <cellStyle name="Entrada 2 18 54" xfId="16708" xr:uid="{00000000-0005-0000-0000-0000013E0000}"/>
    <cellStyle name="Entrada 2 18 55" xfId="16709" xr:uid="{00000000-0005-0000-0000-0000023E0000}"/>
    <cellStyle name="Entrada 2 18 56" xfId="16710" xr:uid="{00000000-0005-0000-0000-0000033E0000}"/>
    <cellStyle name="Entrada 2 18 57" xfId="16711" xr:uid="{00000000-0005-0000-0000-0000043E0000}"/>
    <cellStyle name="Entrada 2 18 58" xfId="16712" xr:uid="{00000000-0005-0000-0000-0000053E0000}"/>
    <cellStyle name="Entrada 2 18 59" xfId="16713" xr:uid="{00000000-0005-0000-0000-0000063E0000}"/>
    <cellStyle name="Entrada 2 18 6" xfId="16714" xr:uid="{00000000-0005-0000-0000-0000073E0000}"/>
    <cellStyle name="Entrada 2 18 6 2" xfId="16715" xr:uid="{00000000-0005-0000-0000-0000083E0000}"/>
    <cellStyle name="Entrada 2 18 60" xfId="16716" xr:uid="{00000000-0005-0000-0000-0000093E0000}"/>
    <cellStyle name="Entrada 2 18 61" xfId="16717" xr:uid="{00000000-0005-0000-0000-00000A3E0000}"/>
    <cellStyle name="Entrada 2 18 62" xfId="16718" xr:uid="{00000000-0005-0000-0000-00000B3E0000}"/>
    <cellStyle name="Entrada 2 18 63" xfId="16719" xr:uid="{00000000-0005-0000-0000-00000C3E0000}"/>
    <cellStyle name="Entrada 2 18 64" xfId="16720" xr:uid="{00000000-0005-0000-0000-00000D3E0000}"/>
    <cellStyle name="Entrada 2 18 65" xfId="16721" xr:uid="{00000000-0005-0000-0000-00000E3E0000}"/>
    <cellStyle name="Entrada 2 18 66" xfId="16722" xr:uid="{00000000-0005-0000-0000-00000F3E0000}"/>
    <cellStyle name="Entrada 2 18 67" xfId="16723" xr:uid="{00000000-0005-0000-0000-0000103E0000}"/>
    <cellStyle name="Entrada 2 18 68" xfId="16724" xr:uid="{00000000-0005-0000-0000-0000113E0000}"/>
    <cellStyle name="Entrada 2 18 69" xfId="16725" xr:uid="{00000000-0005-0000-0000-0000123E0000}"/>
    <cellStyle name="Entrada 2 18 7" xfId="16726" xr:uid="{00000000-0005-0000-0000-0000133E0000}"/>
    <cellStyle name="Entrada 2 18 7 2" xfId="16727" xr:uid="{00000000-0005-0000-0000-0000143E0000}"/>
    <cellStyle name="Entrada 2 18 70" xfId="16728" xr:uid="{00000000-0005-0000-0000-0000153E0000}"/>
    <cellStyle name="Entrada 2 18 71" xfId="16729" xr:uid="{00000000-0005-0000-0000-0000163E0000}"/>
    <cellStyle name="Entrada 2 18 72" xfId="16730" xr:uid="{00000000-0005-0000-0000-0000173E0000}"/>
    <cellStyle name="Entrada 2 18 73" xfId="16731" xr:uid="{00000000-0005-0000-0000-0000183E0000}"/>
    <cellStyle name="Entrada 2 18 74" xfId="16732" xr:uid="{00000000-0005-0000-0000-0000193E0000}"/>
    <cellStyle name="Entrada 2 18 75" xfId="16733" xr:uid="{00000000-0005-0000-0000-00001A3E0000}"/>
    <cellStyle name="Entrada 2 18 76" xfId="16734" xr:uid="{00000000-0005-0000-0000-00001B3E0000}"/>
    <cellStyle name="Entrada 2 18 77" xfId="52619" xr:uid="{00000000-0005-0000-0000-00001C3E0000}"/>
    <cellStyle name="Entrada 2 18 78" xfId="52865" xr:uid="{00000000-0005-0000-0000-00001D3E0000}"/>
    <cellStyle name="Entrada 2 18 79" xfId="53326" xr:uid="{00000000-0005-0000-0000-00001E3E0000}"/>
    <cellStyle name="Entrada 2 18 8" xfId="16735" xr:uid="{00000000-0005-0000-0000-00001F3E0000}"/>
    <cellStyle name="Entrada 2 18 8 2" xfId="16736" xr:uid="{00000000-0005-0000-0000-0000203E0000}"/>
    <cellStyle name="Entrada 2 18 9" xfId="16737" xr:uid="{00000000-0005-0000-0000-0000213E0000}"/>
    <cellStyle name="Entrada 2 18 9 2" xfId="16738" xr:uid="{00000000-0005-0000-0000-0000223E0000}"/>
    <cellStyle name="Entrada 2 19" xfId="416" xr:uid="{00000000-0005-0000-0000-0000233E0000}"/>
    <cellStyle name="Entrada 2 19 10" xfId="16739" xr:uid="{00000000-0005-0000-0000-0000243E0000}"/>
    <cellStyle name="Entrada 2 19 10 2" xfId="16740" xr:uid="{00000000-0005-0000-0000-0000253E0000}"/>
    <cellStyle name="Entrada 2 19 11" xfId="16741" xr:uid="{00000000-0005-0000-0000-0000263E0000}"/>
    <cellStyle name="Entrada 2 19 11 2" xfId="16742" xr:uid="{00000000-0005-0000-0000-0000273E0000}"/>
    <cellStyle name="Entrada 2 19 12" xfId="16743" xr:uid="{00000000-0005-0000-0000-0000283E0000}"/>
    <cellStyle name="Entrada 2 19 12 2" xfId="16744" xr:uid="{00000000-0005-0000-0000-0000293E0000}"/>
    <cellStyle name="Entrada 2 19 13" xfId="16745" xr:uid="{00000000-0005-0000-0000-00002A3E0000}"/>
    <cellStyle name="Entrada 2 19 13 2" xfId="16746" xr:uid="{00000000-0005-0000-0000-00002B3E0000}"/>
    <cellStyle name="Entrada 2 19 14" xfId="16747" xr:uid="{00000000-0005-0000-0000-00002C3E0000}"/>
    <cellStyle name="Entrada 2 19 14 2" xfId="16748" xr:uid="{00000000-0005-0000-0000-00002D3E0000}"/>
    <cellStyle name="Entrada 2 19 15" xfId="16749" xr:uid="{00000000-0005-0000-0000-00002E3E0000}"/>
    <cellStyle name="Entrada 2 19 15 2" xfId="16750" xr:uid="{00000000-0005-0000-0000-00002F3E0000}"/>
    <cellStyle name="Entrada 2 19 16" xfId="16751" xr:uid="{00000000-0005-0000-0000-0000303E0000}"/>
    <cellStyle name="Entrada 2 19 16 2" xfId="16752" xr:uid="{00000000-0005-0000-0000-0000313E0000}"/>
    <cellStyle name="Entrada 2 19 17" xfId="16753" xr:uid="{00000000-0005-0000-0000-0000323E0000}"/>
    <cellStyle name="Entrada 2 19 17 2" xfId="16754" xr:uid="{00000000-0005-0000-0000-0000333E0000}"/>
    <cellStyle name="Entrada 2 19 18" xfId="16755" xr:uid="{00000000-0005-0000-0000-0000343E0000}"/>
    <cellStyle name="Entrada 2 19 18 2" xfId="16756" xr:uid="{00000000-0005-0000-0000-0000353E0000}"/>
    <cellStyle name="Entrada 2 19 19" xfId="16757" xr:uid="{00000000-0005-0000-0000-0000363E0000}"/>
    <cellStyle name="Entrada 2 19 19 2" xfId="16758" xr:uid="{00000000-0005-0000-0000-0000373E0000}"/>
    <cellStyle name="Entrada 2 19 2" xfId="417" xr:uid="{00000000-0005-0000-0000-0000383E0000}"/>
    <cellStyle name="Entrada 2 19 2 2" xfId="16759" xr:uid="{00000000-0005-0000-0000-0000393E0000}"/>
    <cellStyle name="Entrada 2 19 20" xfId="16760" xr:uid="{00000000-0005-0000-0000-00003A3E0000}"/>
    <cellStyle name="Entrada 2 19 20 2" xfId="16761" xr:uid="{00000000-0005-0000-0000-00003B3E0000}"/>
    <cellStyle name="Entrada 2 19 21" xfId="16762" xr:uid="{00000000-0005-0000-0000-00003C3E0000}"/>
    <cellStyle name="Entrada 2 19 21 2" xfId="16763" xr:uid="{00000000-0005-0000-0000-00003D3E0000}"/>
    <cellStyle name="Entrada 2 19 22" xfId="16764" xr:uid="{00000000-0005-0000-0000-00003E3E0000}"/>
    <cellStyle name="Entrada 2 19 22 2" xfId="16765" xr:uid="{00000000-0005-0000-0000-00003F3E0000}"/>
    <cellStyle name="Entrada 2 19 23" xfId="16766" xr:uid="{00000000-0005-0000-0000-0000403E0000}"/>
    <cellStyle name="Entrada 2 19 23 2" xfId="16767" xr:uid="{00000000-0005-0000-0000-0000413E0000}"/>
    <cellStyle name="Entrada 2 19 24" xfId="16768" xr:uid="{00000000-0005-0000-0000-0000423E0000}"/>
    <cellStyle name="Entrada 2 19 24 2" xfId="16769" xr:uid="{00000000-0005-0000-0000-0000433E0000}"/>
    <cellStyle name="Entrada 2 19 25" xfId="16770" xr:uid="{00000000-0005-0000-0000-0000443E0000}"/>
    <cellStyle name="Entrada 2 19 25 2" xfId="16771" xr:uid="{00000000-0005-0000-0000-0000453E0000}"/>
    <cellStyle name="Entrada 2 19 26" xfId="16772" xr:uid="{00000000-0005-0000-0000-0000463E0000}"/>
    <cellStyle name="Entrada 2 19 26 2" xfId="16773" xr:uid="{00000000-0005-0000-0000-0000473E0000}"/>
    <cellStyle name="Entrada 2 19 27" xfId="16774" xr:uid="{00000000-0005-0000-0000-0000483E0000}"/>
    <cellStyle name="Entrada 2 19 27 2" xfId="16775" xr:uid="{00000000-0005-0000-0000-0000493E0000}"/>
    <cellStyle name="Entrada 2 19 28" xfId="16776" xr:uid="{00000000-0005-0000-0000-00004A3E0000}"/>
    <cellStyle name="Entrada 2 19 28 2" xfId="16777" xr:uid="{00000000-0005-0000-0000-00004B3E0000}"/>
    <cellStyle name="Entrada 2 19 29" xfId="16778" xr:uid="{00000000-0005-0000-0000-00004C3E0000}"/>
    <cellStyle name="Entrada 2 19 29 2" xfId="16779" xr:uid="{00000000-0005-0000-0000-00004D3E0000}"/>
    <cellStyle name="Entrada 2 19 3" xfId="16780" xr:uid="{00000000-0005-0000-0000-00004E3E0000}"/>
    <cellStyle name="Entrada 2 19 3 2" xfId="16781" xr:uid="{00000000-0005-0000-0000-00004F3E0000}"/>
    <cellStyle name="Entrada 2 19 30" xfId="16782" xr:uid="{00000000-0005-0000-0000-0000503E0000}"/>
    <cellStyle name="Entrada 2 19 30 2" xfId="16783" xr:uid="{00000000-0005-0000-0000-0000513E0000}"/>
    <cellStyle name="Entrada 2 19 31" xfId="16784" xr:uid="{00000000-0005-0000-0000-0000523E0000}"/>
    <cellStyle name="Entrada 2 19 31 2" xfId="16785" xr:uid="{00000000-0005-0000-0000-0000533E0000}"/>
    <cellStyle name="Entrada 2 19 32" xfId="16786" xr:uid="{00000000-0005-0000-0000-0000543E0000}"/>
    <cellStyle name="Entrada 2 19 32 2" xfId="16787" xr:uid="{00000000-0005-0000-0000-0000553E0000}"/>
    <cellStyle name="Entrada 2 19 33" xfId="16788" xr:uid="{00000000-0005-0000-0000-0000563E0000}"/>
    <cellStyle name="Entrada 2 19 33 2" xfId="16789" xr:uid="{00000000-0005-0000-0000-0000573E0000}"/>
    <cellStyle name="Entrada 2 19 34" xfId="16790" xr:uid="{00000000-0005-0000-0000-0000583E0000}"/>
    <cellStyle name="Entrada 2 19 34 2" xfId="16791" xr:uid="{00000000-0005-0000-0000-0000593E0000}"/>
    <cellStyle name="Entrada 2 19 35" xfId="16792" xr:uid="{00000000-0005-0000-0000-00005A3E0000}"/>
    <cellStyle name="Entrada 2 19 35 2" xfId="16793" xr:uid="{00000000-0005-0000-0000-00005B3E0000}"/>
    <cellStyle name="Entrada 2 19 36" xfId="16794" xr:uid="{00000000-0005-0000-0000-00005C3E0000}"/>
    <cellStyle name="Entrada 2 19 36 2" xfId="16795" xr:uid="{00000000-0005-0000-0000-00005D3E0000}"/>
    <cellStyle name="Entrada 2 19 37" xfId="16796" xr:uid="{00000000-0005-0000-0000-00005E3E0000}"/>
    <cellStyle name="Entrada 2 19 37 2" xfId="16797" xr:uid="{00000000-0005-0000-0000-00005F3E0000}"/>
    <cellStyle name="Entrada 2 19 38" xfId="16798" xr:uid="{00000000-0005-0000-0000-0000603E0000}"/>
    <cellStyle name="Entrada 2 19 38 2" xfId="16799" xr:uid="{00000000-0005-0000-0000-0000613E0000}"/>
    <cellStyle name="Entrada 2 19 39" xfId="16800" xr:uid="{00000000-0005-0000-0000-0000623E0000}"/>
    <cellStyle name="Entrada 2 19 39 2" xfId="16801" xr:uid="{00000000-0005-0000-0000-0000633E0000}"/>
    <cellStyle name="Entrada 2 19 4" xfId="16802" xr:uid="{00000000-0005-0000-0000-0000643E0000}"/>
    <cellStyle name="Entrada 2 19 4 2" xfId="16803" xr:uid="{00000000-0005-0000-0000-0000653E0000}"/>
    <cellStyle name="Entrada 2 19 40" xfId="16804" xr:uid="{00000000-0005-0000-0000-0000663E0000}"/>
    <cellStyle name="Entrada 2 19 41" xfId="16805" xr:uid="{00000000-0005-0000-0000-0000673E0000}"/>
    <cellStyle name="Entrada 2 19 42" xfId="16806" xr:uid="{00000000-0005-0000-0000-0000683E0000}"/>
    <cellStyle name="Entrada 2 19 43" xfId="16807" xr:uid="{00000000-0005-0000-0000-0000693E0000}"/>
    <cellStyle name="Entrada 2 19 44" xfId="16808" xr:uid="{00000000-0005-0000-0000-00006A3E0000}"/>
    <cellStyle name="Entrada 2 19 45" xfId="16809" xr:uid="{00000000-0005-0000-0000-00006B3E0000}"/>
    <cellStyle name="Entrada 2 19 46" xfId="16810" xr:uid="{00000000-0005-0000-0000-00006C3E0000}"/>
    <cellStyle name="Entrada 2 19 47" xfId="16811" xr:uid="{00000000-0005-0000-0000-00006D3E0000}"/>
    <cellStyle name="Entrada 2 19 48" xfId="16812" xr:uid="{00000000-0005-0000-0000-00006E3E0000}"/>
    <cellStyle name="Entrada 2 19 49" xfId="16813" xr:uid="{00000000-0005-0000-0000-00006F3E0000}"/>
    <cellStyle name="Entrada 2 19 5" xfId="16814" xr:uid="{00000000-0005-0000-0000-0000703E0000}"/>
    <cellStyle name="Entrada 2 19 5 2" xfId="16815" xr:uid="{00000000-0005-0000-0000-0000713E0000}"/>
    <cellStyle name="Entrada 2 19 50" xfId="16816" xr:uid="{00000000-0005-0000-0000-0000723E0000}"/>
    <cellStyle name="Entrada 2 19 51" xfId="16817" xr:uid="{00000000-0005-0000-0000-0000733E0000}"/>
    <cellStyle name="Entrada 2 19 52" xfId="16818" xr:uid="{00000000-0005-0000-0000-0000743E0000}"/>
    <cellStyle name="Entrada 2 19 53" xfId="16819" xr:uid="{00000000-0005-0000-0000-0000753E0000}"/>
    <cellStyle name="Entrada 2 19 54" xfId="16820" xr:uid="{00000000-0005-0000-0000-0000763E0000}"/>
    <cellStyle name="Entrada 2 19 55" xfId="16821" xr:uid="{00000000-0005-0000-0000-0000773E0000}"/>
    <cellStyle name="Entrada 2 19 56" xfId="16822" xr:uid="{00000000-0005-0000-0000-0000783E0000}"/>
    <cellStyle name="Entrada 2 19 57" xfId="16823" xr:uid="{00000000-0005-0000-0000-0000793E0000}"/>
    <cellStyle name="Entrada 2 19 58" xfId="16824" xr:uid="{00000000-0005-0000-0000-00007A3E0000}"/>
    <cellStyle name="Entrada 2 19 59" xfId="16825" xr:uid="{00000000-0005-0000-0000-00007B3E0000}"/>
    <cellStyle name="Entrada 2 19 6" xfId="16826" xr:uid="{00000000-0005-0000-0000-00007C3E0000}"/>
    <cellStyle name="Entrada 2 19 6 2" xfId="16827" xr:uid="{00000000-0005-0000-0000-00007D3E0000}"/>
    <cellStyle name="Entrada 2 19 60" xfId="16828" xr:uid="{00000000-0005-0000-0000-00007E3E0000}"/>
    <cellStyle name="Entrada 2 19 61" xfId="16829" xr:uid="{00000000-0005-0000-0000-00007F3E0000}"/>
    <cellStyle name="Entrada 2 19 62" xfId="16830" xr:uid="{00000000-0005-0000-0000-0000803E0000}"/>
    <cellStyle name="Entrada 2 19 63" xfId="16831" xr:uid="{00000000-0005-0000-0000-0000813E0000}"/>
    <cellStyle name="Entrada 2 19 64" xfId="16832" xr:uid="{00000000-0005-0000-0000-0000823E0000}"/>
    <cellStyle name="Entrada 2 19 65" xfId="16833" xr:uid="{00000000-0005-0000-0000-0000833E0000}"/>
    <cellStyle name="Entrada 2 19 66" xfId="16834" xr:uid="{00000000-0005-0000-0000-0000843E0000}"/>
    <cellStyle name="Entrada 2 19 67" xfId="16835" xr:uid="{00000000-0005-0000-0000-0000853E0000}"/>
    <cellStyle name="Entrada 2 19 68" xfId="16836" xr:uid="{00000000-0005-0000-0000-0000863E0000}"/>
    <cellStyle name="Entrada 2 19 69" xfId="16837" xr:uid="{00000000-0005-0000-0000-0000873E0000}"/>
    <cellStyle name="Entrada 2 19 7" xfId="16838" xr:uid="{00000000-0005-0000-0000-0000883E0000}"/>
    <cellStyle name="Entrada 2 19 7 2" xfId="16839" xr:uid="{00000000-0005-0000-0000-0000893E0000}"/>
    <cellStyle name="Entrada 2 19 70" xfId="16840" xr:uid="{00000000-0005-0000-0000-00008A3E0000}"/>
    <cellStyle name="Entrada 2 19 71" xfId="16841" xr:uid="{00000000-0005-0000-0000-00008B3E0000}"/>
    <cellStyle name="Entrada 2 19 72" xfId="16842" xr:uid="{00000000-0005-0000-0000-00008C3E0000}"/>
    <cellStyle name="Entrada 2 19 73" xfId="16843" xr:uid="{00000000-0005-0000-0000-00008D3E0000}"/>
    <cellStyle name="Entrada 2 19 74" xfId="16844" xr:uid="{00000000-0005-0000-0000-00008E3E0000}"/>
    <cellStyle name="Entrada 2 19 75" xfId="16845" xr:uid="{00000000-0005-0000-0000-00008F3E0000}"/>
    <cellStyle name="Entrada 2 19 76" xfId="16846" xr:uid="{00000000-0005-0000-0000-0000903E0000}"/>
    <cellStyle name="Entrada 2 19 77" xfId="52656" xr:uid="{00000000-0005-0000-0000-0000913E0000}"/>
    <cellStyle name="Entrada 2 19 78" xfId="52910" xr:uid="{00000000-0005-0000-0000-0000923E0000}"/>
    <cellStyle name="Entrada 2 19 79" xfId="53371" xr:uid="{00000000-0005-0000-0000-0000933E0000}"/>
    <cellStyle name="Entrada 2 19 8" xfId="16847" xr:uid="{00000000-0005-0000-0000-0000943E0000}"/>
    <cellStyle name="Entrada 2 19 8 2" xfId="16848" xr:uid="{00000000-0005-0000-0000-0000953E0000}"/>
    <cellStyle name="Entrada 2 19 9" xfId="16849" xr:uid="{00000000-0005-0000-0000-0000963E0000}"/>
    <cellStyle name="Entrada 2 19 9 2" xfId="16850" xr:uid="{00000000-0005-0000-0000-0000973E0000}"/>
    <cellStyle name="Entrada 2 2" xfId="418" xr:uid="{00000000-0005-0000-0000-0000983E0000}"/>
    <cellStyle name="Entrada 2 2 10" xfId="16851" xr:uid="{00000000-0005-0000-0000-0000993E0000}"/>
    <cellStyle name="Entrada 2 2 10 2" xfId="16852" xr:uid="{00000000-0005-0000-0000-00009A3E0000}"/>
    <cellStyle name="Entrada 2 2 11" xfId="16853" xr:uid="{00000000-0005-0000-0000-00009B3E0000}"/>
    <cellStyle name="Entrada 2 2 11 2" xfId="16854" xr:uid="{00000000-0005-0000-0000-00009C3E0000}"/>
    <cellStyle name="Entrada 2 2 12" xfId="16855" xr:uid="{00000000-0005-0000-0000-00009D3E0000}"/>
    <cellStyle name="Entrada 2 2 12 2" xfId="16856" xr:uid="{00000000-0005-0000-0000-00009E3E0000}"/>
    <cellStyle name="Entrada 2 2 13" xfId="16857" xr:uid="{00000000-0005-0000-0000-00009F3E0000}"/>
    <cellStyle name="Entrada 2 2 13 2" xfId="16858" xr:uid="{00000000-0005-0000-0000-0000A03E0000}"/>
    <cellStyle name="Entrada 2 2 14" xfId="16859" xr:uid="{00000000-0005-0000-0000-0000A13E0000}"/>
    <cellStyle name="Entrada 2 2 14 2" xfId="16860" xr:uid="{00000000-0005-0000-0000-0000A23E0000}"/>
    <cellStyle name="Entrada 2 2 15" xfId="16861" xr:uid="{00000000-0005-0000-0000-0000A33E0000}"/>
    <cellStyle name="Entrada 2 2 15 2" xfId="16862" xr:uid="{00000000-0005-0000-0000-0000A43E0000}"/>
    <cellStyle name="Entrada 2 2 16" xfId="16863" xr:uid="{00000000-0005-0000-0000-0000A53E0000}"/>
    <cellStyle name="Entrada 2 2 16 2" xfId="16864" xr:uid="{00000000-0005-0000-0000-0000A63E0000}"/>
    <cellStyle name="Entrada 2 2 17" xfId="16865" xr:uid="{00000000-0005-0000-0000-0000A73E0000}"/>
    <cellStyle name="Entrada 2 2 17 2" xfId="16866" xr:uid="{00000000-0005-0000-0000-0000A83E0000}"/>
    <cellStyle name="Entrada 2 2 18" xfId="16867" xr:uid="{00000000-0005-0000-0000-0000A93E0000}"/>
    <cellStyle name="Entrada 2 2 18 2" xfId="16868" xr:uid="{00000000-0005-0000-0000-0000AA3E0000}"/>
    <cellStyle name="Entrada 2 2 19" xfId="16869" xr:uid="{00000000-0005-0000-0000-0000AB3E0000}"/>
    <cellStyle name="Entrada 2 2 19 2" xfId="16870" xr:uid="{00000000-0005-0000-0000-0000AC3E0000}"/>
    <cellStyle name="Entrada 2 2 2" xfId="419" xr:uid="{00000000-0005-0000-0000-0000AD3E0000}"/>
    <cellStyle name="Entrada 2 2 2 2" xfId="16871" xr:uid="{00000000-0005-0000-0000-0000AE3E0000}"/>
    <cellStyle name="Entrada 2 2 20" xfId="16872" xr:uid="{00000000-0005-0000-0000-0000AF3E0000}"/>
    <cellStyle name="Entrada 2 2 20 2" xfId="16873" xr:uid="{00000000-0005-0000-0000-0000B03E0000}"/>
    <cellStyle name="Entrada 2 2 21" xfId="16874" xr:uid="{00000000-0005-0000-0000-0000B13E0000}"/>
    <cellStyle name="Entrada 2 2 21 2" xfId="16875" xr:uid="{00000000-0005-0000-0000-0000B23E0000}"/>
    <cellStyle name="Entrada 2 2 22" xfId="16876" xr:uid="{00000000-0005-0000-0000-0000B33E0000}"/>
    <cellStyle name="Entrada 2 2 22 2" xfId="16877" xr:uid="{00000000-0005-0000-0000-0000B43E0000}"/>
    <cellStyle name="Entrada 2 2 23" xfId="16878" xr:uid="{00000000-0005-0000-0000-0000B53E0000}"/>
    <cellStyle name="Entrada 2 2 23 2" xfId="16879" xr:uid="{00000000-0005-0000-0000-0000B63E0000}"/>
    <cellStyle name="Entrada 2 2 24" xfId="16880" xr:uid="{00000000-0005-0000-0000-0000B73E0000}"/>
    <cellStyle name="Entrada 2 2 24 2" xfId="16881" xr:uid="{00000000-0005-0000-0000-0000B83E0000}"/>
    <cellStyle name="Entrada 2 2 25" xfId="16882" xr:uid="{00000000-0005-0000-0000-0000B93E0000}"/>
    <cellStyle name="Entrada 2 2 25 2" xfId="16883" xr:uid="{00000000-0005-0000-0000-0000BA3E0000}"/>
    <cellStyle name="Entrada 2 2 26" xfId="16884" xr:uid="{00000000-0005-0000-0000-0000BB3E0000}"/>
    <cellStyle name="Entrada 2 2 26 2" xfId="16885" xr:uid="{00000000-0005-0000-0000-0000BC3E0000}"/>
    <cellStyle name="Entrada 2 2 27" xfId="16886" xr:uid="{00000000-0005-0000-0000-0000BD3E0000}"/>
    <cellStyle name="Entrada 2 2 27 2" xfId="16887" xr:uid="{00000000-0005-0000-0000-0000BE3E0000}"/>
    <cellStyle name="Entrada 2 2 28" xfId="16888" xr:uid="{00000000-0005-0000-0000-0000BF3E0000}"/>
    <cellStyle name="Entrada 2 2 28 2" xfId="16889" xr:uid="{00000000-0005-0000-0000-0000C03E0000}"/>
    <cellStyle name="Entrada 2 2 29" xfId="16890" xr:uid="{00000000-0005-0000-0000-0000C13E0000}"/>
    <cellStyle name="Entrada 2 2 29 2" xfId="16891" xr:uid="{00000000-0005-0000-0000-0000C23E0000}"/>
    <cellStyle name="Entrada 2 2 3" xfId="16892" xr:uid="{00000000-0005-0000-0000-0000C33E0000}"/>
    <cellStyle name="Entrada 2 2 3 2" xfId="16893" xr:uid="{00000000-0005-0000-0000-0000C43E0000}"/>
    <cellStyle name="Entrada 2 2 30" xfId="16894" xr:uid="{00000000-0005-0000-0000-0000C53E0000}"/>
    <cellStyle name="Entrada 2 2 30 2" xfId="16895" xr:uid="{00000000-0005-0000-0000-0000C63E0000}"/>
    <cellStyle name="Entrada 2 2 31" xfId="16896" xr:uid="{00000000-0005-0000-0000-0000C73E0000}"/>
    <cellStyle name="Entrada 2 2 31 2" xfId="16897" xr:uid="{00000000-0005-0000-0000-0000C83E0000}"/>
    <cellStyle name="Entrada 2 2 32" xfId="16898" xr:uid="{00000000-0005-0000-0000-0000C93E0000}"/>
    <cellStyle name="Entrada 2 2 32 2" xfId="16899" xr:uid="{00000000-0005-0000-0000-0000CA3E0000}"/>
    <cellStyle name="Entrada 2 2 33" xfId="16900" xr:uid="{00000000-0005-0000-0000-0000CB3E0000}"/>
    <cellStyle name="Entrada 2 2 33 2" xfId="16901" xr:uid="{00000000-0005-0000-0000-0000CC3E0000}"/>
    <cellStyle name="Entrada 2 2 34" xfId="16902" xr:uid="{00000000-0005-0000-0000-0000CD3E0000}"/>
    <cellStyle name="Entrada 2 2 34 2" xfId="16903" xr:uid="{00000000-0005-0000-0000-0000CE3E0000}"/>
    <cellStyle name="Entrada 2 2 35" xfId="16904" xr:uid="{00000000-0005-0000-0000-0000CF3E0000}"/>
    <cellStyle name="Entrada 2 2 35 2" xfId="16905" xr:uid="{00000000-0005-0000-0000-0000D03E0000}"/>
    <cellStyle name="Entrada 2 2 36" xfId="16906" xr:uid="{00000000-0005-0000-0000-0000D13E0000}"/>
    <cellStyle name="Entrada 2 2 36 2" xfId="16907" xr:uid="{00000000-0005-0000-0000-0000D23E0000}"/>
    <cellStyle name="Entrada 2 2 37" xfId="16908" xr:uid="{00000000-0005-0000-0000-0000D33E0000}"/>
    <cellStyle name="Entrada 2 2 37 2" xfId="16909" xr:uid="{00000000-0005-0000-0000-0000D43E0000}"/>
    <cellStyle name="Entrada 2 2 38" xfId="16910" xr:uid="{00000000-0005-0000-0000-0000D53E0000}"/>
    <cellStyle name="Entrada 2 2 38 2" xfId="16911" xr:uid="{00000000-0005-0000-0000-0000D63E0000}"/>
    <cellStyle name="Entrada 2 2 39" xfId="16912" xr:uid="{00000000-0005-0000-0000-0000D73E0000}"/>
    <cellStyle name="Entrada 2 2 39 2" xfId="16913" xr:uid="{00000000-0005-0000-0000-0000D83E0000}"/>
    <cellStyle name="Entrada 2 2 4" xfId="16914" xr:uid="{00000000-0005-0000-0000-0000D93E0000}"/>
    <cellStyle name="Entrada 2 2 4 2" xfId="16915" xr:uid="{00000000-0005-0000-0000-0000DA3E0000}"/>
    <cellStyle name="Entrada 2 2 40" xfId="16916" xr:uid="{00000000-0005-0000-0000-0000DB3E0000}"/>
    <cellStyle name="Entrada 2 2 41" xfId="16917" xr:uid="{00000000-0005-0000-0000-0000DC3E0000}"/>
    <cellStyle name="Entrada 2 2 42" xfId="16918" xr:uid="{00000000-0005-0000-0000-0000DD3E0000}"/>
    <cellStyle name="Entrada 2 2 43" xfId="16919" xr:uid="{00000000-0005-0000-0000-0000DE3E0000}"/>
    <cellStyle name="Entrada 2 2 44" xfId="16920" xr:uid="{00000000-0005-0000-0000-0000DF3E0000}"/>
    <cellStyle name="Entrada 2 2 45" xfId="16921" xr:uid="{00000000-0005-0000-0000-0000E03E0000}"/>
    <cellStyle name="Entrada 2 2 46" xfId="16922" xr:uid="{00000000-0005-0000-0000-0000E13E0000}"/>
    <cellStyle name="Entrada 2 2 47" xfId="16923" xr:uid="{00000000-0005-0000-0000-0000E23E0000}"/>
    <cellStyle name="Entrada 2 2 48" xfId="16924" xr:uid="{00000000-0005-0000-0000-0000E33E0000}"/>
    <cellStyle name="Entrada 2 2 49" xfId="16925" xr:uid="{00000000-0005-0000-0000-0000E43E0000}"/>
    <cellStyle name="Entrada 2 2 5" xfId="16926" xr:uid="{00000000-0005-0000-0000-0000E53E0000}"/>
    <cellStyle name="Entrada 2 2 5 2" xfId="16927" xr:uid="{00000000-0005-0000-0000-0000E63E0000}"/>
    <cellStyle name="Entrada 2 2 50" xfId="16928" xr:uid="{00000000-0005-0000-0000-0000E73E0000}"/>
    <cellStyle name="Entrada 2 2 51" xfId="16929" xr:uid="{00000000-0005-0000-0000-0000E83E0000}"/>
    <cellStyle name="Entrada 2 2 52" xfId="16930" xr:uid="{00000000-0005-0000-0000-0000E93E0000}"/>
    <cellStyle name="Entrada 2 2 53" xfId="16931" xr:uid="{00000000-0005-0000-0000-0000EA3E0000}"/>
    <cellStyle name="Entrada 2 2 54" xfId="16932" xr:uid="{00000000-0005-0000-0000-0000EB3E0000}"/>
    <cellStyle name="Entrada 2 2 55" xfId="16933" xr:uid="{00000000-0005-0000-0000-0000EC3E0000}"/>
    <cellStyle name="Entrada 2 2 56" xfId="16934" xr:uid="{00000000-0005-0000-0000-0000ED3E0000}"/>
    <cellStyle name="Entrada 2 2 57" xfId="16935" xr:uid="{00000000-0005-0000-0000-0000EE3E0000}"/>
    <cellStyle name="Entrada 2 2 58" xfId="16936" xr:uid="{00000000-0005-0000-0000-0000EF3E0000}"/>
    <cellStyle name="Entrada 2 2 59" xfId="16937" xr:uid="{00000000-0005-0000-0000-0000F03E0000}"/>
    <cellStyle name="Entrada 2 2 6" xfId="16938" xr:uid="{00000000-0005-0000-0000-0000F13E0000}"/>
    <cellStyle name="Entrada 2 2 6 2" xfId="16939" xr:uid="{00000000-0005-0000-0000-0000F23E0000}"/>
    <cellStyle name="Entrada 2 2 60" xfId="16940" xr:uid="{00000000-0005-0000-0000-0000F33E0000}"/>
    <cellStyle name="Entrada 2 2 61" xfId="16941" xr:uid="{00000000-0005-0000-0000-0000F43E0000}"/>
    <cellStyle name="Entrada 2 2 62" xfId="16942" xr:uid="{00000000-0005-0000-0000-0000F53E0000}"/>
    <cellStyle name="Entrada 2 2 63" xfId="16943" xr:uid="{00000000-0005-0000-0000-0000F63E0000}"/>
    <cellStyle name="Entrada 2 2 64" xfId="16944" xr:uid="{00000000-0005-0000-0000-0000F73E0000}"/>
    <cellStyle name="Entrada 2 2 65" xfId="16945" xr:uid="{00000000-0005-0000-0000-0000F83E0000}"/>
    <cellStyle name="Entrada 2 2 66" xfId="16946" xr:uid="{00000000-0005-0000-0000-0000F93E0000}"/>
    <cellStyle name="Entrada 2 2 67" xfId="16947" xr:uid="{00000000-0005-0000-0000-0000FA3E0000}"/>
    <cellStyle name="Entrada 2 2 68" xfId="16948" xr:uid="{00000000-0005-0000-0000-0000FB3E0000}"/>
    <cellStyle name="Entrada 2 2 69" xfId="16949" xr:uid="{00000000-0005-0000-0000-0000FC3E0000}"/>
    <cellStyle name="Entrada 2 2 7" xfId="16950" xr:uid="{00000000-0005-0000-0000-0000FD3E0000}"/>
    <cellStyle name="Entrada 2 2 7 2" xfId="16951" xr:uid="{00000000-0005-0000-0000-0000FE3E0000}"/>
    <cellStyle name="Entrada 2 2 70" xfId="16952" xr:uid="{00000000-0005-0000-0000-0000FF3E0000}"/>
    <cellStyle name="Entrada 2 2 71" xfId="16953" xr:uid="{00000000-0005-0000-0000-0000003F0000}"/>
    <cellStyle name="Entrada 2 2 72" xfId="16954" xr:uid="{00000000-0005-0000-0000-0000013F0000}"/>
    <cellStyle name="Entrada 2 2 73" xfId="16955" xr:uid="{00000000-0005-0000-0000-0000023F0000}"/>
    <cellStyle name="Entrada 2 2 74" xfId="16956" xr:uid="{00000000-0005-0000-0000-0000033F0000}"/>
    <cellStyle name="Entrada 2 2 75" xfId="16957" xr:uid="{00000000-0005-0000-0000-0000043F0000}"/>
    <cellStyle name="Entrada 2 2 76" xfId="16958" xr:uid="{00000000-0005-0000-0000-0000053F0000}"/>
    <cellStyle name="Entrada 2 2 77" xfId="52460" xr:uid="{00000000-0005-0000-0000-0000063F0000}"/>
    <cellStyle name="Entrada 2 2 78" xfId="52304" xr:uid="{00000000-0005-0000-0000-0000073F0000}"/>
    <cellStyle name="Entrada 2 2 79" xfId="53153" xr:uid="{00000000-0005-0000-0000-0000083F0000}"/>
    <cellStyle name="Entrada 2 2 8" xfId="16959" xr:uid="{00000000-0005-0000-0000-0000093F0000}"/>
    <cellStyle name="Entrada 2 2 8 2" xfId="16960" xr:uid="{00000000-0005-0000-0000-00000A3F0000}"/>
    <cellStyle name="Entrada 2 2 9" xfId="16961" xr:uid="{00000000-0005-0000-0000-00000B3F0000}"/>
    <cellStyle name="Entrada 2 2 9 2" xfId="16962" xr:uid="{00000000-0005-0000-0000-00000C3F0000}"/>
    <cellStyle name="Entrada 2 20" xfId="420" xr:uid="{00000000-0005-0000-0000-00000D3F0000}"/>
    <cellStyle name="Entrada 2 20 10" xfId="16963" xr:uid="{00000000-0005-0000-0000-00000E3F0000}"/>
    <cellStyle name="Entrada 2 20 10 2" xfId="16964" xr:uid="{00000000-0005-0000-0000-00000F3F0000}"/>
    <cellStyle name="Entrada 2 20 11" xfId="16965" xr:uid="{00000000-0005-0000-0000-0000103F0000}"/>
    <cellStyle name="Entrada 2 20 11 2" xfId="16966" xr:uid="{00000000-0005-0000-0000-0000113F0000}"/>
    <cellStyle name="Entrada 2 20 12" xfId="16967" xr:uid="{00000000-0005-0000-0000-0000123F0000}"/>
    <cellStyle name="Entrada 2 20 12 2" xfId="16968" xr:uid="{00000000-0005-0000-0000-0000133F0000}"/>
    <cellStyle name="Entrada 2 20 13" xfId="16969" xr:uid="{00000000-0005-0000-0000-0000143F0000}"/>
    <cellStyle name="Entrada 2 20 13 2" xfId="16970" xr:uid="{00000000-0005-0000-0000-0000153F0000}"/>
    <cellStyle name="Entrada 2 20 14" xfId="16971" xr:uid="{00000000-0005-0000-0000-0000163F0000}"/>
    <cellStyle name="Entrada 2 20 14 2" xfId="16972" xr:uid="{00000000-0005-0000-0000-0000173F0000}"/>
    <cellStyle name="Entrada 2 20 15" xfId="16973" xr:uid="{00000000-0005-0000-0000-0000183F0000}"/>
    <cellStyle name="Entrada 2 20 15 2" xfId="16974" xr:uid="{00000000-0005-0000-0000-0000193F0000}"/>
    <cellStyle name="Entrada 2 20 16" xfId="16975" xr:uid="{00000000-0005-0000-0000-00001A3F0000}"/>
    <cellStyle name="Entrada 2 20 16 2" xfId="16976" xr:uid="{00000000-0005-0000-0000-00001B3F0000}"/>
    <cellStyle name="Entrada 2 20 17" xfId="16977" xr:uid="{00000000-0005-0000-0000-00001C3F0000}"/>
    <cellStyle name="Entrada 2 20 17 2" xfId="16978" xr:uid="{00000000-0005-0000-0000-00001D3F0000}"/>
    <cellStyle name="Entrada 2 20 18" xfId="16979" xr:uid="{00000000-0005-0000-0000-00001E3F0000}"/>
    <cellStyle name="Entrada 2 20 18 2" xfId="16980" xr:uid="{00000000-0005-0000-0000-00001F3F0000}"/>
    <cellStyle name="Entrada 2 20 19" xfId="16981" xr:uid="{00000000-0005-0000-0000-0000203F0000}"/>
    <cellStyle name="Entrada 2 20 19 2" xfId="16982" xr:uid="{00000000-0005-0000-0000-0000213F0000}"/>
    <cellStyle name="Entrada 2 20 2" xfId="421" xr:uid="{00000000-0005-0000-0000-0000223F0000}"/>
    <cellStyle name="Entrada 2 20 2 2" xfId="16983" xr:uid="{00000000-0005-0000-0000-0000233F0000}"/>
    <cellStyle name="Entrada 2 20 20" xfId="16984" xr:uid="{00000000-0005-0000-0000-0000243F0000}"/>
    <cellStyle name="Entrada 2 20 20 2" xfId="16985" xr:uid="{00000000-0005-0000-0000-0000253F0000}"/>
    <cellStyle name="Entrada 2 20 21" xfId="16986" xr:uid="{00000000-0005-0000-0000-0000263F0000}"/>
    <cellStyle name="Entrada 2 20 21 2" xfId="16987" xr:uid="{00000000-0005-0000-0000-0000273F0000}"/>
    <cellStyle name="Entrada 2 20 22" xfId="16988" xr:uid="{00000000-0005-0000-0000-0000283F0000}"/>
    <cellStyle name="Entrada 2 20 22 2" xfId="16989" xr:uid="{00000000-0005-0000-0000-0000293F0000}"/>
    <cellStyle name="Entrada 2 20 23" xfId="16990" xr:uid="{00000000-0005-0000-0000-00002A3F0000}"/>
    <cellStyle name="Entrada 2 20 23 2" xfId="16991" xr:uid="{00000000-0005-0000-0000-00002B3F0000}"/>
    <cellStyle name="Entrada 2 20 24" xfId="16992" xr:uid="{00000000-0005-0000-0000-00002C3F0000}"/>
    <cellStyle name="Entrada 2 20 24 2" xfId="16993" xr:uid="{00000000-0005-0000-0000-00002D3F0000}"/>
    <cellStyle name="Entrada 2 20 25" xfId="16994" xr:uid="{00000000-0005-0000-0000-00002E3F0000}"/>
    <cellStyle name="Entrada 2 20 25 2" xfId="16995" xr:uid="{00000000-0005-0000-0000-00002F3F0000}"/>
    <cellStyle name="Entrada 2 20 26" xfId="16996" xr:uid="{00000000-0005-0000-0000-0000303F0000}"/>
    <cellStyle name="Entrada 2 20 26 2" xfId="16997" xr:uid="{00000000-0005-0000-0000-0000313F0000}"/>
    <cellStyle name="Entrada 2 20 27" xfId="16998" xr:uid="{00000000-0005-0000-0000-0000323F0000}"/>
    <cellStyle name="Entrada 2 20 27 2" xfId="16999" xr:uid="{00000000-0005-0000-0000-0000333F0000}"/>
    <cellStyle name="Entrada 2 20 28" xfId="17000" xr:uid="{00000000-0005-0000-0000-0000343F0000}"/>
    <cellStyle name="Entrada 2 20 28 2" xfId="17001" xr:uid="{00000000-0005-0000-0000-0000353F0000}"/>
    <cellStyle name="Entrada 2 20 29" xfId="17002" xr:uid="{00000000-0005-0000-0000-0000363F0000}"/>
    <cellStyle name="Entrada 2 20 29 2" xfId="17003" xr:uid="{00000000-0005-0000-0000-0000373F0000}"/>
    <cellStyle name="Entrada 2 20 3" xfId="17004" xr:uid="{00000000-0005-0000-0000-0000383F0000}"/>
    <cellStyle name="Entrada 2 20 3 2" xfId="17005" xr:uid="{00000000-0005-0000-0000-0000393F0000}"/>
    <cellStyle name="Entrada 2 20 30" xfId="17006" xr:uid="{00000000-0005-0000-0000-00003A3F0000}"/>
    <cellStyle name="Entrada 2 20 30 2" xfId="17007" xr:uid="{00000000-0005-0000-0000-00003B3F0000}"/>
    <cellStyle name="Entrada 2 20 31" xfId="17008" xr:uid="{00000000-0005-0000-0000-00003C3F0000}"/>
    <cellStyle name="Entrada 2 20 31 2" xfId="17009" xr:uid="{00000000-0005-0000-0000-00003D3F0000}"/>
    <cellStyle name="Entrada 2 20 32" xfId="17010" xr:uid="{00000000-0005-0000-0000-00003E3F0000}"/>
    <cellStyle name="Entrada 2 20 32 2" xfId="17011" xr:uid="{00000000-0005-0000-0000-00003F3F0000}"/>
    <cellStyle name="Entrada 2 20 33" xfId="17012" xr:uid="{00000000-0005-0000-0000-0000403F0000}"/>
    <cellStyle name="Entrada 2 20 33 2" xfId="17013" xr:uid="{00000000-0005-0000-0000-0000413F0000}"/>
    <cellStyle name="Entrada 2 20 34" xfId="17014" xr:uid="{00000000-0005-0000-0000-0000423F0000}"/>
    <cellStyle name="Entrada 2 20 34 2" xfId="17015" xr:uid="{00000000-0005-0000-0000-0000433F0000}"/>
    <cellStyle name="Entrada 2 20 35" xfId="17016" xr:uid="{00000000-0005-0000-0000-0000443F0000}"/>
    <cellStyle name="Entrada 2 20 35 2" xfId="17017" xr:uid="{00000000-0005-0000-0000-0000453F0000}"/>
    <cellStyle name="Entrada 2 20 36" xfId="17018" xr:uid="{00000000-0005-0000-0000-0000463F0000}"/>
    <cellStyle name="Entrada 2 20 36 2" xfId="17019" xr:uid="{00000000-0005-0000-0000-0000473F0000}"/>
    <cellStyle name="Entrada 2 20 37" xfId="17020" xr:uid="{00000000-0005-0000-0000-0000483F0000}"/>
    <cellStyle name="Entrada 2 20 37 2" xfId="17021" xr:uid="{00000000-0005-0000-0000-0000493F0000}"/>
    <cellStyle name="Entrada 2 20 38" xfId="17022" xr:uid="{00000000-0005-0000-0000-00004A3F0000}"/>
    <cellStyle name="Entrada 2 20 38 2" xfId="17023" xr:uid="{00000000-0005-0000-0000-00004B3F0000}"/>
    <cellStyle name="Entrada 2 20 39" xfId="17024" xr:uid="{00000000-0005-0000-0000-00004C3F0000}"/>
    <cellStyle name="Entrada 2 20 39 2" xfId="17025" xr:uid="{00000000-0005-0000-0000-00004D3F0000}"/>
    <cellStyle name="Entrada 2 20 4" xfId="17026" xr:uid="{00000000-0005-0000-0000-00004E3F0000}"/>
    <cellStyle name="Entrada 2 20 4 2" xfId="17027" xr:uid="{00000000-0005-0000-0000-00004F3F0000}"/>
    <cellStyle name="Entrada 2 20 40" xfId="17028" xr:uid="{00000000-0005-0000-0000-0000503F0000}"/>
    <cellStyle name="Entrada 2 20 41" xfId="17029" xr:uid="{00000000-0005-0000-0000-0000513F0000}"/>
    <cellStyle name="Entrada 2 20 42" xfId="17030" xr:uid="{00000000-0005-0000-0000-0000523F0000}"/>
    <cellStyle name="Entrada 2 20 43" xfId="17031" xr:uid="{00000000-0005-0000-0000-0000533F0000}"/>
    <cellStyle name="Entrada 2 20 44" xfId="17032" xr:uid="{00000000-0005-0000-0000-0000543F0000}"/>
    <cellStyle name="Entrada 2 20 45" xfId="17033" xr:uid="{00000000-0005-0000-0000-0000553F0000}"/>
    <cellStyle name="Entrada 2 20 46" xfId="17034" xr:uid="{00000000-0005-0000-0000-0000563F0000}"/>
    <cellStyle name="Entrada 2 20 47" xfId="17035" xr:uid="{00000000-0005-0000-0000-0000573F0000}"/>
    <cellStyle name="Entrada 2 20 48" xfId="17036" xr:uid="{00000000-0005-0000-0000-0000583F0000}"/>
    <cellStyle name="Entrada 2 20 49" xfId="17037" xr:uid="{00000000-0005-0000-0000-0000593F0000}"/>
    <cellStyle name="Entrada 2 20 5" xfId="17038" xr:uid="{00000000-0005-0000-0000-00005A3F0000}"/>
    <cellStyle name="Entrada 2 20 5 2" xfId="17039" xr:uid="{00000000-0005-0000-0000-00005B3F0000}"/>
    <cellStyle name="Entrada 2 20 50" xfId="17040" xr:uid="{00000000-0005-0000-0000-00005C3F0000}"/>
    <cellStyle name="Entrada 2 20 51" xfId="17041" xr:uid="{00000000-0005-0000-0000-00005D3F0000}"/>
    <cellStyle name="Entrada 2 20 52" xfId="17042" xr:uid="{00000000-0005-0000-0000-00005E3F0000}"/>
    <cellStyle name="Entrada 2 20 53" xfId="17043" xr:uid="{00000000-0005-0000-0000-00005F3F0000}"/>
    <cellStyle name="Entrada 2 20 54" xfId="17044" xr:uid="{00000000-0005-0000-0000-0000603F0000}"/>
    <cellStyle name="Entrada 2 20 55" xfId="17045" xr:uid="{00000000-0005-0000-0000-0000613F0000}"/>
    <cellStyle name="Entrada 2 20 56" xfId="17046" xr:uid="{00000000-0005-0000-0000-0000623F0000}"/>
    <cellStyle name="Entrada 2 20 57" xfId="17047" xr:uid="{00000000-0005-0000-0000-0000633F0000}"/>
    <cellStyle name="Entrada 2 20 58" xfId="17048" xr:uid="{00000000-0005-0000-0000-0000643F0000}"/>
    <cellStyle name="Entrada 2 20 59" xfId="17049" xr:uid="{00000000-0005-0000-0000-0000653F0000}"/>
    <cellStyle name="Entrada 2 20 6" xfId="17050" xr:uid="{00000000-0005-0000-0000-0000663F0000}"/>
    <cellStyle name="Entrada 2 20 6 2" xfId="17051" xr:uid="{00000000-0005-0000-0000-0000673F0000}"/>
    <cellStyle name="Entrada 2 20 60" xfId="17052" xr:uid="{00000000-0005-0000-0000-0000683F0000}"/>
    <cellStyle name="Entrada 2 20 61" xfId="17053" xr:uid="{00000000-0005-0000-0000-0000693F0000}"/>
    <cellStyle name="Entrada 2 20 62" xfId="17054" xr:uid="{00000000-0005-0000-0000-00006A3F0000}"/>
    <cellStyle name="Entrada 2 20 63" xfId="17055" xr:uid="{00000000-0005-0000-0000-00006B3F0000}"/>
    <cellStyle name="Entrada 2 20 64" xfId="17056" xr:uid="{00000000-0005-0000-0000-00006C3F0000}"/>
    <cellStyle name="Entrada 2 20 65" xfId="17057" xr:uid="{00000000-0005-0000-0000-00006D3F0000}"/>
    <cellStyle name="Entrada 2 20 66" xfId="17058" xr:uid="{00000000-0005-0000-0000-00006E3F0000}"/>
    <cellStyle name="Entrada 2 20 67" xfId="17059" xr:uid="{00000000-0005-0000-0000-00006F3F0000}"/>
    <cellStyle name="Entrada 2 20 68" xfId="17060" xr:uid="{00000000-0005-0000-0000-0000703F0000}"/>
    <cellStyle name="Entrada 2 20 69" xfId="17061" xr:uid="{00000000-0005-0000-0000-0000713F0000}"/>
    <cellStyle name="Entrada 2 20 7" xfId="17062" xr:uid="{00000000-0005-0000-0000-0000723F0000}"/>
    <cellStyle name="Entrada 2 20 7 2" xfId="17063" xr:uid="{00000000-0005-0000-0000-0000733F0000}"/>
    <cellStyle name="Entrada 2 20 70" xfId="17064" xr:uid="{00000000-0005-0000-0000-0000743F0000}"/>
    <cellStyle name="Entrada 2 20 71" xfId="17065" xr:uid="{00000000-0005-0000-0000-0000753F0000}"/>
    <cellStyle name="Entrada 2 20 72" xfId="17066" xr:uid="{00000000-0005-0000-0000-0000763F0000}"/>
    <cellStyle name="Entrada 2 20 73" xfId="17067" xr:uid="{00000000-0005-0000-0000-0000773F0000}"/>
    <cellStyle name="Entrada 2 20 74" xfId="17068" xr:uid="{00000000-0005-0000-0000-0000783F0000}"/>
    <cellStyle name="Entrada 2 20 75" xfId="17069" xr:uid="{00000000-0005-0000-0000-0000793F0000}"/>
    <cellStyle name="Entrada 2 20 76" xfId="17070" xr:uid="{00000000-0005-0000-0000-00007A3F0000}"/>
    <cellStyle name="Entrada 2 20 77" xfId="52591" xr:uid="{00000000-0005-0000-0000-00007B3F0000}"/>
    <cellStyle name="Entrada 2 20 78" xfId="52835" xr:uid="{00000000-0005-0000-0000-00007C3F0000}"/>
    <cellStyle name="Entrada 2 20 79" xfId="53296" xr:uid="{00000000-0005-0000-0000-00007D3F0000}"/>
    <cellStyle name="Entrada 2 20 8" xfId="17071" xr:uid="{00000000-0005-0000-0000-00007E3F0000}"/>
    <cellStyle name="Entrada 2 20 8 2" xfId="17072" xr:uid="{00000000-0005-0000-0000-00007F3F0000}"/>
    <cellStyle name="Entrada 2 20 9" xfId="17073" xr:uid="{00000000-0005-0000-0000-0000803F0000}"/>
    <cellStyle name="Entrada 2 20 9 2" xfId="17074" xr:uid="{00000000-0005-0000-0000-0000813F0000}"/>
    <cellStyle name="Entrada 2 21" xfId="422" xr:uid="{00000000-0005-0000-0000-0000823F0000}"/>
    <cellStyle name="Entrada 2 21 10" xfId="17075" xr:uid="{00000000-0005-0000-0000-0000833F0000}"/>
    <cellStyle name="Entrada 2 21 10 2" xfId="17076" xr:uid="{00000000-0005-0000-0000-0000843F0000}"/>
    <cellStyle name="Entrada 2 21 11" xfId="17077" xr:uid="{00000000-0005-0000-0000-0000853F0000}"/>
    <cellStyle name="Entrada 2 21 11 2" xfId="17078" xr:uid="{00000000-0005-0000-0000-0000863F0000}"/>
    <cellStyle name="Entrada 2 21 12" xfId="17079" xr:uid="{00000000-0005-0000-0000-0000873F0000}"/>
    <cellStyle name="Entrada 2 21 12 2" xfId="17080" xr:uid="{00000000-0005-0000-0000-0000883F0000}"/>
    <cellStyle name="Entrada 2 21 13" xfId="17081" xr:uid="{00000000-0005-0000-0000-0000893F0000}"/>
    <cellStyle name="Entrada 2 21 13 2" xfId="17082" xr:uid="{00000000-0005-0000-0000-00008A3F0000}"/>
    <cellStyle name="Entrada 2 21 14" xfId="17083" xr:uid="{00000000-0005-0000-0000-00008B3F0000}"/>
    <cellStyle name="Entrada 2 21 14 2" xfId="17084" xr:uid="{00000000-0005-0000-0000-00008C3F0000}"/>
    <cellStyle name="Entrada 2 21 15" xfId="17085" xr:uid="{00000000-0005-0000-0000-00008D3F0000}"/>
    <cellStyle name="Entrada 2 21 15 2" xfId="17086" xr:uid="{00000000-0005-0000-0000-00008E3F0000}"/>
    <cellStyle name="Entrada 2 21 16" xfId="17087" xr:uid="{00000000-0005-0000-0000-00008F3F0000}"/>
    <cellStyle name="Entrada 2 21 16 2" xfId="17088" xr:uid="{00000000-0005-0000-0000-0000903F0000}"/>
    <cellStyle name="Entrada 2 21 17" xfId="17089" xr:uid="{00000000-0005-0000-0000-0000913F0000}"/>
    <cellStyle name="Entrada 2 21 17 2" xfId="17090" xr:uid="{00000000-0005-0000-0000-0000923F0000}"/>
    <cellStyle name="Entrada 2 21 18" xfId="17091" xr:uid="{00000000-0005-0000-0000-0000933F0000}"/>
    <cellStyle name="Entrada 2 21 18 2" xfId="17092" xr:uid="{00000000-0005-0000-0000-0000943F0000}"/>
    <cellStyle name="Entrada 2 21 19" xfId="17093" xr:uid="{00000000-0005-0000-0000-0000953F0000}"/>
    <cellStyle name="Entrada 2 21 19 2" xfId="17094" xr:uid="{00000000-0005-0000-0000-0000963F0000}"/>
    <cellStyle name="Entrada 2 21 2" xfId="423" xr:uid="{00000000-0005-0000-0000-0000973F0000}"/>
    <cellStyle name="Entrada 2 21 2 2" xfId="17095" xr:uid="{00000000-0005-0000-0000-0000983F0000}"/>
    <cellStyle name="Entrada 2 21 20" xfId="17096" xr:uid="{00000000-0005-0000-0000-0000993F0000}"/>
    <cellStyle name="Entrada 2 21 20 2" xfId="17097" xr:uid="{00000000-0005-0000-0000-00009A3F0000}"/>
    <cellStyle name="Entrada 2 21 21" xfId="17098" xr:uid="{00000000-0005-0000-0000-00009B3F0000}"/>
    <cellStyle name="Entrada 2 21 21 2" xfId="17099" xr:uid="{00000000-0005-0000-0000-00009C3F0000}"/>
    <cellStyle name="Entrada 2 21 22" xfId="17100" xr:uid="{00000000-0005-0000-0000-00009D3F0000}"/>
    <cellStyle name="Entrada 2 21 22 2" xfId="17101" xr:uid="{00000000-0005-0000-0000-00009E3F0000}"/>
    <cellStyle name="Entrada 2 21 23" xfId="17102" xr:uid="{00000000-0005-0000-0000-00009F3F0000}"/>
    <cellStyle name="Entrada 2 21 23 2" xfId="17103" xr:uid="{00000000-0005-0000-0000-0000A03F0000}"/>
    <cellStyle name="Entrada 2 21 24" xfId="17104" xr:uid="{00000000-0005-0000-0000-0000A13F0000}"/>
    <cellStyle name="Entrada 2 21 24 2" xfId="17105" xr:uid="{00000000-0005-0000-0000-0000A23F0000}"/>
    <cellStyle name="Entrada 2 21 25" xfId="17106" xr:uid="{00000000-0005-0000-0000-0000A33F0000}"/>
    <cellStyle name="Entrada 2 21 25 2" xfId="17107" xr:uid="{00000000-0005-0000-0000-0000A43F0000}"/>
    <cellStyle name="Entrada 2 21 26" xfId="17108" xr:uid="{00000000-0005-0000-0000-0000A53F0000}"/>
    <cellStyle name="Entrada 2 21 26 2" xfId="17109" xr:uid="{00000000-0005-0000-0000-0000A63F0000}"/>
    <cellStyle name="Entrada 2 21 27" xfId="17110" xr:uid="{00000000-0005-0000-0000-0000A73F0000}"/>
    <cellStyle name="Entrada 2 21 27 2" xfId="17111" xr:uid="{00000000-0005-0000-0000-0000A83F0000}"/>
    <cellStyle name="Entrada 2 21 28" xfId="17112" xr:uid="{00000000-0005-0000-0000-0000A93F0000}"/>
    <cellStyle name="Entrada 2 21 28 2" xfId="17113" xr:uid="{00000000-0005-0000-0000-0000AA3F0000}"/>
    <cellStyle name="Entrada 2 21 29" xfId="17114" xr:uid="{00000000-0005-0000-0000-0000AB3F0000}"/>
    <cellStyle name="Entrada 2 21 29 2" xfId="17115" xr:uid="{00000000-0005-0000-0000-0000AC3F0000}"/>
    <cellStyle name="Entrada 2 21 3" xfId="17116" xr:uid="{00000000-0005-0000-0000-0000AD3F0000}"/>
    <cellStyle name="Entrada 2 21 3 2" xfId="17117" xr:uid="{00000000-0005-0000-0000-0000AE3F0000}"/>
    <cellStyle name="Entrada 2 21 30" xfId="17118" xr:uid="{00000000-0005-0000-0000-0000AF3F0000}"/>
    <cellStyle name="Entrada 2 21 30 2" xfId="17119" xr:uid="{00000000-0005-0000-0000-0000B03F0000}"/>
    <cellStyle name="Entrada 2 21 31" xfId="17120" xr:uid="{00000000-0005-0000-0000-0000B13F0000}"/>
    <cellStyle name="Entrada 2 21 31 2" xfId="17121" xr:uid="{00000000-0005-0000-0000-0000B23F0000}"/>
    <cellStyle name="Entrada 2 21 32" xfId="17122" xr:uid="{00000000-0005-0000-0000-0000B33F0000}"/>
    <cellStyle name="Entrada 2 21 32 2" xfId="17123" xr:uid="{00000000-0005-0000-0000-0000B43F0000}"/>
    <cellStyle name="Entrada 2 21 33" xfId="17124" xr:uid="{00000000-0005-0000-0000-0000B53F0000}"/>
    <cellStyle name="Entrada 2 21 33 2" xfId="17125" xr:uid="{00000000-0005-0000-0000-0000B63F0000}"/>
    <cellStyle name="Entrada 2 21 34" xfId="17126" xr:uid="{00000000-0005-0000-0000-0000B73F0000}"/>
    <cellStyle name="Entrada 2 21 34 2" xfId="17127" xr:uid="{00000000-0005-0000-0000-0000B83F0000}"/>
    <cellStyle name="Entrada 2 21 35" xfId="17128" xr:uid="{00000000-0005-0000-0000-0000B93F0000}"/>
    <cellStyle name="Entrada 2 21 35 2" xfId="17129" xr:uid="{00000000-0005-0000-0000-0000BA3F0000}"/>
    <cellStyle name="Entrada 2 21 36" xfId="17130" xr:uid="{00000000-0005-0000-0000-0000BB3F0000}"/>
    <cellStyle name="Entrada 2 21 36 2" xfId="17131" xr:uid="{00000000-0005-0000-0000-0000BC3F0000}"/>
    <cellStyle name="Entrada 2 21 37" xfId="17132" xr:uid="{00000000-0005-0000-0000-0000BD3F0000}"/>
    <cellStyle name="Entrada 2 21 37 2" xfId="17133" xr:uid="{00000000-0005-0000-0000-0000BE3F0000}"/>
    <cellStyle name="Entrada 2 21 38" xfId="17134" xr:uid="{00000000-0005-0000-0000-0000BF3F0000}"/>
    <cellStyle name="Entrada 2 21 38 2" xfId="17135" xr:uid="{00000000-0005-0000-0000-0000C03F0000}"/>
    <cellStyle name="Entrada 2 21 39" xfId="17136" xr:uid="{00000000-0005-0000-0000-0000C13F0000}"/>
    <cellStyle name="Entrada 2 21 4" xfId="17137" xr:uid="{00000000-0005-0000-0000-0000C23F0000}"/>
    <cellStyle name="Entrada 2 21 4 2" xfId="17138" xr:uid="{00000000-0005-0000-0000-0000C33F0000}"/>
    <cellStyle name="Entrada 2 21 40" xfId="17139" xr:uid="{00000000-0005-0000-0000-0000C43F0000}"/>
    <cellStyle name="Entrada 2 21 41" xfId="17140" xr:uid="{00000000-0005-0000-0000-0000C53F0000}"/>
    <cellStyle name="Entrada 2 21 42" xfId="17141" xr:uid="{00000000-0005-0000-0000-0000C63F0000}"/>
    <cellStyle name="Entrada 2 21 43" xfId="17142" xr:uid="{00000000-0005-0000-0000-0000C73F0000}"/>
    <cellStyle name="Entrada 2 21 44" xfId="17143" xr:uid="{00000000-0005-0000-0000-0000C83F0000}"/>
    <cellStyle name="Entrada 2 21 45" xfId="17144" xr:uid="{00000000-0005-0000-0000-0000C93F0000}"/>
    <cellStyle name="Entrada 2 21 46" xfId="17145" xr:uid="{00000000-0005-0000-0000-0000CA3F0000}"/>
    <cellStyle name="Entrada 2 21 47" xfId="17146" xr:uid="{00000000-0005-0000-0000-0000CB3F0000}"/>
    <cellStyle name="Entrada 2 21 48" xfId="17147" xr:uid="{00000000-0005-0000-0000-0000CC3F0000}"/>
    <cellStyle name="Entrada 2 21 49" xfId="17148" xr:uid="{00000000-0005-0000-0000-0000CD3F0000}"/>
    <cellStyle name="Entrada 2 21 5" xfId="17149" xr:uid="{00000000-0005-0000-0000-0000CE3F0000}"/>
    <cellStyle name="Entrada 2 21 5 2" xfId="17150" xr:uid="{00000000-0005-0000-0000-0000CF3F0000}"/>
    <cellStyle name="Entrada 2 21 50" xfId="17151" xr:uid="{00000000-0005-0000-0000-0000D03F0000}"/>
    <cellStyle name="Entrada 2 21 51" xfId="17152" xr:uid="{00000000-0005-0000-0000-0000D13F0000}"/>
    <cellStyle name="Entrada 2 21 52" xfId="17153" xr:uid="{00000000-0005-0000-0000-0000D23F0000}"/>
    <cellStyle name="Entrada 2 21 53" xfId="17154" xr:uid="{00000000-0005-0000-0000-0000D33F0000}"/>
    <cellStyle name="Entrada 2 21 54" xfId="17155" xr:uid="{00000000-0005-0000-0000-0000D43F0000}"/>
    <cellStyle name="Entrada 2 21 55" xfId="17156" xr:uid="{00000000-0005-0000-0000-0000D53F0000}"/>
    <cellStyle name="Entrada 2 21 56" xfId="17157" xr:uid="{00000000-0005-0000-0000-0000D63F0000}"/>
    <cellStyle name="Entrada 2 21 57" xfId="17158" xr:uid="{00000000-0005-0000-0000-0000D73F0000}"/>
    <cellStyle name="Entrada 2 21 58" xfId="17159" xr:uid="{00000000-0005-0000-0000-0000D83F0000}"/>
    <cellStyle name="Entrada 2 21 59" xfId="17160" xr:uid="{00000000-0005-0000-0000-0000D93F0000}"/>
    <cellStyle name="Entrada 2 21 6" xfId="17161" xr:uid="{00000000-0005-0000-0000-0000DA3F0000}"/>
    <cellStyle name="Entrada 2 21 6 2" xfId="17162" xr:uid="{00000000-0005-0000-0000-0000DB3F0000}"/>
    <cellStyle name="Entrada 2 21 60" xfId="17163" xr:uid="{00000000-0005-0000-0000-0000DC3F0000}"/>
    <cellStyle name="Entrada 2 21 61" xfId="17164" xr:uid="{00000000-0005-0000-0000-0000DD3F0000}"/>
    <cellStyle name="Entrada 2 21 62" xfId="17165" xr:uid="{00000000-0005-0000-0000-0000DE3F0000}"/>
    <cellStyle name="Entrada 2 21 63" xfId="17166" xr:uid="{00000000-0005-0000-0000-0000DF3F0000}"/>
    <cellStyle name="Entrada 2 21 64" xfId="17167" xr:uid="{00000000-0005-0000-0000-0000E03F0000}"/>
    <cellStyle name="Entrada 2 21 65" xfId="17168" xr:uid="{00000000-0005-0000-0000-0000E13F0000}"/>
    <cellStyle name="Entrada 2 21 66" xfId="17169" xr:uid="{00000000-0005-0000-0000-0000E23F0000}"/>
    <cellStyle name="Entrada 2 21 67" xfId="17170" xr:uid="{00000000-0005-0000-0000-0000E33F0000}"/>
    <cellStyle name="Entrada 2 21 68" xfId="17171" xr:uid="{00000000-0005-0000-0000-0000E43F0000}"/>
    <cellStyle name="Entrada 2 21 69" xfId="17172" xr:uid="{00000000-0005-0000-0000-0000E53F0000}"/>
    <cellStyle name="Entrada 2 21 7" xfId="17173" xr:uid="{00000000-0005-0000-0000-0000E63F0000}"/>
    <cellStyle name="Entrada 2 21 7 2" xfId="17174" xr:uid="{00000000-0005-0000-0000-0000E73F0000}"/>
    <cellStyle name="Entrada 2 21 70" xfId="17175" xr:uid="{00000000-0005-0000-0000-0000E83F0000}"/>
    <cellStyle name="Entrada 2 21 71" xfId="17176" xr:uid="{00000000-0005-0000-0000-0000E93F0000}"/>
    <cellStyle name="Entrada 2 21 72" xfId="17177" xr:uid="{00000000-0005-0000-0000-0000EA3F0000}"/>
    <cellStyle name="Entrada 2 21 73" xfId="17178" xr:uid="{00000000-0005-0000-0000-0000EB3F0000}"/>
    <cellStyle name="Entrada 2 21 74" xfId="17179" xr:uid="{00000000-0005-0000-0000-0000EC3F0000}"/>
    <cellStyle name="Entrada 2 21 75" xfId="17180" xr:uid="{00000000-0005-0000-0000-0000ED3F0000}"/>
    <cellStyle name="Entrada 2 21 76" xfId="52608" xr:uid="{00000000-0005-0000-0000-0000EE3F0000}"/>
    <cellStyle name="Entrada 2 21 77" xfId="52854" xr:uid="{00000000-0005-0000-0000-0000EF3F0000}"/>
    <cellStyle name="Entrada 2 21 78" xfId="53315" xr:uid="{00000000-0005-0000-0000-0000F03F0000}"/>
    <cellStyle name="Entrada 2 21 8" xfId="17181" xr:uid="{00000000-0005-0000-0000-0000F13F0000}"/>
    <cellStyle name="Entrada 2 21 8 2" xfId="17182" xr:uid="{00000000-0005-0000-0000-0000F23F0000}"/>
    <cellStyle name="Entrada 2 21 9" xfId="17183" xr:uid="{00000000-0005-0000-0000-0000F33F0000}"/>
    <cellStyle name="Entrada 2 21 9 2" xfId="17184" xr:uid="{00000000-0005-0000-0000-0000F43F0000}"/>
    <cellStyle name="Entrada 2 22" xfId="424" xr:uid="{00000000-0005-0000-0000-0000F53F0000}"/>
    <cellStyle name="Entrada 2 22 2" xfId="17185" xr:uid="{00000000-0005-0000-0000-0000F63F0000}"/>
    <cellStyle name="Entrada 2 23" xfId="17186" xr:uid="{00000000-0005-0000-0000-0000F73F0000}"/>
    <cellStyle name="Entrada 2 23 2" xfId="17187" xr:uid="{00000000-0005-0000-0000-0000F83F0000}"/>
    <cellStyle name="Entrada 2 24" xfId="17188" xr:uid="{00000000-0005-0000-0000-0000F93F0000}"/>
    <cellStyle name="Entrada 2 24 2" xfId="17189" xr:uid="{00000000-0005-0000-0000-0000FA3F0000}"/>
    <cellStyle name="Entrada 2 25" xfId="17190" xr:uid="{00000000-0005-0000-0000-0000FB3F0000}"/>
    <cellStyle name="Entrada 2 25 2" xfId="17191" xr:uid="{00000000-0005-0000-0000-0000FC3F0000}"/>
    <cellStyle name="Entrada 2 26" xfId="17192" xr:uid="{00000000-0005-0000-0000-0000FD3F0000}"/>
    <cellStyle name="Entrada 2 26 2" xfId="17193" xr:uid="{00000000-0005-0000-0000-0000FE3F0000}"/>
    <cellStyle name="Entrada 2 27" xfId="17194" xr:uid="{00000000-0005-0000-0000-0000FF3F0000}"/>
    <cellStyle name="Entrada 2 27 2" xfId="17195" xr:uid="{00000000-0005-0000-0000-000000400000}"/>
    <cellStyle name="Entrada 2 28" xfId="17196" xr:uid="{00000000-0005-0000-0000-000001400000}"/>
    <cellStyle name="Entrada 2 28 2" xfId="17197" xr:uid="{00000000-0005-0000-0000-000002400000}"/>
    <cellStyle name="Entrada 2 29" xfId="17198" xr:uid="{00000000-0005-0000-0000-000003400000}"/>
    <cellStyle name="Entrada 2 29 2" xfId="17199" xr:uid="{00000000-0005-0000-0000-000004400000}"/>
    <cellStyle name="Entrada 2 3" xfId="425" xr:uid="{00000000-0005-0000-0000-000005400000}"/>
    <cellStyle name="Entrada 2 3 10" xfId="17200" xr:uid="{00000000-0005-0000-0000-000006400000}"/>
    <cellStyle name="Entrada 2 3 10 2" xfId="17201" xr:uid="{00000000-0005-0000-0000-000007400000}"/>
    <cellStyle name="Entrada 2 3 11" xfId="17202" xr:uid="{00000000-0005-0000-0000-000008400000}"/>
    <cellStyle name="Entrada 2 3 11 2" xfId="17203" xr:uid="{00000000-0005-0000-0000-000009400000}"/>
    <cellStyle name="Entrada 2 3 12" xfId="17204" xr:uid="{00000000-0005-0000-0000-00000A400000}"/>
    <cellStyle name="Entrada 2 3 12 2" xfId="17205" xr:uid="{00000000-0005-0000-0000-00000B400000}"/>
    <cellStyle name="Entrada 2 3 13" xfId="17206" xr:uid="{00000000-0005-0000-0000-00000C400000}"/>
    <cellStyle name="Entrada 2 3 13 2" xfId="17207" xr:uid="{00000000-0005-0000-0000-00000D400000}"/>
    <cellStyle name="Entrada 2 3 14" xfId="17208" xr:uid="{00000000-0005-0000-0000-00000E400000}"/>
    <cellStyle name="Entrada 2 3 14 2" xfId="17209" xr:uid="{00000000-0005-0000-0000-00000F400000}"/>
    <cellStyle name="Entrada 2 3 15" xfId="17210" xr:uid="{00000000-0005-0000-0000-000010400000}"/>
    <cellStyle name="Entrada 2 3 15 2" xfId="17211" xr:uid="{00000000-0005-0000-0000-000011400000}"/>
    <cellStyle name="Entrada 2 3 16" xfId="17212" xr:uid="{00000000-0005-0000-0000-000012400000}"/>
    <cellStyle name="Entrada 2 3 16 2" xfId="17213" xr:uid="{00000000-0005-0000-0000-000013400000}"/>
    <cellStyle name="Entrada 2 3 17" xfId="17214" xr:uid="{00000000-0005-0000-0000-000014400000}"/>
    <cellStyle name="Entrada 2 3 17 2" xfId="17215" xr:uid="{00000000-0005-0000-0000-000015400000}"/>
    <cellStyle name="Entrada 2 3 18" xfId="17216" xr:uid="{00000000-0005-0000-0000-000016400000}"/>
    <cellStyle name="Entrada 2 3 18 2" xfId="17217" xr:uid="{00000000-0005-0000-0000-000017400000}"/>
    <cellStyle name="Entrada 2 3 19" xfId="17218" xr:uid="{00000000-0005-0000-0000-000018400000}"/>
    <cellStyle name="Entrada 2 3 19 2" xfId="17219" xr:uid="{00000000-0005-0000-0000-000019400000}"/>
    <cellStyle name="Entrada 2 3 2" xfId="426" xr:uid="{00000000-0005-0000-0000-00001A400000}"/>
    <cellStyle name="Entrada 2 3 2 2" xfId="17220" xr:uid="{00000000-0005-0000-0000-00001B400000}"/>
    <cellStyle name="Entrada 2 3 20" xfId="17221" xr:uid="{00000000-0005-0000-0000-00001C400000}"/>
    <cellStyle name="Entrada 2 3 20 2" xfId="17222" xr:uid="{00000000-0005-0000-0000-00001D400000}"/>
    <cellStyle name="Entrada 2 3 21" xfId="17223" xr:uid="{00000000-0005-0000-0000-00001E400000}"/>
    <cellStyle name="Entrada 2 3 21 2" xfId="17224" xr:uid="{00000000-0005-0000-0000-00001F400000}"/>
    <cellStyle name="Entrada 2 3 22" xfId="17225" xr:uid="{00000000-0005-0000-0000-000020400000}"/>
    <cellStyle name="Entrada 2 3 22 2" xfId="17226" xr:uid="{00000000-0005-0000-0000-000021400000}"/>
    <cellStyle name="Entrada 2 3 23" xfId="17227" xr:uid="{00000000-0005-0000-0000-000022400000}"/>
    <cellStyle name="Entrada 2 3 23 2" xfId="17228" xr:uid="{00000000-0005-0000-0000-000023400000}"/>
    <cellStyle name="Entrada 2 3 24" xfId="17229" xr:uid="{00000000-0005-0000-0000-000024400000}"/>
    <cellStyle name="Entrada 2 3 24 2" xfId="17230" xr:uid="{00000000-0005-0000-0000-000025400000}"/>
    <cellStyle name="Entrada 2 3 25" xfId="17231" xr:uid="{00000000-0005-0000-0000-000026400000}"/>
    <cellStyle name="Entrada 2 3 25 2" xfId="17232" xr:uid="{00000000-0005-0000-0000-000027400000}"/>
    <cellStyle name="Entrada 2 3 26" xfId="17233" xr:uid="{00000000-0005-0000-0000-000028400000}"/>
    <cellStyle name="Entrada 2 3 26 2" xfId="17234" xr:uid="{00000000-0005-0000-0000-000029400000}"/>
    <cellStyle name="Entrada 2 3 27" xfId="17235" xr:uid="{00000000-0005-0000-0000-00002A400000}"/>
    <cellStyle name="Entrada 2 3 27 2" xfId="17236" xr:uid="{00000000-0005-0000-0000-00002B400000}"/>
    <cellStyle name="Entrada 2 3 28" xfId="17237" xr:uid="{00000000-0005-0000-0000-00002C400000}"/>
    <cellStyle name="Entrada 2 3 28 2" xfId="17238" xr:uid="{00000000-0005-0000-0000-00002D400000}"/>
    <cellStyle name="Entrada 2 3 29" xfId="17239" xr:uid="{00000000-0005-0000-0000-00002E400000}"/>
    <cellStyle name="Entrada 2 3 29 2" xfId="17240" xr:uid="{00000000-0005-0000-0000-00002F400000}"/>
    <cellStyle name="Entrada 2 3 3" xfId="17241" xr:uid="{00000000-0005-0000-0000-000030400000}"/>
    <cellStyle name="Entrada 2 3 3 2" xfId="17242" xr:uid="{00000000-0005-0000-0000-000031400000}"/>
    <cellStyle name="Entrada 2 3 30" xfId="17243" xr:uid="{00000000-0005-0000-0000-000032400000}"/>
    <cellStyle name="Entrada 2 3 30 2" xfId="17244" xr:uid="{00000000-0005-0000-0000-000033400000}"/>
    <cellStyle name="Entrada 2 3 31" xfId="17245" xr:uid="{00000000-0005-0000-0000-000034400000}"/>
    <cellStyle name="Entrada 2 3 31 2" xfId="17246" xr:uid="{00000000-0005-0000-0000-000035400000}"/>
    <cellStyle name="Entrada 2 3 32" xfId="17247" xr:uid="{00000000-0005-0000-0000-000036400000}"/>
    <cellStyle name="Entrada 2 3 32 2" xfId="17248" xr:uid="{00000000-0005-0000-0000-000037400000}"/>
    <cellStyle name="Entrada 2 3 33" xfId="17249" xr:uid="{00000000-0005-0000-0000-000038400000}"/>
    <cellStyle name="Entrada 2 3 33 2" xfId="17250" xr:uid="{00000000-0005-0000-0000-000039400000}"/>
    <cellStyle name="Entrada 2 3 34" xfId="17251" xr:uid="{00000000-0005-0000-0000-00003A400000}"/>
    <cellStyle name="Entrada 2 3 34 2" xfId="17252" xr:uid="{00000000-0005-0000-0000-00003B400000}"/>
    <cellStyle name="Entrada 2 3 35" xfId="17253" xr:uid="{00000000-0005-0000-0000-00003C400000}"/>
    <cellStyle name="Entrada 2 3 35 2" xfId="17254" xr:uid="{00000000-0005-0000-0000-00003D400000}"/>
    <cellStyle name="Entrada 2 3 36" xfId="17255" xr:uid="{00000000-0005-0000-0000-00003E400000}"/>
    <cellStyle name="Entrada 2 3 36 2" xfId="17256" xr:uid="{00000000-0005-0000-0000-00003F400000}"/>
    <cellStyle name="Entrada 2 3 37" xfId="17257" xr:uid="{00000000-0005-0000-0000-000040400000}"/>
    <cellStyle name="Entrada 2 3 37 2" xfId="17258" xr:uid="{00000000-0005-0000-0000-000041400000}"/>
    <cellStyle name="Entrada 2 3 38" xfId="17259" xr:uid="{00000000-0005-0000-0000-000042400000}"/>
    <cellStyle name="Entrada 2 3 38 2" xfId="17260" xr:uid="{00000000-0005-0000-0000-000043400000}"/>
    <cellStyle name="Entrada 2 3 39" xfId="17261" xr:uid="{00000000-0005-0000-0000-000044400000}"/>
    <cellStyle name="Entrada 2 3 39 2" xfId="17262" xr:uid="{00000000-0005-0000-0000-000045400000}"/>
    <cellStyle name="Entrada 2 3 4" xfId="17263" xr:uid="{00000000-0005-0000-0000-000046400000}"/>
    <cellStyle name="Entrada 2 3 4 2" xfId="17264" xr:uid="{00000000-0005-0000-0000-000047400000}"/>
    <cellStyle name="Entrada 2 3 40" xfId="17265" xr:uid="{00000000-0005-0000-0000-000048400000}"/>
    <cellStyle name="Entrada 2 3 41" xfId="17266" xr:uid="{00000000-0005-0000-0000-000049400000}"/>
    <cellStyle name="Entrada 2 3 42" xfId="17267" xr:uid="{00000000-0005-0000-0000-00004A400000}"/>
    <cellStyle name="Entrada 2 3 43" xfId="17268" xr:uid="{00000000-0005-0000-0000-00004B400000}"/>
    <cellStyle name="Entrada 2 3 44" xfId="17269" xr:uid="{00000000-0005-0000-0000-00004C400000}"/>
    <cellStyle name="Entrada 2 3 45" xfId="17270" xr:uid="{00000000-0005-0000-0000-00004D400000}"/>
    <cellStyle name="Entrada 2 3 46" xfId="17271" xr:uid="{00000000-0005-0000-0000-00004E400000}"/>
    <cellStyle name="Entrada 2 3 47" xfId="17272" xr:uid="{00000000-0005-0000-0000-00004F400000}"/>
    <cellStyle name="Entrada 2 3 48" xfId="17273" xr:uid="{00000000-0005-0000-0000-000050400000}"/>
    <cellStyle name="Entrada 2 3 49" xfId="17274" xr:uid="{00000000-0005-0000-0000-000051400000}"/>
    <cellStyle name="Entrada 2 3 5" xfId="17275" xr:uid="{00000000-0005-0000-0000-000052400000}"/>
    <cellStyle name="Entrada 2 3 5 2" xfId="17276" xr:uid="{00000000-0005-0000-0000-000053400000}"/>
    <cellStyle name="Entrada 2 3 50" xfId="17277" xr:uid="{00000000-0005-0000-0000-000054400000}"/>
    <cellStyle name="Entrada 2 3 51" xfId="17278" xr:uid="{00000000-0005-0000-0000-000055400000}"/>
    <cellStyle name="Entrada 2 3 52" xfId="17279" xr:uid="{00000000-0005-0000-0000-000056400000}"/>
    <cellStyle name="Entrada 2 3 53" xfId="17280" xr:uid="{00000000-0005-0000-0000-000057400000}"/>
    <cellStyle name="Entrada 2 3 54" xfId="17281" xr:uid="{00000000-0005-0000-0000-000058400000}"/>
    <cellStyle name="Entrada 2 3 55" xfId="17282" xr:uid="{00000000-0005-0000-0000-000059400000}"/>
    <cellStyle name="Entrada 2 3 56" xfId="17283" xr:uid="{00000000-0005-0000-0000-00005A400000}"/>
    <cellStyle name="Entrada 2 3 57" xfId="17284" xr:uid="{00000000-0005-0000-0000-00005B400000}"/>
    <cellStyle name="Entrada 2 3 58" xfId="17285" xr:uid="{00000000-0005-0000-0000-00005C400000}"/>
    <cellStyle name="Entrada 2 3 59" xfId="17286" xr:uid="{00000000-0005-0000-0000-00005D400000}"/>
    <cellStyle name="Entrada 2 3 6" xfId="17287" xr:uid="{00000000-0005-0000-0000-00005E400000}"/>
    <cellStyle name="Entrada 2 3 6 2" xfId="17288" xr:uid="{00000000-0005-0000-0000-00005F400000}"/>
    <cellStyle name="Entrada 2 3 60" xfId="17289" xr:uid="{00000000-0005-0000-0000-000060400000}"/>
    <cellStyle name="Entrada 2 3 61" xfId="17290" xr:uid="{00000000-0005-0000-0000-000061400000}"/>
    <cellStyle name="Entrada 2 3 62" xfId="17291" xr:uid="{00000000-0005-0000-0000-000062400000}"/>
    <cellStyle name="Entrada 2 3 63" xfId="17292" xr:uid="{00000000-0005-0000-0000-000063400000}"/>
    <cellStyle name="Entrada 2 3 64" xfId="17293" xr:uid="{00000000-0005-0000-0000-000064400000}"/>
    <cellStyle name="Entrada 2 3 65" xfId="17294" xr:uid="{00000000-0005-0000-0000-000065400000}"/>
    <cellStyle name="Entrada 2 3 66" xfId="17295" xr:uid="{00000000-0005-0000-0000-000066400000}"/>
    <cellStyle name="Entrada 2 3 67" xfId="17296" xr:uid="{00000000-0005-0000-0000-000067400000}"/>
    <cellStyle name="Entrada 2 3 68" xfId="17297" xr:uid="{00000000-0005-0000-0000-000068400000}"/>
    <cellStyle name="Entrada 2 3 69" xfId="17298" xr:uid="{00000000-0005-0000-0000-000069400000}"/>
    <cellStyle name="Entrada 2 3 7" xfId="17299" xr:uid="{00000000-0005-0000-0000-00006A400000}"/>
    <cellStyle name="Entrada 2 3 7 2" xfId="17300" xr:uid="{00000000-0005-0000-0000-00006B400000}"/>
    <cellStyle name="Entrada 2 3 70" xfId="17301" xr:uid="{00000000-0005-0000-0000-00006C400000}"/>
    <cellStyle name="Entrada 2 3 71" xfId="17302" xr:uid="{00000000-0005-0000-0000-00006D400000}"/>
    <cellStyle name="Entrada 2 3 72" xfId="17303" xr:uid="{00000000-0005-0000-0000-00006E400000}"/>
    <cellStyle name="Entrada 2 3 73" xfId="17304" xr:uid="{00000000-0005-0000-0000-00006F400000}"/>
    <cellStyle name="Entrada 2 3 74" xfId="17305" xr:uid="{00000000-0005-0000-0000-000070400000}"/>
    <cellStyle name="Entrada 2 3 75" xfId="17306" xr:uid="{00000000-0005-0000-0000-000071400000}"/>
    <cellStyle name="Entrada 2 3 76" xfId="17307" xr:uid="{00000000-0005-0000-0000-000072400000}"/>
    <cellStyle name="Entrada 2 3 77" xfId="52412" xr:uid="{00000000-0005-0000-0000-000073400000}"/>
    <cellStyle name="Entrada 2 3 78" xfId="52351" xr:uid="{00000000-0005-0000-0000-000074400000}"/>
    <cellStyle name="Entrada 2 3 79" xfId="53100" xr:uid="{00000000-0005-0000-0000-000075400000}"/>
    <cellStyle name="Entrada 2 3 8" xfId="17308" xr:uid="{00000000-0005-0000-0000-000076400000}"/>
    <cellStyle name="Entrada 2 3 8 2" xfId="17309" xr:uid="{00000000-0005-0000-0000-000077400000}"/>
    <cellStyle name="Entrada 2 3 9" xfId="17310" xr:uid="{00000000-0005-0000-0000-000078400000}"/>
    <cellStyle name="Entrada 2 3 9 2" xfId="17311" xr:uid="{00000000-0005-0000-0000-000079400000}"/>
    <cellStyle name="Entrada 2 30" xfId="17312" xr:uid="{00000000-0005-0000-0000-00007A400000}"/>
    <cellStyle name="Entrada 2 30 2" xfId="17313" xr:uid="{00000000-0005-0000-0000-00007B400000}"/>
    <cellStyle name="Entrada 2 31" xfId="17314" xr:uid="{00000000-0005-0000-0000-00007C400000}"/>
    <cellStyle name="Entrada 2 31 2" xfId="17315" xr:uid="{00000000-0005-0000-0000-00007D400000}"/>
    <cellStyle name="Entrada 2 32" xfId="17316" xr:uid="{00000000-0005-0000-0000-00007E400000}"/>
    <cellStyle name="Entrada 2 32 2" xfId="17317" xr:uid="{00000000-0005-0000-0000-00007F400000}"/>
    <cellStyle name="Entrada 2 33" xfId="17318" xr:uid="{00000000-0005-0000-0000-000080400000}"/>
    <cellStyle name="Entrada 2 33 2" xfId="17319" xr:uid="{00000000-0005-0000-0000-000081400000}"/>
    <cellStyle name="Entrada 2 34" xfId="17320" xr:uid="{00000000-0005-0000-0000-000082400000}"/>
    <cellStyle name="Entrada 2 34 2" xfId="17321" xr:uid="{00000000-0005-0000-0000-000083400000}"/>
    <cellStyle name="Entrada 2 35" xfId="17322" xr:uid="{00000000-0005-0000-0000-000084400000}"/>
    <cellStyle name="Entrada 2 35 2" xfId="17323" xr:uid="{00000000-0005-0000-0000-000085400000}"/>
    <cellStyle name="Entrada 2 36" xfId="17324" xr:uid="{00000000-0005-0000-0000-000086400000}"/>
    <cellStyle name="Entrada 2 36 2" xfId="17325" xr:uid="{00000000-0005-0000-0000-000087400000}"/>
    <cellStyle name="Entrada 2 37" xfId="17326" xr:uid="{00000000-0005-0000-0000-000088400000}"/>
    <cellStyle name="Entrada 2 37 2" xfId="17327" xr:uid="{00000000-0005-0000-0000-000089400000}"/>
    <cellStyle name="Entrada 2 38" xfId="17328" xr:uid="{00000000-0005-0000-0000-00008A400000}"/>
    <cellStyle name="Entrada 2 38 2" xfId="17329" xr:uid="{00000000-0005-0000-0000-00008B400000}"/>
    <cellStyle name="Entrada 2 39" xfId="17330" xr:uid="{00000000-0005-0000-0000-00008C400000}"/>
    <cellStyle name="Entrada 2 39 2" xfId="17331" xr:uid="{00000000-0005-0000-0000-00008D400000}"/>
    <cellStyle name="Entrada 2 4" xfId="427" xr:uid="{00000000-0005-0000-0000-00008E400000}"/>
    <cellStyle name="Entrada 2 4 10" xfId="17332" xr:uid="{00000000-0005-0000-0000-00008F400000}"/>
    <cellStyle name="Entrada 2 4 10 2" xfId="17333" xr:uid="{00000000-0005-0000-0000-000090400000}"/>
    <cellStyle name="Entrada 2 4 11" xfId="17334" xr:uid="{00000000-0005-0000-0000-000091400000}"/>
    <cellStyle name="Entrada 2 4 11 2" xfId="17335" xr:uid="{00000000-0005-0000-0000-000092400000}"/>
    <cellStyle name="Entrada 2 4 12" xfId="17336" xr:uid="{00000000-0005-0000-0000-000093400000}"/>
    <cellStyle name="Entrada 2 4 12 2" xfId="17337" xr:uid="{00000000-0005-0000-0000-000094400000}"/>
    <cellStyle name="Entrada 2 4 13" xfId="17338" xr:uid="{00000000-0005-0000-0000-000095400000}"/>
    <cellStyle name="Entrada 2 4 13 2" xfId="17339" xr:uid="{00000000-0005-0000-0000-000096400000}"/>
    <cellStyle name="Entrada 2 4 14" xfId="17340" xr:uid="{00000000-0005-0000-0000-000097400000}"/>
    <cellStyle name="Entrada 2 4 14 2" xfId="17341" xr:uid="{00000000-0005-0000-0000-000098400000}"/>
    <cellStyle name="Entrada 2 4 15" xfId="17342" xr:uid="{00000000-0005-0000-0000-000099400000}"/>
    <cellStyle name="Entrada 2 4 15 2" xfId="17343" xr:uid="{00000000-0005-0000-0000-00009A400000}"/>
    <cellStyle name="Entrada 2 4 16" xfId="17344" xr:uid="{00000000-0005-0000-0000-00009B400000}"/>
    <cellStyle name="Entrada 2 4 16 2" xfId="17345" xr:uid="{00000000-0005-0000-0000-00009C400000}"/>
    <cellStyle name="Entrada 2 4 17" xfId="17346" xr:uid="{00000000-0005-0000-0000-00009D400000}"/>
    <cellStyle name="Entrada 2 4 17 2" xfId="17347" xr:uid="{00000000-0005-0000-0000-00009E400000}"/>
    <cellStyle name="Entrada 2 4 18" xfId="17348" xr:uid="{00000000-0005-0000-0000-00009F400000}"/>
    <cellStyle name="Entrada 2 4 18 2" xfId="17349" xr:uid="{00000000-0005-0000-0000-0000A0400000}"/>
    <cellStyle name="Entrada 2 4 19" xfId="17350" xr:uid="{00000000-0005-0000-0000-0000A1400000}"/>
    <cellStyle name="Entrada 2 4 19 2" xfId="17351" xr:uid="{00000000-0005-0000-0000-0000A2400000}"/>
    <cellStyle name="Entrada 2 4 2" xfId="428" xr:uid="{00000000-0005-0000-0000-0000A3400000}"/>
    <cellStyle name="Entrada 2 4 2 2" xfId="17352" xr:uid="{00000000-0005-0000-0000-0000A4400000}"/>
    <cellStyle name="Entrada 2 4 20" xfId="17353" xr:uid="{00000000-0005-0000-0000-0000A5400000}"/>
    <cellStyle name="Entrada 2 4 20 2" xfId="17354" xr:uid="{00000000-0005-0000-0000-0000A6400000}"/>
    <cellStyle name="Entrada 2 4 21" xfId="17355" xr:uid="{00000000-0005-0000-0000-0000A7400000}"/>
    <cellStyle name="Entrada 2 4 21 2" xfId="17356" xr:uid="{00000000-0005-0000-0000-0000A8400000}"/>
    <cellStyle name="Entrada 2 4 22" xfId="17357" xr:uid="{00000000-0005-0000-0000-0000A9400000}"/>
    <cellStyle name="Entrada 2 4 22 2" xfId="17358" xr:uid="{00000000-0005-0000-0000-0000AA400000}"/>
    <cellStyle name="Entrada 2 4 23" xfId="17359" xr:uid="{00000000-0005-0000-0000-0000AB400000}"/>
    <cellStyle name="Entrada 2 4 23 2" xfId="17360" xr:uid="{00000000-0005-0000-0000-0000AC400000}"/>
    <cellStyle name="Entrada 2 4 24" xfId="17361" xr:uid="{00000000-0005-0000-0000-0000AD400000}"/>
    <cellStyle name="Entrada 2 4 24 2" xfId="17362" xr:uid="{00000000-0005-0000-0000-0000AE400000}"/>
    <cellStyle name="Entrada 2 4 25" xfId="17363" xr:uid="{00000000-0005-0000-0000-0000AF400000}"/>
    <cellStyle name="Entrada 2 4 25 2" xfId="17364" xr:uid="{00000000-0005-0000-0000-0000B0400000}"/>
    <cellStyle name="Entrada 2 4 26" xfId="17365" xr:uid="{00000000-0005-0000-0000-0000B1400000}"/>
    <cellStyle name="Entrada 2 4 26 2" xfId="17366" xr:uid="{00000000-0005-0000-0000-0000B2400000}"/>
    <cellStyle name="Entrada 2 4 27" xfId="17367" xr:uid="{00000000-0005-0000-0000-0000B3400000}"/>
    <cellStyle name="Entrada 2 4 27 2" xfId="17368" xr:uid="{00000000-0005-0000-0000-0000B4400000}"/>
    <cellStyle name="Entrada 2 4 28" xfId="17369" xr:uid="{00000000-0005-0000-0000-0000B5400000}"/>
    <cellStyle name="Entrada 2 4 28 2" xfId="17370" xr:uid="{00000000-0005-0000-0000-0000B6400000}"/>
    <cellStyle name="Entrada 2 4 29" xfId="17371" xr:uid="{00000000-0005-0000-0000-0000B7400000}"/>
    <cellStyle name="Entrada 2 4 29 2" xfId="17372" xr:uid="{00000000-0005-0000-0000-0000B8400000}"/>
    <cellStyle name="Entrada 2 4 3" xfId="17373" xr:uid="{00000000-0005-0000-0000-0000B9400000}"/>
    <cellStyle name="Entrada 2 4 3 2" xfId="17374" xr:uid="{00000000-0005-0000-0000-0000BA400000}"/>
    <cellStyle name="Entrada 2 4 30" xfId="17375" xr:uid="{00000000-0005-0000-0000-0000BB400000}"/>
    <cellStyle name="Entrada 2 4 30 2" xfId="17376" xr:uid="{00000000-0005-0000-0000-0000BC400000}"/>
    <cellStyle name="Entrada 2 4 31" xfId="17377" xr:uid="{00000000-0005-0000-0000-0000BD400000}"/>
    <cellStyle name="Entrada 2 4 31 2" xfId="17378" xr:uid="{00000000-0005-0000-0000-0000BE400000}"/>
    <cellStyle name="Entrada 2 4 32" xfId="17379" xr:uid="{00000000-0005-0000-0000-0000BF400000}"/>
    <cellStyle name="Entrada 2 4 32 2" xfId="17380" xr:uid="{00000000-0005-0000-0000-0000C0400000}"/>
    <cellStyle name="Entrada 2 4 33" xfId="17381" xr:uid="{00000000-0005-0000-0000-0000C1400000}"/>
    <cellStyle name="Entrada 2 4 33 2" xfId="17382" xr:uid="{00000000-0005-0000-0000-0000C2400000}"/>
    <cellStyle name="Entrada 2 4 34" xfId="17383" xr:uid="{00000000-0005-0000-0000-0000C3400000}"/>
    <cellStyle name="Entrada 2 4 34 2" xfId="17384" xr:uid="{00000000-0005-0000-0000-0000C4400000}"/>
    <cellStyle name="Entrada 2 4 35" xfId="17385" xr:uid="{00000000-0005-0000-0000-0000C5400000}"/>
    <cellStyle name="Entrada 2 4 35 2" xfId="17386" xr:uid="{00000000-0005-0000-0000-0000C6400000}"/>
    <cellStyle name="Entrada 2 4 36" xfId="17387" xr:uid="{00000000-0005-0000-0000-0000C7400000}"/>
    <cellStyle name="Entrada 2 4 36 2" xfId="17388" xr:uid="{00000000-0005-0000-0000-0000C8400000}"/>
    <cellStyle name="Entrada 2 4 37" xfId="17389" xr:uid="{00000000-0005-0000-0000-0000C9400000}"/>
    <cellStyle name="Entrada 2 4 37 2" xfId="17390" xr:uid="{00000000-0005-0000-0000-0000CA400000}"/>
    <cellStyle name="Entrada 2 4 38" xfId="17391" xr:uid="{00000000-0005-0000-0000-0000CB400000}"/>
    <cellStyle name="Entrada 2 4 38 2" xfId="17392" xr:uid="{00000000-0005-0000-0000-0000CC400000}"/>
    <cellStyle name="Entrada 2 4 39" xfId="17393" xr:uid="{00000000-0005-0000-0000-0000CD400000}"/>
    <cellStyle name="Entrada 2 4 39 2" xfId="17394" xr:uid="{00000000-0005-0000-0000-0000CE400000}"/>
    <cellStyle name="Entrada 2 4 4" xfId="17395" xr:uid="{00000000-0005-0000-0000-0000CF400000}"/>
    <cellStyle name="Entrada 2 4 4 2" xfId="17396" xr:uid="{00000000-0005-0000-0000-0000D0400000}"/>
    <cellStyle name="Entrada 2 4 40" xfId="17397" xr:uid="{00000000-0005-0000-0000-0000D1400000}"/>
    <cellStyle name="Entrada 2 4 41" xfId="17398" xr:uid="{00000000-0005-0000-0000-0000D2400000}"/>
    <cellStyle name="Entrada 2 4 42" xfId="17399" xr:uid="{00000000-0005-0000-0000-0000D3400000}"/>
    <cellStyle name="Entrada 2 4 43" xfId="17400" xr:uid="{00000000-0005-0000-0000-0000D4400000}"/>
    <cellStyle name="Entrada 2 4 44" xfId="17401" xr:uid="{00000000-0005-0000-0000-0000D5400000}"/>
    <cellStyle name="Entrada 2 4 45" xfId="17402" xr:uid="{00000000-0005-0000-0000-0000D6400000}"/>
    <cellStyle name="Entrada 2 4 46" xfId="17403" xr:uid="{00000000-0005-0000-0000-0000D7400000}"/>
    <cellStyle name="Entrada 2 4 47" xfId="17404" xr:uid="{00000000-0005-0000-0000-0000D8400000}"/>
    <cellStyle name="Entrada 2 4 48" xfId="17405" xr:uid="{00000000-0005-0000-0000-0000D9400000}"/>
    <cellStyle name="Entrada 2 4 49" xfId="17406" xr:uid="{00000000-0005-0000-0000-0000DA400000}"/>
    <cellStyle name="Entrada 2 4 5" xfId="17407" xr:uid="{00000000-0005-0000-0000-0000DB400000}"/>
    <cellStyle name="Entrada 2 4 5 2" xfId="17408" xr:uid="{00000000-0005-0000-0000-0000DC400000}"/>
    <cellStyle name="Entrada 2 4 50" xfId="17409" xr:uid="{00000000-0005-0000-0000-0000DD400000}"/>
    <cellStyle name="Entrada 2 4 51" xfId="17410" xr:uid="{00000000-0005-0000-0000-0000DE400000}"/>
    <cellStyle name="Entrada 2 4 52" xfId="17411" xr:uid="{00000000-0005-0000-0000-0000DF400000}"/>
    <cellStyle name="Entrada 2 4 53" xfId="17412" xr:uid="{00000000-0005-0000-0000-0000E0400000}"/>
    <cellStyle name="Entrada 2 4 54" xfId="17413" xr:uid="{00000000-0005-0000-0000-0000E1400000}"/>
    <cellStyle name="Entrada 2 4 55" xfId="17414" xr:uid="{00000000-0005-0000-0000-0000E2400000}"/>
    <cellStyle name="Entrada 2 4 56" xfId="17415" xr:uid="{00000000-0005-0000-0000-0000E3400000}"/>
    <cellStyle name="Entrada 2 4 57" xfId="17416" xr:uid="{00000000-0005-0000-0000-0000E4400000}"/>
    <cellStyle name="Entrada 2 4 58" xfId="17417" xr:uid="{00000000-0005-0000-0000-0000E5400000}"/>
    <cellStyle name="Entrada 2 4 59" xfId="17418" xr:uid="{00000000-0005-0000-0000-0000E6400000}"/>
    <cellStyle name="Entrada 2 4 6" xfId="17419" xr:uid="{00000000-0005-0000-0000-0000E7400000}"/>
    <cellStyle name="Entrada 2 4 6 2" xfId="17420" xr:uid="{00000000-0005-0000-0000-0000E8400000}"/>
    <cellStyle name="Entrada 2 4 60" xfId="17421" xr:uid="{00000000-0005-0000-0000-0000E9400000}"/>
    <cellStyle name="Entrada 2 4 61" xfId="17422" xr:uid="{00000000-0005-0000-0000-0000EA400000}"/>
    <cellStyle name="Entrada 2 4 62" xfId="17423" xr:uid="{00000000-0005-0000-0000-0000EB400000}"/>
    <cellStyle name="Entrada 2 4 63" xfId="17424" xr:uid="{00000000-0005-0000-0000-0000EC400000}"/>
    <cellStyle name="Entrada 2 4 64" xfId="17425" xr:uid="{00000000-0005-0000-0000-0000ED400000}"/>
    <cellStyle name="Entrada 2 4 65" xfId="17426" xr:uid="{00000000-0005-0000-0000-0000EE400000}"/>
    <cellStyle name="Entrada 2 4 66" xfId="17427" xr:uid="{00000000-0005-0000-0000-0000EF400000}"/>
    <cellStyle name="Entrada 2 4 67" xfId="17428" xr:uid="{00000000-0005-0000-0000-0000F0400000}"/>
    <cellStyle name="Entrada 2 4 68" xfId="17429" xr:uid="{00000000-0005-0000-0000-0000F1400000}"/>
    <cellStyle name="Entrada 2 4 69" xfId="17430" xr:uid="{00000000-0005-0000-0000-0000F2400000}"/>
    <cellStyle name="Entrada 2 4 7" xfId="17431" xr:uid="{00000000-0005-0000-0000-0000F3400000}"/>
    <cellStyle name="Entrada 2 4 7 2" xfId="17432" xr:uid="{00000000-0005-0000-0000-0000F4400000}"/>
    <cellStyle name="Entrada 2 4 70" xfId="17433" xr:uid="{00000000-0005-0000-0000-0000F5400000}"/>
    <cellStyle name="Entrada 2 4 71" xfId="17434" xr:uid="{00000000-0005-0000-0000-0000F6400000}"/>
    <cellStyle name="Entrada 2 4 72" xfId="17435" xr:uid="{00000000-0005-0000-0000-0000F7400000}"/>
    <cellStyle name="Entrada 2 4 73" xfId="17436" xr:uid="{00000000-0005-0000-0000-0000F8400000}"/>
    <cellStyle name="Entrada 2 4 74" xfId="17437" xr:uid="{00000000-0005-0000-0000-0000F9400000}"/>
    <cellStyle name="Entrada 2 4 75" xfId="17438" xr:uid="{00000000-0005-0000-0000-0000FA400000}"/>
    <cellStyle name="Entrada 2 4 76" xfId="17439" xr:uid="{00000000-0005-0000-0000-0000FB400000}"/>
    <cellStyle name="Entrada 2 4 77" xfId="52574" xr:uid="{00000000-0005-0000-0000-0000FC400000}"/>
    <cellStyle name="Entrada 2 4 78" xfId="52809" xr:uid="{00000000-0005-0000-0000-0000FD400000}"/>
    <cellStyle name="Entrada 2 4 79" xfId="53270" xr:uid="{00000000-0005-0000-0000-0000FE400000}"/>
    <cellStyle name="Entrada 2 4 8" xfId="17440" xr:uid="{00000000-0005-0000-0000-0000FF400000}"/>
    <cellStyle name="Entrada 2 4 8 2" xfId="17441" xr:uid="{00000000-0005-0000-0000-000000410000}"/>
    <cellStyle name="Entrada 2 4 9" xfId="17442" xr:uid="{00000000-0005-0000-0000-000001410000}"/>
    <cellStyle name="Entrada 2 4 9 2" xfId="17443" xr:uid="{00000000-0005-0000-0000-000002410000}"/>
    <cellStyle name="Entrada 2 40" xfId="17444" xr:uid="{00000000-0005-0000-0000-000003410000}"/>
    <cellStyle name="Entrada 2 40 2" xfId="17445" xr:uid="{00000000-0005-0000-0000-000004410000}"/>
    <cellStyle name="Entrada 2 41" xfId="17446" xr:uid="{00000000-0005-0000-0000-000005410000}"/>
    <cellStyle name="Entrada 2 41 2" xfId="17447" xr:uid="{00000000-0005-0000-0000-000006410000}"/>
    <cellStyle name="Entrada 2 42" xfId="17448" xr:uid="{00000000-0005-0000-0000-000007410000}"/>
    <cellStyle name="Entrada 2 42 2" xfId="17449" xr:uid="{00000000-0005-0000-0000-000008410000}"/>
    <cellStyle name="Entrada 2 43" xfId="17450" xr:uid="{00000000-0005-0000-0000-000009410000}"/>
    <cellStyle name="Entrada 2 43 2" xfId="17451" xr:uid="{00000000-0005-0000-0000-00000A410000}"/>
    <cellStyle name="Entrada 2 44" xfId="17452" xr:uid="{00000000-0005-0000-0000-00000B410000}"/>
    <cellStyle name="Entrada 2 44 2" xfId="17453" xr:uid="{00000000-0005-0000-0000-00000C410000}"/>
    <cellStyle name="Entrada 2 45" xfId="17454" xr:uid="{00000000-0005-0000-0000-00000D410000}"/>
    <cellStyle name="Entrada 2 45 2" xfId="17455" xr:uid="{00000000-0005-0000-0000-00000E410000}"/>
    <cellStyle name="Entrada 2 46" xfId="17456" xr:uid="{00000000-0005-0000-0000-00000F410000}"/>
    <cellStyle name="Entrada 2 46 2" xfId="17457" xr:uid="{00000000-0005-0000-0000-000010410000}"/>
    <cellStyle name="Entrada 2 47" xfId="17458" xr:uid="{00000000-0005-0000-0000-000011410000}"/>
    <cellStyle name="Entrada 2 47 2" xfId="17459" xr:uid="{00000000-0005-0000-0000-000012410000}"/>
    <cellStyle name="Entrada 2 48" xfId="17460" xr:uid="{00000000-0005-0000-0000-000013410000}"/>
    <cellStyle name="Entrada 2 48 2" xfId="17461" xr:uid="{00000000-0005-0000-0000-000014410000}"/>
    <cellStyle name="Entrada 2 49" xfId="17462" xr:uid="{00000000-0005-0000-0000-000015410000}"/>
    <cellStyle name="Entrada 2 49 2" xfId="17463" xr:uid="{00000000-0005-0000-0000-000016410000}"/>
    <cellStyle name="Entrada 2 5" xfId="429" xr:uid="{00000000-0005-0000-0000-000017410000}"/>
    <cellStyle name="Entrada 2 5 10" xfId="17464" xr:uid="{00000000-0005-0000-0000-000018410000}"/>
    <cellStyle name="Entrada 2 5 10 2" xfId="17465" xr:uid="{00000000-0005-0000-0000-000019410000}"/>
    <cellStyle name="Entrada 2 5 11" xfId="17466" xr:uid="{00000000-0005-0000-0000-00001A410000}"/>
    <cellStyle name="Entrada 2 5 11 2" xfId="17467" xr:uid="{00000000-0005-0000-0000-00001B410000}"/>
    <cellStyle name="Entrada 2 5 12" xfId="17468" xr:uid="{00000000-0005-0000-0000-00001C410000}"/>
    <cellStyle name="Entrada 2 5 12 2" xfId="17469" xr:uid="{00000000-0005-0000-0000-00001D410000}"/>
    <cellStyle name="Entrada 2 5 13" xfId="17470" xr:uid="{00000000-0005-0000-0000-00001E410000}"/>
    <cellStyle name="Entrada 2 5 13 2" xfId="17471" xr:uid="{00000000-0005-0000-0000-00001F410000}"/>
    <cellStyle name="Entrada 2 5 14" xfId="17472" xr:uid="{00000000-0005-0000-0000-000020410000}"/>
    <cellStyle name="Entrada 2 5 14 2" xfId="17473" xr:uid="{00000000-0005-0000-0000-000021410000}"/>
    <cellStyle name="Entrada 2 5 15" xfId="17474" xr:uid="{00000000-0005-0000-0000-000022410000}"/>
    <cellStyle name="Entrada 2 5 15 2" xfId="17475" xr:uid="{00000000-0005-0000-0000-000023410000}"/>
    <cellStyle name="Entrada 2 5 16" xfId="17476" xr:uid="{00000000-0005-0000-0000-000024410000}"/>
    <cellStyle name="Entrada 2 5 16 2" xfId="17477" xr:uid="{00000000-0005-0000-0000-000025410000}"/>
    <cellStyle name="Entrada 2 5 17" xfId="17478" xr:uid="{00000000-0005-0000-0000-000026410000}"/>
    <cellStyle name="Entrada 2 5 17 2" xfId="17479" xr:uid="{00000000-0005-0000-0000-000027410000}"/>
    <cellStyle name="Entrada 2 5 18" xfId="17480" xr:uid="{00000000-0005-0000-0000-000028410000}"/>
    <cellStyle name="Entrada 2 5 18 2" xfId="17481" xr:uid="{00000000-0005-0000-0000-000029410000}"/>
    <cellStyle name="Entrada 2 5 19" xfId="17482" xr:uid="{00000000-0005-0000-0000-00002A410000}"/>
    <cellStyle name="Entrada 2 5 19 2" xfId="17483" xr:uid="{00000000-0005-0000-0000-00002B410000}"/>
    <cellStyle name="Entrada 2 5 2" xfId="430" xr:uid="{00000000-0005-0000-0000-00002C410000}"/>
    <cellStyle name="Entrada 2 5 2 2" xfId="17484" xr:uid="{00000000-0005-0000-0000-00002D410000}"/>
    <cellStyle name="Entrada 2 5 20" xfId="17485" xr:uid="{00000000-0005-0000-0000-00002E410000}"/>
    <cellStyle name="Entrada 2 5 20 2" xfId="17486" xr:uid="{00000000-0005-0000-0000-00002F410000}"/>
    <cellStyle name="Entrada 2 5 21" xfId="17487" xr:uid="{00000000-0005-0000-0000-000030410000}"/>
    <cellStyle name="Entrada 2 5 21 2" xfId="17488" xr:uid="{00000000-0005-0000-0000-000031410000}"/>
    <cellStyle name="Entrada 2 5 22" xfId="17489" xr:uid="{00000000-0005-0000-0000-000032410000}"/>
    <cellStyle name="Entrada 2 5 22 2" xfId="17490" xr:uid="{00000000-0005-0000-0000-000033410000}"/>
    <cellStyle name="Entrada 2 5 23" xfId="17491" xr:uid="{00000000-0005-0000-0000-000034410000}"/>
    <cellStyle name="Entrada 2 5 23 2" xfId="17492" xr:uid="{00000000-0005-0000-0000-000035410000}"/>
    <cellStyle name="Entrada 2 5 24" xfId="17493" xr:uid="{00000000-0005-0000-0000-000036410000}"/>
    <cellStyle name="Entrada 2 5 24 2" xfId="17494" xr:uid="{00000000-0005-0000-0000-000037410000}"/>
    <cellStyle name="Entrada 2 5 25" xfId="17495" xr:uid="{00000000-0005-0000-0000-000038410000}"/>
    <cellStyle name="Entrada 2 5 25 2" xfId="17496" xr:uid="{00000000-0005-0000-0000-000039410000}"/>
    <cellStyle name="Entrada 2 5 26" xfId="17497" xr:uid="{00000000-0005-0000-0000-00003A410000}"/>
    <cellStyle name="Entrada 2 5 26 2" xfId="17498" xr:uid="{00000000-0005-0000-0000-00003B410000}"/>
    <cellStyle name="Entrada 2 5 27" xfId="17499" xr:uid="{00000000-0005-0000-0000-00003C410000}"/>
    <cellStyle name="Entrada 2 5 27 2" xfId="17500" xr:uid="{00000000-0005-0000-0000-00003D410000}"/>
    <cellStyle name="Entrada 2 5 28" xfId="17501" xr:uid="{00000000-0005-0000-0000-00003E410000}"/>
    <cellStyle name="Entrada 2 5 28 2" xfId="17502" xr:uid="{00000000-0005-0000-0000-00003F410000}"/>
    <cellStyle name="Entrada 2 5 29" xfId="17503" xr:uid="{00000000-0005-0000-0000-000040410000}"/>
    <cellStyle name="Entrada 2 5 29 2" xfId="17504" xr:uid="{00000000-0005-0000-0000-000041410000}"/>
    <cellStyle name="Entrada 2 5 3" xfId="17505" xr:uid="{00000000-0005-0000-0000-000042410000}"/>
    <cellStyle name="Entrada 2 5 3 2" xfId="17506" xr:uid="{00000000-0005-0000-0000-000043410000}"/>
    <cellStyle name="Entrada 2 5 30" xfId="17507" xr:uid="{00000000-0005-0000-0000-000044410000}"/>
    <cellStyle name="Entrada 2 5 30 2" xfId="17508" xr:uid="{00000000-0005-0000-0000-000045410000}"/>
    <cellStyle name="Entrada 2 5 31" xfId="17509" xr:uid="{00000000-0005-0000-0000-000046410000}"/>
    <cellStyle name="Entrada 2 5 31 2" xfId="17510" xr:uid="{00000000-0005-0000-0000-000047410000}"/>
    <cellStyle name="Entrada 2 5 32" xfId="17511" xr:uid="{00000000-0005-0000-0000-000048410000}"/>
    <cellStyle name="Entrada 2 5 32 2" xfId="17512" xr:uid="{00000000-0005-0000-0000-000049410000}"/>
    <cellStyle name="Entrada 2 5 33" xfId="17513" xr:uid="{00000000-0005-0000-0000-00004A410000}"/>
    <cellStyle name="Entrada 2 5 33 2" xfId="17514" xr:uid="{00000000-0005-0000-0000-00004B410000}"/>
    <cellStyle name="Entrada 2 5 34" xfId="17515" xr:uid="{00000000-0005-0000-0000-00004C410000}"/>
    <cellStyle name="Entrada 2 5 34 2" xfId="17516" xr:uid="{00000000-0005-0000-0000-00004D410000}"/>
    <cellStyle name="Entrada 2 5 35" xfId="17517" xr:uid="{00000000-0005-0000-0000-00004E410000}"/>
    <cellStyle name="Entrada 2 5 35 2" xfId="17518" xr:uid="{00000000-0005-0000-0000-00004F410000}"/>
    <cellStyle name="Entrada 2 5 36" xfId="17519" xr:uid="{00000000-0005-0000-0000-000050410000}"/>
    <cellStyle name="Entrada 2 5 36 2" xfId="17520" xr:uid="{00000000-0005-0000-0000-000051410000}"/>
    <cellStyle name="Entrada 2 5 37" xfId="17521" xr:uid="{00000000-0005-0000-0000-000052410000}"/>
    <cellStyle name="Entrada 2 5 37 2" xfId="17522" xr:uid="{00000000-0005-0000-0000-000053410000}"/>
    <cellStyle name="Entrada 2 5 38" xfId="17523" xr:uid="{00000000-0005-0000-0000-000054410000}"/>
    <cellStyle name="Entrada 2 5 38 2" xfId="17524" xr:uid="{00000000-0005-0000-0000-000055410000}"/>
    <cellStyle name="Entrada 2 5 39" xfId="17525" xr:uid="{00000000-0005-0000-0000-000056410000}"/>
    <cellStyle name="Entrada 2 5 39 2" xfId="17526" xr:uid="{00000000-0005-0000-0000-000057410000}"/>
    <cellStyle name="Entrada 2 5 4" xfId="17527" xr:uid="{00000000-0005-0000-0000-000058410000}"/>
    <cellStyle name="Entrada 2 5 4 2" xfId="17528" xr:uid="{00000000-0005-0000-0000-000059410000}"/>
    <cellStyle name="Entrada 2 5 40" xfId="17529" xr:uid="{00000000-0005-0000-0000-00005A410000}"/>
    <cellStyle name="Entrada 2 5 41" xfId="17530" xr:uid="{00000000-0005-0000-0000-00005B410000}"/>
    <cellStyle name="Entrada 2 5 42" xfId="17531" xr:uid="{00000000-0005-0000-0000-00005C410000}"/>
    <cellStyle name="Entrada 2 5 43" xfId="17532" xr:uid="{00000000-0005-0000-0000-00005D410000}"/>
    <cellStyle name="Entrada 2 5 44" xfId="17533" xr:uid="{00000000-0005-0000-0000-00005E410000}"/>
    <cellStyle name="Entrada 2 5 45" xfId="17534" xr:uid="{00000000-0005-0000-0000-00005F410000}"/>
    <cellStyle name="Entrada 2 5 46" xfId="17535" xr:uid="{00000000-0005-0000-0000-000060410000}"/>
    <cellStyle name="Entrada 2 5 47" xfId="17536" xr:uid="{00000000-0005-0000-0000-000061410000}"/>
    <cellStyle name="Entrada 2 5 48" xfId="17537" xr:uid="{00000000-0005-0000-0000-000062410000}"/>
    <cellStyle name="Entrada 2 5 49" xfId="17538" xr:uid="{00000000-0005-0000-0000-000063410000}"/>
    <cellStyle name="Entrada 2 5 5" xfId="17539" xr:uid="{00000000-0005-0000-0000-000064410000}"/>
    <cellStyle name="Entrada 2 5 5 2" xfId="17540" xr:uid="{00000000-0005-0000-0000-000065410000}"/>
    <cellStyle name="Entrada 2 5 50" xfId="17541" xr:uid="{00000000-0005-0000-0000-000066410000}"/>
    <cellStyle name="Entrada 2 5 51" xfId="17542" xr:uid="{00000000-0005-0000-0000-000067410000}"/>
    <cellStyle name="Entrada 2 5 52" xfId="17543" xr:uid="{00000000-0005-0000-0000-000068410000}"/>
    <cellStyle name="Entrada 2 5 53" xfId="17544" xr:uid="{00000000-0005-0000-0000-000069410000}"/>
    <cellStyle name="Entrada 2 5 54" xfId="17545" xr:uid="{00000000-0005-0000-0000-00006A410000}"/>
    <cellStyle name="Entrada 2 5 55" xfId="17546" xr:uid="{00000000-0005-0000-0000-00006B410000}"/>
    <cellStyle name="Entrada 2 5 56" xfId="17547" xr:uid="{00000000-0005-0000-0000-00006C410000}"/>
    <cellStyle name="Entrada 2 5 57" xfId="17548" xr:uid="{00000000-0005-0000-0000-00006D410000}"/>
    <cellStyle name="Entrada 2 5 58" xfId="17549" xr:uid="{00000000-0005-0000-0000-00006E410000}"/>
    <cellStyle name="Entrada 2 5 59" xfId="17550" xr:uid="{00000000-0005-0000-0000-00006F410000}"/>
    <cellStyle name="Entrada 2 5 6" xfId="17551" xr:uid="{00000000-0005-0000-0000-000070410000}"/>
    <cellStyle name="Entrada 2 5 6 2" xfId="17552" xr:uid="{00000000-0005-0000-0000-000071410000}"/>
    <cellStyle name="Entrada 2 5 60" xfId="17553" xr:uid="{00000000-0005-0000-0000-000072410000}"/>
    <cellStyle name="Entrada 2 5 61" xfId="17554" xr:uid="{00000000-0005-0000-0000-000073410000}"/>
    <cellStyle name="Entrada 2 5 62" xfId="17555" xr:uid="{00000000-0005-0000-0000-000074410000}"/>
    <cellStyle name="Entrada 2 5 63" xfId="17556" xr:uid="{00000000-0005-0000-0000-000075410000}"/>
    <cellStyle name="Entrada 2 5 64" xfId="17557" xr:uid="{00000000-0005-0000-0000-000076410000}"/>
    <cellStyle name="Entrada 2 5 65" xfId="17558" xr:uid="{00000000-0005-0000-0000-000077410000}"/>
    <cellStyle name="Entrada 2 5 66" xfId="17559" xr:uid="{00000000-0005-0000-0000-000078410000}"/>
    <cellStyle name="Entrada 2 5 67" xfId="17560" xr:uid="{00000000-0005-0000-0000-000079410000}"/>
    <cellStyle name="Entrada 2 5 68" xfId="17561" xr:uid="{00000000-0005-0000-0000-00007A410000}"/>
    <cellStyle name="Entrada 2 5 69" xfId="17562" xr:uid="{00000000-0005-0000-0000-00007B410000}"/>
    <cellStyle name="Entrada 2 5 7" xfId="17563" xr:uid="{00000000-0005-0000-0000-00007C410000}"/>
    <cellStyle name="Entrada 2 5 7 2" xfId="17564" xr:uid="{00000000-0005-0000-0000-00007D410000}"/>
    <cellStyle name="Entrada 2 5 70" xfId="17565" xr:uid="{00000000-0005-0000-0000-00007E410000}"/>
    <cellStyle name="Entrada 2 5 71" xfId="17566" xr:uid="{00000000-0005-0000-0000-00007F410000}"/>
    <cellStyle name="Entrada 2 5 72" xfId="17567" xr:uid="{00000000-0005-0000-0000-000080410000}"/>
    <cellStyle name="Entrada 2 5 73" xfId="17568" xr:uid="{00000000-0005-0000-0000-000081410000}"/>
    <cellStyle name="Entrada 2 5 74" xfId="17569" xr:uid="{00000000-0005-0000-0000-000082410000}"/>
    <cellStyle name="Entrada 2 5 75" xfId="17570" xr:uid="{00000000-0005-0000-0000-000083410000}"/>
    <cellStyle name="Entrada 2 5 76" xfId="17571" xr:uid="{00000000-0005-0000-0000-000084410000}"/>
    <cellStyle name="Entrada 2 5 77" xfId="52604" xr:uid="{00000000-0005-0000-0000-000085410000}"/>
    <cellStyle name="Entrada 2 5 78" xfId="52850" xr:uid="{00000000-0005-0000-0000-000086410000}"/>
    <cellStyle name="Entrada 2 5 79" xfId="53311" xr:uid="{00000000-0005-0000-0000-000087410000}"/>
    <cellStyle name="Entrada 2 5 8" xfId="17572" xr:uid="{00000000-0005-0000-0000-000088410000}"/>
    <cellStyle name="Entrada 2 5 8 2" xfId="17573" xr:uid="{00000000-0005-0000-0000-000089410000}"/>
    <cellStyle name="Entrada 2 5 9" xfId="17574" xr:uid="{00000000-0005-0000-0000-00008A410000}"/>
    <cellStyle name="Entrada 2 5 9 2" xfId="17575" xr:uid="{00000000-0005-0000-0000-00008B410000}"/>
    <cellStyle name="Entrada 2 50" xfId="17576" xr:uid="{00000000-0005-0000-0000-00008C410000}"/>
    <cellStyle name="Entrada 2 50 2" xfId="17577" xr:uid="{00000000-0005-0000-0000-00008D410000}"/>
    <cellStyle name="Entrada 2 51" xfId="17578" xr:uid="{00000000-0005-0000-0000-00008E410000}"/>
    <cellStyle name="Entrada 2 51 2" xfId="17579" xr:uid="{00000000-0005-0000-0000-00008F410000}"/>
    <cellStyle name="Entrada 2 52" xfId="17580" xr:uid="{00000000-0005-0000-0000-000090410000}"/>
    <cellStyle name="Entrada 2 52 2" xfId="17581" xr:uid="{00000000-0005-0000-0000-000091410000}"/>
    <cellStyle name="Entrada 2 53" xfId="17582" xr:uid="{00000000-0005-0000-0000-000092410000}"/>
    <cellStyle name="Entrada 2 53 2" xfId="17583" xr:uid="{00000000-0005-0000-0000-000093410000}"/>
    <cellStyle name="Entrada 2 54" xfId="17584" xr:uid="{00000000-0005-0000-0000-000094410000}"/>
    <cellStyle name="Entrada 2 54 2" xfId="17585" xr:uid="{00000000-0005-0000-0000-000095410000}"/>
    <cellStyle name="Entrada 2 55" xfId="17586" xr:uid="{00000000-0005-0000-0000-000096410000}"/>
    <cellStyle name="Entrada 2 55 2" xfId="17587" xr:uid="{00000000-0005-0000-0000-000097410000}"/>
    <cellStyle name="Entrada 2 56" xfId="17588" xr:uid="{00000000-0005-0000-0000-000098410000}"/>
    <cellStyle name="Entrada 2 56 2" xfId="17589" xr:uid="{00000000-0005-0000-0000-000099410000}"/>
    <cellStyle name="Entrada 2 57" xfId="17590" xr:uid="{00000000-0005-0000-0000-00009A410000}"/>
    <cellStyle name="Entrada 2 57 2" xfId="17591" xr:uid="{00000000-0005-0000-0000-00009B410000}"/>
    <cellStyle name="Entrada 2 58" xfId="17592" xr:uid="{00000000-0005-0000-0000-00009C410000}"/>
    <cellStyle name="Entrada 2 58 2" xfId="17593" xr:uid="{00000000-0005-0000-0000-00009D410000}"/>
    <cellStyle name="Entrada 2 59" xfId="17594" xr:uid="{00000000-0005-0000-0000-00009E410000}"/>
    <cellStyle name="Entrada 2 6" xfId="431" xr:uid="{00000000-0005-0000-0000-00009F410000}"/>
    <cellStyle name="Entrada 2 6 10" xfId="17595" xr:uid="{00000000-0005-0000-0000-0000A0410000}"/>
    <cellStyle name="Entrada 2 6 10 2" xfId="17596" xr:uid="{00000000-0005-0000-0000-0000A1410000}"/>
    <cellStyle name="Entrada 2 6 11" xfId="17597" xr:uid="{00000000-0005-0000-0000-0000A2410000}"/>
    <cellStyle name="Entrada 2 6 11 2" xfId="17598" xr:uid="{00000000-0005-0000-0000-0000A3410000}"/>
    <cellStyle name="Entrada 2 6 12" xfId="17599" xr:uid="{00000000-0005-0000-0000-0000A4410000}"/>
    <cellStyle name="Entrada 2 6 12 2" xfId="17600" xr:uid="{00000000-0005-0000-0000-0000A5410000}"/>
    <cellStyle name="Entrada 2 6 13" xfId="17601" xr:uid="{00000000-0005-0000-0000-0000A6410000}"/>
    <cellStyle name="Entrada 2 6 13 2" xfId="17602" xr:uid="{00000000-0005-0000-0000-0000A7410000}"/>
    <cellStyle name="Entrada 2 6 14" xfId="17603" xr:uid="{00000000-0005-0000-0000-0000A8410000}"/>
    <cellStyle name="Entrada 2 6 14 2" xfId="17604" xr:uid="{00000000-0005-0000-0000-0000A9410000}"/>
    <cellStyle name="Entrada 2 6 15" xfId="17605" xr:uid="{00000000-0005-0000-0000-0000AA410000}"/>
    <cellStyle name="Entrada 2 6 15 2" xfId="17606" xr:uid="{00000000-0005-0000-0000-0000AB410000}"/>
    <cellStyle name="Entrada 2 6 16" xfId="17607" xr:uid="{00000000-0005-0000-0000-0000AC410000}"/>
    <cellStyle name="Entrada 2 6 16 2" xfId="17608" xr:uid="{00000000-0005-0000-0000-0000AD410000}"/>
    <cellStyle name="Entrada 2 6 17" xfId="17609" xr:uid="{00000000-0005-0000-0000-0000AE410000}"/>
    <cellStyle name="Entrada 2 6 17 2" xfId="17610" xr:uid="{00000000-0005-0000-0000-0000AF410000}"/>
    <cellStyle name="Entrada 2 6 18" xfId="17611" xr:uid="{00000000-0005-0000-0000-0000B0410000}"/>
    <cellStyle name="Entrada 2 6 18 2" xfId="17612" xr:uid="{00000000-0005-0000-0000-0000B1410000}"/>
    <cellStyle name="Entrada 2 6 19" xfId="17613" xr:uid="{00000000-0005-0000-0000-0000B2410000}"/>
    <cellStyle name="Entrada 2 6 19 2" xfId="17614" xr:uid="{00000000-0005-0000-0000-0000B3410000}"/>
    <cellStyle name="Entrada 2 6 2" xfId="432" xr:uid="{00000000-0005-0000-0000-0000B4410000}"/>
    <cellStyle name="Entrada 2 6 2 2" xfId="17615" xr:uid="{00000000-0005-0000-0000-0000B5410000}"/>
    <cellStyle name="Entrada 2 6 20" xfId="17616" xr:uid="{00000000-0005-0000-0000-0000B6410000}"/>
    <cellStyle name="Entrada 2 6 20 2" xfId="17617" xr:uid="{00000000-0005-0000-0000-0000B7410000}"/>
    <cellStyle name="Entrada 2 6 21" xfId="17618" xr:uid="{00000000-0005-0000-0000-0000B8410000}"/>
    <cellStyle name="Entrada 2 6 21 2" xfId="17619" xr:uid="{00000000-0005-0000-0000-0000B9410000}"/>
    <cellStyle name="Entrada 2 6 22" xfId="17620" xr:uid="{00000000-0005-0000-0000-0000BA410000}"/>
    <cellStyle name="Entrada 2 6 22 2" xfId="17621" xr:uid="{00000000-0005-0000-0000-0000BB410000}"/>
    <cellStyle name="Entrada 2 6 23" xfId="17622" xr:uid="{00000000-0005-0000-0000-0000BC410000}"/>
    <cellStyle name="Entrada 2 6 23 2" xfId="17623" xr:uid="{00000000-0005-0000-0000-0000BD410000}"/>
    <cellStyle name="Entrada 2 6 24" xfId="17624" xr:uid="{00000000-0005-0000-0000-0000BE410000}"/>
    <cellStyle name="Entrada 2 6 24 2" xfId="17625" xr:uid="{00000000-0005-0000-0000-0000BF410000}"/>
    <cellStyle name="Entrada 2 6 25" xfId="17626" xr:uid="{00000000-0005-0000-0000-0000C0410000}"/>
    <cellStyle name="Entrada 2 6 25 2" xfId="17627" xr:uid="{00000000-0005-0000-0000-0000C1410000}"/>
    <cellStyle name="Entrada 2 6 26" xfId="17628" xr:uid="{00000000-0005-0000-0000-0000C2410000}"/>
    <cellStyle name="Entrada 2 6 26 2" xfId="17629" xr:uid="{00000000-0005-0000-0000-0000C3410000}"/>
    <cellStyle name="Entrada 2 6 27" xfId="17630" xr:uid="{00000000-0005-0000-0000-0000C4410000}"/>
    <cellStyle name="Entrada 2 6 27 2" xfId="17631" xr:uid="{00000000-0005-0000-0000-0000C5410000}"/>
    <cellStyle name="Entrada 2 6 28" xfId="17632" xr:uid="{00000000-0005-0000-0000-0000C6410000}"/>
    <cellStyle name="Entrada 2 6 28 2" xfId="17633" xr:uid="{00000000-0005-0000-0000-0000C7410000}"/>
    <cellStyle name="Entrada 2 6 29" xfId="17634" xr:uid="{00000000-0005-0000-0000-0000C8410000}"/>
    <cellStyle name="Entrada 2 6 29 2" xfId="17635" xr:uid="{00000000-0005-0000-0000-0000C9410000}"/>
    <cellStyle name="Entrada 2 6 3" xfId="17636" xr:uid="{00000000-0005-0000-0000-0000CA410000}"/>
    <cellStyle name="Entrada 2 6 3 2" xfId="17637" xr:uid="{00000000-0005-0000-0000-0000CB410000}"/>
    <cellStyle name="Entrada 2 6 30" xfId="17638" xr:uid="{00000000-0005-0000-0000-0000CC410000}"/>
    <cellStyle name="Entrada 2 6 30 2" xfId="17639" xr:uid="{00000000-0005-0000-0000-0000CD410000}"/>
    <cellStyle name="Entrada 2 6 31" xfId="17640" xr:uid="{00000000-0005-0000-0000-0000CE410000}"/>
    <cellStyle name="Entrada 2 6 31 2" xfId="17641" xr:uid="{00000000-0005-0000-0000-0000CF410000}"/>
    <cellStyle name="Entrada 2 6 32" xfId="17642" xr:uid="{00000000-0005-0000-0000-0000D0410000}"/>
    <cellStyle name="Entrada 2 6 32 2" xfId="17643" xr:uid="{00000000-0005-0000-0000-0000D1410000}"/>
    <cellStyle name="Entrada 2 6 33" xfId="17644" xr:uid="{00000000-0005-0000-0000-0000D2410000}"/>
    <cellStyle name="Entrada 2 6 33 2" xfId="17645" xr:uid="{00000000-0005-0000-0000-0000D3410000}"/>
    <cellStyle name="Entrada 2 6 34" xfId="17646" xr:uid="{00000000-0005-0000-0000-0000D4410000}"/>
    <cellStyle name="Entrada 2 6 34 2" xfId="17647" xr:uid="{00000000-0005-0000-0000-0000D5410000}"/>
    <cellStyle name="Entrada 2 6 35" xfId="17648" xr:uid="{00000000-0005-0000-0000-0000D6410000}"/>
    <cellStyle name="Entrada 2 6 35 2" xfId="17649" xr:uid="{00000000-0005-0000-0000-0000D7410000}"/>
    <cellStyle name="Entrada 2 6 36" xfId="17650" xr:uid="{00000000-0005-0000-0000-0000D8410000}"/>
    <cellStyle name="Entrada 2 6 36 2" xfId="17651" xr:uid="{00000000-0005-0000-0000-0000D9410000}"/>
    <cellStyle name="Entrada 2 6 37" xfId="17652" xr:uid="{00000000-0005-0000-0000-0000DA410000}"/>
    <cellStyle name="Entrada 2 6 37 2" xfId="17653" xr:uid="{00000000-0005-0000-0000-0000DB410000}"/>
    <cellStyle name="Entrada 2 6 38" xfId="17654" xr:uid="{00000000-0005-0000-0000-0000DC410000}"/>
    <cellStyle name="Entrada 2 6 38 2" xfId="17655" xr:uid="{00000000-0005-0000-0000-0000DD410000}"/>
    <cellStyle name="Entrada 2 6 39" xfId="17656" xr:uid="{00000000-0005-0000-0000-0000DE410000}"/>
    <cellStyle name="Entrada 2 6 39 2" xfId="17657" xr:uid="{00000000-0005-0000-0000-0000DF410000}"/>
    <cellStyle name="Entrada 2 6 4" xfId="17658" xr:uid="{00000000-0005-0000-0000-0000E0410000}"/>
    <cellStyle name="Entrada 2 6 4 2" xfId="17659" xr:uid="{00000000-0005-0000-0000-0000E1410000}"/>
    <cellStyle name="Entrada 2 6 40" xfId="17660" xr:uid="{00000000-0005-0000-0000-0000E2410000}"/>
    <cellStyle name="Entrada 2 6 41" xfId="17661" xr:uid="{00000000-0005-0000-0000-0000E3410000}"/>
    <cellStyle name="Entrada 2 6 42" xfId="17662" xr:uid="{00000000-0005-0000-0000-0000E4410000}"/>
    <cellStyle name="Entrada 2 6 43" xfId="17663" xr:uid="{00000000-0005-0000-0000-0000E5410000}"/>
    <cellStyle name="Entrada 2 6 44" xfId="17664" xr:uid="{00000000-0005-0000-0000-0000E6410000}"/>
    <cellStyle name="Entrada 2 6 45" xfId="17665" xr:uid="{00000000-0005-0000-0000-0000E7410000}"/>
    <cellStyle name="Entrada 2 6 46" xfId="17666" xr:uid="{00000000-0005-0000-0000-0000E8410000}"/>
    <cellStyle name="Entrada 2 6 47" xfId="17667" xr:uid="{00000000-0005-0000-0000-0000E9410000}"/>
    <cellStyle name="Entrada 2 6 48" xfId="17668" xr:uid="{00000000-0005-0000-0000-0000EA410000}"/>
    <cellStyle name="Entrada 2 6 49" xfId="17669" xr:uid="{00000000-0005-0000-0000-0000EB410000}"/>
    <cellStyle name="Entrada 2 6 5" xfId="17670" xr:uid="{00000000-0005-0000-0000-0000EC410000}"/>
    <cellStyle name="Entrada 2 6 5 2" xfId="17671" xr:uid="{00000000-0005-0000-0000-0000ED410000}"/>
    <cellStyle name="Entrada 2 6 50" xfId="17672" xr:uid="{00000000-0005-0000-0000-0000EE410000}"/>
    <cellStyle name="Entrada 2 6 51" xfId="17673" xr:uid="{00000000-0005-0000-0000-0000EF410000}"/>
    <cellStyle name="Entrada 2 6 52" xfId="17674" xr:uid="{00000000-0005-0000-0000-0000F0410000}"/>
    <cellStyle name="Entrada 2 6 53" xfId="17675" xr:uid="{00000000-0005-0000-0000-0000F1410000}"/>
    <cellStyle name="Entrada 2 6 54" xfId="17676" xr:uid="{00000000-0005-0000-0000-0000F2410000}"/>
    <cellStyle name="Entrada 2 6 55" xfId="17677" xr:uid="{00000000-0005-0000-0000-0000F3410000}"/>
    <cellStyle name="Entrada 2 6 56" xfId="17678" xr:uid="{00000000-0005-0000-0000-0000F4410000}"/>
    <cellStyle name="Entrada 2 6 57" xfId="17679" xr:uid="{00000000-0005-0000-0000-0000F5410000}"/>
    <cellStyle name="Entrada 2 6 58" xfId="17680" xr:uid="{00000000-0005-0000-0000-0000F6410000}"/>
    <cellStyle name="Entrada 2 6 59" xfId="17681" xr:uid="{00000000-0005-0000-0000-0000F7410000}"/>
    <cellStyle name="Entrada 2 6 6" xfId="17682" xr:uid="{00000000-0005-0000-0000-0000F8410000}"/>
    <cellStyle name="Entrada 2 6 6 2" xfId="17683" xr:uid="{00000000-0005-0000-0000-0000F9410000}"/>
    <cellStyle name="Entrada 2 6 60" xfId="17684" xr:uid="{00000000-0005-0000-0000-0000FA410000}"/>
    <cellStyle name="Entrada 2 6 61" xfId="17685" xr:uid="{00000000-0005-0000-0000-0000FB410000}"/>
    <cellStyle name="Entrada 2 6 62" xfId="17686" xr:uid="{00000000-0005-0000-0000-0000FC410000}"/>
    <cellStyle name="Entrada 2 6 63" xfId="17687" xr:uid="{00000000-0005-0000-0000-0000FD410000}"/>
    <cellStyle name="Entrada 2 6 64" xfId="17688" xr:uid="{00000000-0005-0000-0000-0000FE410000}"/>
    <cellStyle name="Entrada 2 6 65" xfId="17689" xr:uid="{00000000-0005-0000-0000-0000FF410000}"/>
    <cellStyle name="Entrada 2 6 66" xfId="17690" xr:uid="{00000000-0005-0000-0000-000000420000}"/>
    <cellStyle name="Entrada 2 6 67" xfId="17691" xr:uid="{00000000-0005-0000-0000-000001420000}"/>
    <cellStyle name="Entrada 2 6 68" xfId="17692" xr:uid="{00000000-0005-0000-0000-000002420000}"/>
    <cellStyle name="Entrada 2 6 69" xfId="17693" xr:uid="{00000000-0005-0000-0000-000003420000}"/>
    <cellStyle name="Entrada 2 6 7" xfId="17694" xr:uid="{00000000-0005-0000-0000-000004420000}"/>
    <cellStyle name="Entrada 2 6 7 2" xfId="17695" xr:uid="{00000000-0005-0000-0000-000005420000}"/>
    <cellStyle name="Entrada 2 6 70" xfId="17696" xr:uid="{00000000-0005-0000-0000-000006420000}"/>
    <cellStyle name="Entrada 2 6 71" xfId="17697" xr:uid="{00000000-0005-0000-0000-000007420000}"/>
    <cellStyle name="Entrada 2 6 72" xfId="17698" xr:uid="{00000000-0005-0000-0000-000008420000}"/>
    <cellStyle name="Entrada 2 6 73" xfId="17699" xr:uid="{00000000-0005-0000-0000-000009420000}"/>
    <cellStyle name="Entrada 2 6 74" xfId="17700" xr:uid="{00000000-0005-0000-0000-00000A420000}"/>
    <cellStyle name="Entrada 2 6 75" xfId="17701" xr:uid="{00000000-0005-0000-0000-00000B420000}"/>
    <cellStyle name="Entrada 2 6 76" xfId="17702" xr:uid="{00000000-0005-0000-0000-00000C420000}"/>
    <cellStyle name="Entrada 2 6 77" xfId="52424" xr:uid="{00000000-0005-0000-0000-00000D420000}"/>
    <cellStyle name="Entrada 2 6 78" xfId="52241" xr:uid="{00000000-0005-0000-0000-00000E420000}"/>
    <cellStyle name="Entrada 2 6 79" xfId="53113" xr:uid="{00000000-0005-0000-0000-00000F420000}"/>
    <cellStyle name="Entrada 2 6 8" xfId="17703" xr:uid="{00000000-0005-0000-0000-000010420000}"/>
    <cellStyle name="Entrada 2 6 8 2" xfId="17704" xr:uid="{00000000-0005-0000-0000-000011420000}"/>
    <cellStyle name="Entrada 2 6 9" xfId="17705" xr:uid="{00000000-0005-0000-0000-000012420000}"/>
    <cellStyle name="Entrada 2 6 9 2" xfId="17706" xr:uid="{00000000-0005-0000-0000-000013420000}"/>
    <cellStyle name="Entrada 2 60" xfId="17707" xr:uid="{00000000-0005-0000-0000-000014420000}"/>
    <cellStyle name="Entrada 2 61" xfId="17708" xr:uid="{00000000-0005-0000-0000-000015420000}"/>
    <cellStyle name="Entrada 2 62" xfId="17709" xr:uid="{00000000-0005-0000-0000-000016420000}"/>
    <cellStyle name="Entrada 2 63" xfId="17710" xr:uid="{00000000-0005-0000-0000-000017420000}"/>
    <cellStyle name="Entrada 2 64" xfId="17711" xr:uid="{00000000-0005-0000-0000-000018420000}"/>
    <cellStyle name="Entrada 2 65" xfId="17712" xr:uid="{00000000-0005-0000-0000-000019420000}"/>
    <cellStyle name="Entrada 2 66" xfId="17713" xr:uid="{00000000-0005-0000-0000-00001A420000}"/>
    <cellStyle name="Entrada 2 67" xfId="17714" xr:uid="{00000000-0005-0000-0000-00001B420000}"/>
    <cellStyle name="Entrada 2 68" xfId="17715" xr:uid="{00000000-0005-0000-0000-00001C420000}"/>
    <cellStyle name="Entrada 2 69" xfId="17716" xr:uid="{00000000-0005-0000-0000-00001D420000}"/>
    <cellStyle name="Entrada 2 7" xfId="433" xr:uid="{00000000-0005-0000-0000-00001E420000}"/>
    <cellStyle name="Entrada 2 7 10" xfId="17717" xr:uid="{00000000-0005-0000-0000-00001F420000}"/>
    <cellStyle name="Entrada 2 7 10 2" xfId="17718" xr:uid="{00000000-0005-0000-0000-000020420000}"/>
    <cellStyle name="Entrada 2 7 11" xfId="17719" xr:uid="{00000000-0005-0000-0000-000021420000}"/>
    <cellStyle name="Entrada 2 7 11 2" xfId="17720" xr:uid="{00000000-0005-0000-0000-000022420000}"/>
    <cellStyle name="Entrada 2 7 12" xfId="17721" xr:uid="{00000000-0005-0000-0000-000023420000}"/>
    <cellStyle name="Entrada 2 7 12 2" xfId="17722" xr:uid="{00000000-0005-0000-0000-000024420000}"/>
    <cellStyle name="Entrada 2 7 13" xfId="17723" xr:uid="{00000000-0005-0000-0000-000025420000}"/>
    <cellStyle name="Entrada 2 7 13 2" xfId="17724" xr:uid="{00000000-0005-0000-0000-000026420000}"/>
    <cellStyle name="Entrada 2 7 14" xfId="17725" xr:uid="{00000000-0005-0000-0000-000027420000}"/>
    <cellStyle name="Entrada 2 7 14 2" xfId="17726" xr:uid="{00000000-0005-0000-0000-000028420000}"/>
    <cellStyle name="Entrada 2 7 15" xfId="17727" xr:uid="{00000000-0005-0000-0000-000029420000}"/>
    <cellStyle name="Entrada 2 7 15 2" xfId="17728" xr:uid="{00000000-0005-0000-0000-00002A420000}"/>
    <cellStyle name="Entrada 2 7 16" xfId="17729" xr:uid="{00000000-0005-0000-0000-00002B420000}"/>
    <cellStyle name="Entrada 2 7 16 2" xfId="17730" xr:uid="{00000000-0005-0000-0000-00002C420000}"/>
    <cellStyle name="Entrada 2 7 17" xfId="17731" xr:uid="{00000000-0005-0000-0000-00002D420000}"/>
    <cellStyle name="Entrada 2 7 17 2" xfId="17732" xr:uid="{00000000-0005-0000-0000-00002E420000}"/>
    <cellStyle name="Entrada 2 7 18" xfId="17733" xr:uid="{00000000-0005-0000-0000-00002F420000}"/>
    <cellStyle name="Entrada 2 7 18 2" xfId="17734" xr:uid="{00000000-0005-0000-0000-000030420000}"/>
    <cellStyle name="Entrada 2 7 19" xfId="17735" xr:uid="{00000000-0005-0000-0000-000031420000}"/>
    <cellStyle name="Entrada 2 7 19 2" xfId="17736" xr:uid="{00000000-0005-0000-0000-000032420000}"/>
    <cellStyle name="Entrada 2 7 2" xfId="434" xr:uid="{00000000-0005-0000-0000-000033420000}"/>
    <cellStyle name="Entrada 2 7 2 2" xfId="17737" xr:uid="{00000000-0005-0000-0000-000034420000}"/>
    <cellStyle name="Entrada 2 7 20" xfId="17738" xr:uid="{00000000-0005-0000-0000-000035420000}"/>
    <cellStyle name="Entrada 2 7 20 2" xfId="17739" xr:uid="{00000000-0005-0000-0000-000036420000}"/>
    <cellStyle name="Entrada 2 7 21" xfId="17740" xr:uid="{00000000-0005-0000-0000-000037420000}"/>
    <cellStyle name="Entrada 2 7 21 2" xfId="17741" xr:uid="{00000000-0005-0000-0000-000038420000}"/>
    <cellStyle name="Entrada 2 7 22" xfId="17742" xr:uid="{00000000-0005-0000-0000-000039420000}"/>
    <cellStyle name="Entrada 2 7 22 2" xfId="17743" xr:uid="{00000000-0005-0000-0000-00003A420000}"/>
    <cellStyle name="Entrada 2 7 23" xfId="17744" xr:uid="{00000000-0005-0000-0000-00003B420000}"/>
    <cellStyle name="Entrada 2 7 23 2" xfId="17745" xr:uid="{00000000-0005-0000-0000-00003C420000}"/>
    <cellStyle name="Entrada 2 7 24" xfId="17746" xr:uid="{00000000-0005-0000-0000-00003D420000}"/>
    <cellStyle name="Entrada 2 7 24 2" xfId="17747" xr:uid="{00000000-0005-0000-0000-00003E420000}"/>
    <cellStyle name="Entrada 2 7 25" xfId="17748" xr:uid="{00000000-0005-0000-0000-00003F420000}"/>
    <cellStyle name="Entrada 2 7 25 2" xfId="17749" xr:uid="{00000000-0005-0000-0000-000040420000}"/>
    <cellStyle name="Entrada 2 7 26" xfId="17750" xr:uid="{00000000-0005-0000-0000-000041420000}"/>
    <cellStyle name="Entrada 2 7 26 2" xfId="17751" xr:uid="{00000000-0005-0000-0000-000042420000}"/>
    <cellStyle name="Entrada 2 7 27" xfId="17752" xr:uid="{00000000-0005-0000-0000-000043420000}"/>
    <cellStyle name="Entrada 2 7 27 2" xfId="17753" xr:uid="{00000000-0005-0000-0000-000044420000}"/>
    <cellStyle name="Entrada 2 7 28" xfId="17754" xr:uid="{00000000-0005-0000-0000-000045420000}"/>
    <cellStyle name="Entrada 2 7 28 2" xfId="17755" xr:uid="{00000000-0005-0000-0000-000046420000}"/>
    <cellStyle name="Entrada 2 7 29" xfId="17756" xr:uid="{00000000-0005-0000-0000-000047420000}"/>
    <cellStyle name="Entrada 2 7 29 2" xfId="17757" xr:uid="{00000000-0005-0000-0000-000048420000}"/>
    <cellStyle name="Entrada 2 7 3" xfId="17758" xr:uid="{00000000-0005-0000-0000-000049420000}"/>
    <cellStyle name="Entrada 2 7 3 2" xfId="17759" xr:uid="{00000000-0005-0000-0000-00004A420000}"/>
    <cellStyle name="Entrada 2 7 30" xfId="17760" xr:uid="{00000000-0005-0000-0000-00004B420000}"/>
    <cellStyle name="Entrada 2 7 30 2" xfId="17761" xr:uid="{00000000-0005-0000-0000-00004C420000}"/>
    <cellStyle name="Entrada 2 7 31" xfId="17762" xr:uid="{00000000-0005-0000-0000-00004D420000}"/>
    <cellStyle name="Entrada 2 7 31 2" xfId="17763" xr:uid="{00000000-0005-0000-0000-00004E420000}"/>
    <cellStyle name="Entrada 2 7 32" xfId="17764" xr:uid="{00000000-0005-0000-0000-00004F420000}"/>
    <cellStyle name="Entrada 2 7 32 2" xfId="17765" xr:uid="{00000000-0005-0000-0000-000050420000}"/>
    <cellStyle name="Entrada 2 7 33" xfId="17766" xr:uid="{00000000-0005-0000-0000-000051420000}"/>
    <cellStyle name="Entrada 2 7 33 2" xfId="17767" xr:uid="{00000000-0005-0000-0000-000052420000}"/>
    <cellStyle name="Entrada 2 7 34" xfId="17768" xr:uid="{00000000-0005-0000-0000-000053420000}"/>
    <cellStyle name="Entrada 2 7 34 2" xfId="17769" xr:uid="{00000000-0005-0000-0000-000054420000}"/>
    <cellStyle name="Entrada 2 7 35" xfId="17770" xr:uid="{00000000-0005-0000-0000-000055420000}"/>
    <cellStyle name="Entrada 2 7 35 2" xfId="17771" xr:uid="{00000000-0005-0000-0000-000056420000}"/>
    <cellStyle name="Entrada 2 7 36" xfId="17772" xr:uid="{00000000-0005-0000-0000-000057420000}"/>
    <cellStyle name="Entrada 2 7 36 2" xfId="17773" xr:uid="{00000000-0005-0000-0000-000058420000}"/>
    <cellStyle name="Entrada 2 7 37" xfId="17774" xr:uid="{00000000-0005-0000-0000-000059420000}"/>
    <cellStyle name="Entrada 2 7 37 2" xfId="17775" xr:uid="{00000000-0005-0000-0000-00005A420000}"/>
    <cellStyle name="Entrada 2 7 38" xfId="17776" xr:uid="{00000000-0005-0000-0000-00005B420000}"/>
    <cellStyle name="Entrada 2 7 38 2" xfId="17777" xr:uid="{00000000-0005-0000-0000-00005C420000}"/>
    <cellStyle name="Entrada 2 7 39" xfId="17778" xr:uid="{00000000-0005-0000-0000-00005D420000}"/>
    <cellStyle name="Entrada 2 7 39 2" xfId="17779" xr:uid="{00000000-0005-0000-0000-00005E420000}"/>
    <cellStyle name="Entrada 2 7 4" xfId="17780" xr:uid="{00000000-0005-0000-0000-00005F420000}"/>
    <cellStyle name="Entrada 2 7 4 2" xfId="17781" xr:uid="{00000000-0005-0000-0000-000060420000}"/>
    <cellStyle name="Entrada 2 7 40" xfId="17782" xr:uid="{00000000-0005-0000-0000-000061420000}"/>
    <cellStyle name="Entrada 2 7 41" xfId="17783" xr:uid="{00000000-0005-0000-0000-000062420000}"/>
    <cellStyle name="Entrada 2 7 42" xfId="17784" xr:uid="{00000000-0005-0000-0000-000063420000}"/>
    <cellStyle name="Entrada 2 7 43" xfId="17785" xr:uid="{00000000-0005-0000-0000-000064420000}"/>
    <cellStyle name="Entrada 2 7 44" xfId="17786" xr:uid="{00000000-0005-0000-0000-000065420000}"/>
    <cellStyle name="Entrada 2 7 45" xfId="17787" xr:uid="{00000000-0005-0000-0000-000066420000}"/>
    <cellStyle name="Entrada 2 7 46" xfId="17788" xr:uid="{00000000-0005-0000-0000-000067420000}"/>
    <cellStyle name="Entrada 2 7 47" xfId="17789" xr:uid="{00000000-0005-0000-0000-000068420000}"/>
    <cellStyle name="Entrada 2 7 48" xfId="17790" xr:uid="{00000000-0005-0000-0000-000069420000}"/>
    <cellStyle name="Entrada 2 7 49" xfId="17791" xr:uid="{00000000-0005-0000-0000-00006A420000}"/>
    <cellStyle name="Entrada 2 7 5" xfId="17792" xr:uid="{00000000-0005-0000-0000-00006B420000}"/>
    <cellStyle name="Entrada 2 7 5 2" xfId="17793" xr:uid="{00000000-0005-0000-0000-00006C420000}"/>
    <cellStyle name="Entrada 2 7 50" xfId="17794" xr:uid="{00000000-0005-0000-0000-00006D420000}"/>
    <cellStyle name="Entrada 2 7 51" xfId="17795" xr:uid="{00000000-0005-0000-0000-00006E420000}"/>
    <cellStyle name="Entrada 2 7 52" xfId="17796" xr:uid="{00000000-0005-0000-0000-00006F420000}"/>
    <cellStyle name="Entrada 2 7 53" xfId="17797" xr:uid="{00000000-0005-0000-0000-000070420000}"/>
    <cellStyle name="Entrada 2 7 54" xfId="17798" xr:uid="{00000000-0005-0000-0000-000071420000}"/>
    <cellStyle name="Entrada 2 7 55" xfId="17799" xr:uid="{00000000-0005-0000-0000-000072420000}"/>
    <cellStyle name="Entrada 2 7 56" xfId="17800" xr:uid="{00000000-0005-0000-0000-000073420000}"/>
    <cellStyle name="Entrada 2 7 57" xfId="17801" xr:uid="{00000000-0005-0000-0000-000074420000}"/>
    <cellStyle name="Entrada 2 7 58" xfId="17802" xr:uid="{00000000-0005-0000-0000-000075420000}"/>
    <cellStyle name="Entrada 2 7 59" xfId="17803" xr:uid="{00000000-0005-0000-0000-000076420000}"/>
    <cellStyle name="Entrada 2 7 6" xfId="17804" xr:uid="{00000000-0005-0000-0000-000077420000}"/>
    <cellStyle name="Entrada 2 7 6 2" xfId="17805" xr:uid="{00000000-0005-0000-0000-000078420000}"/>
    <cellStyle name="Entrada 2 7 60" xfId="17806" xr:uid="{00000000-0005-0000-0000-000079420000}"/>
    <cellStyle name="Entrada 2 7 61" xfId="17807" xr:uid="{00000000-0005-0000-0000-00007A420000}"/>
    <cellStyle name="Entrada 2 7 62" xfId="17808" xr:uid="{00000000-0005-0000-0000-00007B420000}"/>
    <cellStyle name="Entrada 2 7 63" xfId="17809" xr:uid="{00000000-0005-0000-0000-00007C420000}"/>
    <cellStyle name="Entrada 2 7 64" xfId="17810" xr:uid="{00000000-0005-0000-0000-00007D420000}"/>
    <cellStyle name="Entrada 2 7 65" xfId="17811" xr:uid="{00000000-0005-0000-0000-00007E420000}"/>
    <cellStyle name="Entrada 2 7 66" xfId="17812" xr:uid="{00000000-0005-0000-0000-00007F420000}"/>
    <cellStyle name="Entrada 2 7 67" xfId="17813" xr:uid="{00000000-0005-0000-0000-000080420000}"/>
    <cellStyle name="Entrada 2 7 68" xfId="17814" xr:uid="{00000000-0005-0000-0000-000081420000}"/>
    <cellStyle name="Entrada 2 7 69" xfId="17815" xr:uid="{00000000-0005-0000-0000-000082420000}"/>
    <cellStyle name="Entrada 2 7 7" xfId="17816" xr:uid="{00000000-0005-0000-0000-000083420000}"/>
    <cellStyle name="Entrada 2 7 7 2" xfId="17817" xr:uid="{00000000-0005-0000-0000-000084420000}"/>
    <cellStyle name="Entrada 2 7 70" xfId="17818" xr:uid="{00000000-0005-0000-0000-000085420000}"/>
    <cellStyle name="Entrada 2 7 71" xfId="17819" xr:uid="{00000000-0005-0000-0000-000086420000}"/>
    <cellStyle name="Entrada 2 7 72" xfId="17820" xr:uid="{00000000-0005-0000-0000-000087420000}"/>
    <cellStyle name="Entrada 2 7 73" xfId="17821" xr:uid="{00000000-0005-0000-0000-000088420000}"/>
    <cellStyle name="Entrada 2 7 74" xfId="17822" xr:uid="{00000000-0005-0000-0000-000089420000}"/>
    <cellStyle name="Entrada 2 7 75" xfId="17823" xr:uid="{00000000-0005-0000-0000-00008A420000}"/>
    <cellStyle name="Entrada 2 7 76" xfId="17824" xr:uid="{00000000-0005-0000-0000-00008B420000}"/>
    <cellStyle name="Entrada 2 7 77" xfId="52598" xr:uid="{00000000-0005-0000-0000-00008C420000}"/>
    <cellStyle name="Entrada 2 7 78" xfId="52843" xr:uid="{00000000-0005-0000-0000-00008D420000}"/>
    <cellStyle name="Entrada 2 7 79" xfId="53304" xr:uid="{00000000-0005-0000-0000-00008E420000}"/>
    <cellStyle name="Entrada 2 7 8" xfId="17825" xr:uid="{00000000-0005-0000-0000-00008F420000}"/>
    <cellStyle name="Entrada 2 7 8 2" xfId="17826" xr:uid="{00000000-0005-0000-0000-000090420000}"/>
    <cellStyle name="Entrada 2 7 9" xfId="17827" xr:uid="{00000000-0005-0000-0000-000091420000}"/>
    <cellStyle name="Entrada 2 7 9 2" xfId="17828" xr:uid="{00000000-0005-0000-0000-000092420000}"/>
    <cellStyle name="Entrada 2 70" xfId="17829" xr:uid="{00000000-0005-0000-0000-000093420000}"/>
    <cellStyle name="Entrada 2 71" xfId="17830" xr:uid="{00000000-0005-0000-0000-000094420000}"/>
    <cellStyle name="Entrada 2 72" xfId="17831" xr:uid="{00000000-0005-0000-0000-000095420000}"/>
    <cellStyle name="Entrada 2 73" xfId="17832" xr:uid="{00000000-0005-0000-0000-000096420000}"/>
    <cellStyle name="Entrada 2 74" xfId="17833" xr:uid="{00000000-0005-0000-0000-000097420000}"/>
    <cellStyle name="Entrada 2 75" xfId="17834" xr:uid="{00000000-0005-0000-0000-000098420000}"/>
    <cellStyle name="Entrada 2 76" xfId="17835" xr:uid="{00000000-0005-0000-0000-000099420000}"/>
    <cellStyle name="Entrada 2 77" xfId="17836" xr:uid="{00000000-0005-0000-0000-00009A420000}"/>
    <cellStyle name="Entrada 2 78" xfId="17837" xr:uid="{00000000-0005-0000-0000-00009B420000}"/>
    <cellStyle name="Entrada 2 79" xfId="17838" xr:uid="{00000000-0005-0000-0000-00009C420000}"/>
    <cellStyle name="Entrada 2 8" xfId="435" xr:uid="{00000000-0005-0000-0000-00009D420000}"/>
    <cellStyle name="Entrada 2 8 10" xfId="17839" xr:uid="{00000000-0005-0000-0000-00009E420000}"/>
    <cellStyle name="Entrada 2 8 10 2" xfId="17840" xr:uid="{00000000-0005-0000-0000-00009F420000}"/>
    <cellStyle name="Entrada 2 8 11" xfId="17841" xr:uid="{00000000-0005-0000-0000-0000A0420000}"/>
    <cellStyle name="Entrada 2 8 11 2" xfId="17842" xr:uid="{00000000-0005-0000-0000-0000A1420000}"/>
    <cellStyle name="Entrada 2 8 12" xfId="17843" xr:uid="{00000000-0005-0000-0000-0000A2420000}"/>
    <cellStyle name="Entrada 2 8 12 2" xfId="17844" xr:uid="{00000000-0005-0000-0000-0000A3420000}"/>
    <cellStyle name="Entrada 2 8 13" xfId="17845" xr:uid="{00000000-0005-0000-0000-0000A4420000}"/>
    <cellStyle name="Entrada 2 8 13 2" xfId="17846" xr:uid="{00000000-0005-0000-0000-0000A5420000}"/>
    <cellStyle name="Entrada 2 8 14" xfId="17847" xr:uid="{00000000-0005-0000-0000-0000A6420000}"/>
    <cellStyle name="Entrada 2 8 14 2" xfId="17848" xr:uid="{00000000-0005-0000-0000-0000A7420000}"/>
    <cellStyle name="Entrada 2 8 15" xfId="17849" xr:uid="{00000000-0005-0000-0000-0000A8420000}"/>
    <cellStyle name="Entrada 2 8 15 2" xfId="17850" xr:uid="{00000000-0005-0000-0000-0000A9420000}"/>
    <cellStyle name="Entrada 2 8 16" xfId="17851" xr:uid="{00000000-0005-0000-0000-0000AA420000}"/>
    <cellStyle name="Entrada 2 8 16 2" xfId="17852" xr:uid="{00000000-0005-0000-0000-0000AB420000}"/>
    <cellStyle name="Entrada 2 8 17" xfId="17853" xr:uid="{00000000-0005-0000-0000-0000AC420000}"/>
    <cellStyle name="Entrada 2 8 17 2" xfId="17854" xr:uid="{00000000-0005-0000-0000-0000AD420000}"/>
    <cellStyle name="Entrada 2 8 18" xfId="17855" xr:uid="{00000000-0005-0000-0000-0000AE420000}"/>
    <cellStyle name="Entrada 2 8 18 2" xfId="17856" xr:uid="{00000000-0005-0000-0000-0000AF420000}"/>
    <cellStyle name="Entrada 2 8 19" xfId="17857" xr:uid="{00000000-0005-0000-0000-0000B0420000}"/>
    <cellStyle name="Entrada 2 8 19 2" xfId="17858" xr:uid="{00000000-0005-0000-0000-0000B1420000}"/>
    <cellStyle name="Entrada 2 8 2" xfId="436" xr:uid="{00000000-0005-0000-0000-0000B2420000}"/>
    <cellStyle name="Entrada 2 8 2 2" xfId="17859" xr:uid="{00000000-0005-0000-0000-0000B3420000}"/>
    <cellStyle name="Entrada 2 8 20" xfId="17860" xr:uid="{00000000-0005-0000-0000-0000B4420000}"/>
    <cellStyle name="Entrada 2 8 20 2" xfId="17861" xr:uid="{00000000-0005-0000-0000-0000B5420000}"/>
    <cellStyle name="Entrada 2 8 21" xfId="17862" xr:uid="{00000000-0005-0000-0000-0000B6420000}"/>
    <cellStyle name="Entrada 2 8 21 2" xfId="17863" xr:uid="{00000000-0005-0000-0000-0000B7420000}"/>
    <cellStyle name="Entrada 2 8 22" xfId="17864" xr:uid="{00000000-0005-0000-0000-0000B8420000}"/>
    <cellStyle name="Entrada 2 8 22 2" xfId="17865" xr:uid="{00000000-0005-0000-0000-0000B9420000}"/>
    <cellStyle name="Entrada 2 8 23" xfId="17866" xr:uid="{00000000-0005-0000-0000-0000BA420000}"/>
    <cellStyle name="Entrada 2 8 23 2" xfId="17867" xr:uid="{00000000-0005-0000-0000-0000BB420000}"/>
    <cellStyle name="Entrada 2 8 24" xfId="17868" xr:uid="{00000000-0005-0000-0000-0000BC420000}"/>
    <cellStyle name="Entrada 2 8 24 2" xfId="17869" xr:uid="{00000000-0005-0000-0000-0000BD420000}"/>
    <cellStyle name="Entrada 2 8 25" xfId="17870" xr:uid="{00000000-0005-0000-0000-0000BE420000}"/>
    <cellStyle name="Entrada 2 8 25 2" xfId="17871" xr:uid="{00000000-0005-0000-0000-0000BF420000}"/>
    <cellStyle name="Entrada 2 8 26" xfId="17872" xr:uid="{00000000-0005-0000-0000-0000C0420000}"/>
    <cellStyle name="Entrada 2 8 26 2" xfId="17873" xr:uid="{00000000-0005-0000-0000-0000C1420000}"/>
    <cellStyle name="Entrada 2 8 27" xfId="17874" xr:uid="{00000000-0005-0000-0000-0000C2420000}"/>
    <cellStyle name="Entrada 2 8 27 2" xfId="17875" xr:uid="{00000000-0005-0000-0000-0000C3420000}"/>
    <cellStyle name="Entrada 2 8 28" xfId="17876" xr:uid="{00000000-0005-0000-0000-0000C4420000}"/>
    <cellStyle name="Entrada 2 8 28 2" xfId="17877" xr:uid="{00000000-0005-0000-0000-0000C5420000}"/>
    <cellStyle name="Entrada 2 8 29" xfId="17878" xr:uid="{00000000-0005-0000-0000-0000C6420000}"/>
    <cellStyle name="Entrada 2 8 29 2" xfId="17879" xr:uid="{00000000-0005-0000-0000-0000C7420000}"/>
    <cellStyle name="Entrada 2 8 3" xfId="17880" xr:uid="{00000000-0005-0000-0000-0000C8420000}"/>
    <cellStyle name="Entrada 2 8 3 2" xfId="17881" xr:uid="{00000000-0005-0000-0000-0000C9420000}"/>
    <cellStyle name="Entrada 2 8 30" xfId="17882" xr:uid="{00000000-0005-0000-0000-0000CA420000}"/>
    <cellStyle name="Entrada 2 8 30 2" xfId="17883" xr:uid="{00000000-0005-0000-0000-0000CB420000}"/>
    <cellStyle name="Entrada 2 8 31" xfId="17884" xr:uid="{00000000-0005-0000-0000-0000CC420000}"/>
    <cellStyle name="Entrada 2 8 31 2" xfId="17885" xr:uid="{00000000-0005-0000-0000-0000CD420000}"/>
    <cellStyle name="Entrada 2 8 32" xfId="17886" xr:uid="{00000000-0005-0000-0000-0000CE420000}"/>
    <cellStyle name="Entrada 2 8 32 2" xfId="17887" xr:uid="{00000000-0005-0000-0000-0000CF420000}"/>
    <cellStyle name="Entrada 2 8 33" xfId="17888" xr:uid="{00000000-0005-0000-0000-0000D0420000}"/>
    <cellStyle name="Entrada 2 8 33 2" xfId="17889" xr:uid="{00000000-0005-0000-0000-0000D1420000}"/>
    <cellStyle name="Entrada 2 8 34" xfId="17890" xr:uid="{00000000-0005-0000-0000-0000D2420000}"/>
    <cellStyle name="Entrada 2 8 34 2" xfId="17891" xr:uid="{00000000-0005-0000-0000-0000D3420000}"/>
    <cellStyle name="Entrada 2 8 35" xfId="17892" xr:uid="{00000000-0005-0000-0000-0000D4420000}"/>
    <cellStyle name="Entrada 2 8 35 2" xfId="17893" xr:uid="{00000000-0005-0000-0000-0000D5420000}"/>
    <cellStyle name="Entrada 2 8 36" xfId="17894" xr:uid="{00000000-0005-0000-0000-0000D6420000}"/>
    <cellStyle name="Entrada 2 8 36 2" xfId="17895" xr:uid="{00000000-0005-0000-0000-0000D7420000}"/>
    <cellStyle name="Entrada 2 8 37" xfId="17896" xr:uid="{00000000-0005-0000-0000-0000D8420000}"/>
    <cellStyle name="Entrada 2 8 37 2" xfId="17897" xr:uid="{00000000-0005-0000-0000-0000D9420000}"/>
    <cellStyle name="Entrada 2 8 38" xfId="17898" xr:uid="{00000000-0005-0000-0000-0000DA420000}"/>
    <cellStyle name="Entrada 2 8 38 2" xfId="17899" xr:uid="{00000000-0005-0000-0000-0000DB420000}"/>
    <cellStyle name="Entrada 2 8 39" xfId="17900" xr:uid="{00000000-0005-0000-0000-0000DC420000}"/>
    <cellStyle name="Entrada 2 8 39 2" xfId="17901" xr:uid="{00000000-0005-0000-0000-0000DD420000}"/>
    <cellStyle name="Entrada 2 8 4" xfId="17902" xr:uid="{00000000-0005-0000-0000-0000DE420000}"/>
    <cellStyle name="Entrada 2 8 4 2" xfId="17903" xr:uid="{00000000-0005-0000-0000-0000DF420000}"/>
    <cellStyle name="Entrada 2 8 40" xfId="17904" xr:uid="{00000000-0005-0000-0000-0000E0420000}"/>
    <cellStyle name="Entrada 2 8 41" xfId="17905" xr:uid="{00000000-0005-0000-0000-0000E1420000}"/>
    <cellStyle name="Entrada 2 8 42" xfId="17906" xr:uid="{00000000-0005-0000-0000-0000E2420000}"/>
    <cellStyle name="Entrada 2 8 43" xfId="17907" xr:uid="{00000000-0005-0000-0000-0000E3420000}"/>
    <cellStyle name="Entrada 2 8 44" xfId="17908" xr:uid="{00000000-0005-0000-0000-0000E4420000}"/>
    <cellStyle name="Entrada 2 8 45" xfId="17909" xr:uid="{00000000-0005-0000-0000-0000E5420000}"/>
    <cellStyle name="Entrada 2 8 46" xfId="17910" xr:uid="{00000000-0005-0000-0000-0000E6420000}"/>
    <cellStyle name="Entrada 2 8 47" xfId="17911" xr:uid="{00000000-0005-0000-0000-0000E7420000}"/>
    <cellStyle name="Entrada 2 8 48" xfId="17912" xr:uid="{00000000-0005-0000-0000-0000E8420000}"/>
    <cellStyle name="Entrada 2 8 49" xfId="17913" xr:uid="{00000000-0005-0000-0000-0000E9420000}"/>
    <cellStyle name="Entrada 2 8 5" xfId="17914" xr:uid="{00000000-0005-0000-0000-0000EA420000}"/>
    <cellStyle name="Entrada 2 8 5 2" xfId="17915" xr:uid="{00000000-0005-0000-0000-0000EB420000}"/>
    <cellStyle name="Entrada 2 8 50" xfId="17916" xr:uid="{00000000-0005-0000-0000-0000EC420000}"/>
    <cellStyle name="Entrada 2 8 51" xfId="17917" xr:uid="{00000000-0005-0000-0000-0000ED420000}"/>
    <cellStyle name="Entrada 2 8 52" xfId="17918" xr:uid="{00000000-0005-0000-0000-0000EE420000}"/>
    <cellStyle name="Entrada 2 8 53" xfId="17919" xr:uid="{00000000-0005-0000-0000-0000EF420000}"/>
    <cellStyle name="Entrada 2 8 54" xfId="17920" xr:uid="{00000000-0005-0000-0000-0000F0420000}"/>
    <cellStyle name="Entrada 2 8 55" xfId="17921" xr:uid="{00000000-0005-0000-0000-0000F1420000}"/>
    <cellStyle name="Entrada 2 8 56" xfId="17922" xr:uid="{00000000-0005-0000-0000-0000F2420000}"/>
    <cellStyle name="Entrada 2 8 57" xfId="17923" xr:uid="{00000000-0005-0000-0000-0000F3420000}"/>
    <cellStyle name="Entrada 2 8 58" xfId="17924" xr:uid="{00000000-0005-0000-0000-0000F4420000}"/>
    <cellStyle name="Entrada 2 8 59" xfId="17925" xr:uid="{00000000-0005-0000-0000-0000F5420000}"/>
    <cellStyle name="Entrada 2 8 6" xfId="17926" xr:uid="{00000000-0005-0000-0000-0000F6420000}"/>
    <cellStyle name="Entrada 2 8 6 2" xfId="17927" xr:uid="{00000000-0005-0000-0000-0000F7420000}"/>
    <cellStyle name="Entrada 2 8 60" xfId="17928" xr:uid="{00000000-0005-0000-0000-0000F8420000}"/>
    <cellStyle name="Entrada 2 8 61" xfId="17929" xr:uid="{00000000-0005-0000-0000-0000F9420000}"/>
    <cellStyle name="Entrada 2 8 62" xfId="17930" xr:uid="{00000000-0005-0000-0000-0000FA420000}"/>
    <cellStyle name="Entrada 2 8 63" xfId="17931" xr:uid="{00000000-0005-0000-0000-0000FB420000}"/>
    <cellStyle name="Entrada 2 8 64" xfId="17932" xr:uid="{00000000-0005-0000-0000-0000FC420000}"/>
    <cellStyle name="Entrada 2 8 65" xfId="17933" xr:uid="{00000000-0005-0000-0000-0000FD420000}"/>
    <cellStyle name="Entrada 2 8 66" xfId="17934" xr:uid="{00000000-0005-0000-0000-0000FE420000}"/>
    <cellStyle name="Entrada 2 8 67" xfId="17935" xr:uid="{00000000-0005-0000-0000-0000FF420000}"/>
    <cellStyle name="Entrada 2 8 68" xfId="17936" xr:uid="{00000000-0005-0000-0000-000000430000}"/>
    <cellStyle name="Entrada 2 8 69" xfId="17937" xr:uid="{00000000-0005-0000-0000-000001430000}"/>
    <cellStyle name="Entrada 2 8 7" xfId="17938" xr:uid="{00000000-0005-0000-0000-000002430000}"/>
    <cellStyle name="Entrada 2 8 7 2" xfId="17939" xr:uid="{00000000-0005-0000-0000-000003430000}"/>
    <cellStyle name="Entrada 2 8 70" xfId="17940" xr:uid="{00000000-0005-0000-0000-000004430000}"/>
    <cellStyle name="Entrada 2 8 71" xfId="17941" xr:uid="{00000000-0005-0000-0000-000005430000}"/>
    <cellStyle name="Entrada 2 8 72" xfId="17942" xr:uid="{00000000-0005-0000-0000-000006430000}"/>
    <cellStyle name="Entrada 2 8 73" xfId="17943" xr:uid="{00000000-0005-0000-0000-000007430000}"/>
    <cellStyle name="Entrada 2 8 74" xfId="17944" xr:uid="{00000000-0005-0000-0000-000008430000}"/>
    <cellStyle name="Entrada 2 8 75" xfId="17945" xr:uid="{00000000-0005-0000-0000-000009430000}"/>
    <cellStyle name="Entrada 2 8 76" xfId="17946" xr:uid="{00000000-0005-0000-0000-00000A430000}"/>
    <cellStyle name="Entrada 2 8 77" xfId="52421" xr:uid="{00000000-0005-0000-0000-00000B430000}"/>
    <cellStyle name="Entrada 2 8 78" xfId="52341" xr:uid="{00000000-0005-0000-0000-00000C430000}"/>
    <cellStyle name="Entrada 2 8 79" xfId="53110" xr:uid="{00000000-0005-0000-0000-00000D430000}"/>
    <cellStyle name="Entrada 2 8 8" xfId="17947" xr:uid="{00000000-0005-0000-0000-00000E430000}"/>
    <cellStyle name="Entrada 2 8 8 2" xfId="17948" xr:uid="{00000000-0005-0000-0000-00000F430000}"/>
    <cellStyle name="Entrada 2 8 9" xfId="17949" xr:uid="{00000000-0005-0000-0000-000010430000}"/>
    <cellStyle name="Entrada 2 8 9 2" xfId="17950" xr:uid="{00000000-0005-0000-0000-000011430000}"/>
    <cellStyle name="Entrada 2 80" xfId="17951" xr:uid="{00000000-0005-0000-0000-000012430000}"/>
    <cellStyle name="Entrada 2 81" xfId="17952" xr:uid="{00000000-0005-0000-0000-000013430000}"/>
    <cellStyle name="Entrada 2 82" xfId="17953" xr:uid="{00000000-0005-0000-0000-000014430000}"/>
    <cellStyle name="Entrada 2 83" xfId="17954" xr:uid="{00000000-0005-0000-0000-000015430000}"/>
    <cellStyle name="Entrada 2 84" xfId="17955" xr:uid="{00000000-0005-0000-0000-000016430000}"/>
    <cellStyle name="Entrada 2 85" xfId="17956" xr:uid="{00000000-0005-0000-0000-000017430000}"/>
    <cellStyle name="Entrada 2 86" xfId="17957" xr:uid="{00000000-0005-0000-0000-000018430000}"/>
    <cellStyle name="Entrada 2 87" xfId="17958" xr:uid="{00000000-0005-0000-0000-000019430000}"/>
    <cellStyle name="Entrada 2 88" xfId="17959" xr:uid="{00000000-0005-0000-0000-00001A430000}"/>
    <cellStyle name="Entrada 2 89" xfId="17960" xr:uid="{00000000-0005-0000-0000-00001B430000}"/>
    <cellStyle name="Entrada 2 9" xfId="437" xr:uid="{00000000-0005-0000-0000-00001C430000}"/>
    <cellStyle name="Entrada 2 9 10" xfId="17961" xr:uid="{00000000-0005-0000-0000-00001D430000}"/>
    <cellStyle name="Entrada 2 9 10 2" xfId="17962" xr:uid="{00000000-0005-0000-0000-00001E430000}"/>
    <cellStyle name="Entrada 2 9 11" xfId="17963" xr:uid="{00000000-0005-0000-0000-00001F430000}"/>
    <cellStyle name="Entrada 2 9 11 2" xfId="17964" xr:uid="{00000000-0005-0000-0000-000020430000}"/>
    <cellStyle name="Entrada 2 9 12" xfId="17965" xr:uid="{00000000-0005-0000-0000-000021430000}"/>
    <cellStyle name="Entrada 2 9 12 2" xfId="17966" xr:uid="{00000000-0005-0000-0000-000022430000}"/>
    <cellStyle name="Entrada 2 9 13" xfId="17967" xr:uid="{00000000-0005-0000-0000-000023430000}"/>
    <cellStyle name="Entrada 2 9 13 2" xfId="17968" xr:uid="{00000000-0005-0000-0000-000024430000}"/>
    <cellStyle name="Entrada 2 9 14" xfId="17969" xr:uid="{00000000-0005-0000-0000-000025430000}"/>
    <cellStyle name="Entrada 2 9 14 2" xfId="17970" xr:uid="{00000000-0005-0000-0000-000026430000}"/>
    <cellStyle name="Entrada 2 9 15" xfId="17971" xr:uid="{00000000-0005-0000-0000-000027430000}"/>
    <cellStyle name="Entrada 2 9 15 2" xfId="17972" xr:uid="{00000000-0005-0000-0000-000028430000}"/>
    <cellStyle name="Entrada 2 9 16" xfId="17973" xr:uid="{00000000-0005-0000-0000-000029430000}"/>
    <cellStyle name="Entrada 2 9 16 2" xfId="17974" xr:uid="{00000000-0005-0000-0000-00002A430000}"/>
    <cellStyle name="Entrada 2 9 17" xfId="17975" xr:uid="{00000000-0005-0000-0000-00002B430000}"/>
    <cellStyle name="Entrada 2 9 17 2" xfId="17976" xr:uid="{00000000-0005-0000-0000-00002C430000}"/>
    <cellStyle name="Entrada 2 9 18" xfId="17977" xr:uid="{00000000-0005-0000-0000-00002D430000}"/>
    <cellStyle name="Entrada 2 9 18 2" xfId="17978" xr:uid="{00000000-0005-0000-0000-00002E430000}"/>
    <cellStyle name="Entrada 2 9 19" xfId="17979" xr:uid="{00000000-0005-0000-0000-00002F430000}"/>
    <cellStyle name="Entrada 2 9 19 2" xfId="17980" xr:uid="{00000000-0005-0000-0000-000030430000}"/>
    <cellStyle name="Entrada 2 9 2" xfId="438" xr:uid="{00000000-0005-0000-0000-000031430000}"/>
    <cellStyle name="Entrada 2 9 2 2" xfId="17981" xr:uid="{00000000-0005-0000-0000-000032430000}"/>
    <cellStyle name="Entrada 2 9 20" xfId="17982" xr:uid="{00000000-0005-0000-0000-000033430000}"/>
    <cellStyle name="Entrada 2 9 20 2" xfId="17983" xr:uid="{00000000-0005-0000-0000-000034430000}"/>
    <cellStyle name="Entrada 2 9 21" xfId="17984" xr:uid="{00000000-0005-0000-0000-000035430000}"/>
    <cellStyle name="Entrada 2 9 21 2" xfId="17985" xr:uid="{00000000-0005-0000-0000-000036430000}"/>
    <cellStyle name="Entrada 2 9 22" xfId="17986" xr:uid="{00000000-0005-0000-0000-000037430000}"/>
    <cellStyle name="Entrada 2 9 22 2" xfId="17987" xr:uid="{00000000-0005-0000-0000-000038430000}"/>
    <cellStyle name="Entrada 2 9 23" xfId="17988" xr:uid="{00000000-0005-0000-0000-000039430000}"/>
    <cellStyle name="Entrada 2 9 23 2" xfId="17989" xr:uid="{00000000-0005-0000-0000-00003A430000}"/>
    <cellStyle name="Entrada 2 9 24" xfId="17990" xr:uid="{00000000-0005-0000-0000-00003B430000}"/>
    <cellStyle name="Entrada 2 9 24 2" xfId="17991" xr:uid="{00000000-0005-0000-0000-00003C430000}"/>
    <cellStyle name="Entrada 2 9 25" xfId="17992" xr:uid="{00000000-0005-0000-0000-00003D430000}"/>
    <cellStyle name="Entrada 2 9 25 2" xfId="17993" xr:uid="{00000000-0005-0000-0000-00003E430000}"/>
    <cellStyle name="Entrada 2 9 26" xfId="17994" xr:uid="{00000000-0005-0000-0000-00003F430000}"/>
    <cellStyle name="Entrada 2 9 26 2" xfId="17995" xr:uid="{00000000-0005-0000-0000-000040430000}"/>
    <cellStyle name="Entrada 2 9 27" xfId="17996" xr:uid="{00000000-0005-0000-0000-000041430000}"/>
    <cellStyle name="Entrada 2 9 27 2" xfId="17997" xr:uid="{00000000-0005-0000-0000-000042430000}"/>
    <cellStyle name="Entrada 2 9 28" xfId="17998" xr:uid="{00000000-0005-0000-0000-000043430000}"/>
    <cellStyle name="Entrada 2 9 28 2" xfId="17999" xr:uid="{00000000-0005-0000-0000-000044430000}"/>
    <cellStyle name="Entrada 2 9 29" xfId="18000" xr:uid="{00000000-0005-0000-0000-000045430000}"/>
    <cellStyle name="Entrada 2 9 29 2" xfId="18001" xr:uid="{00000000-0005-0000-0000-000046430000}"/>
    <cellStyle name="Entrada 2 9 3" xfId="18002" xr:uid="{00000000-0005-0000-0000-000047430000}"/>
    <cellStyle name="Entrada 2 9 3 2" xfId="18003" xr:uid="{00000000-0005-0000-0000-000048430000}"/>
    <cellStyle name="Entrada 2 9 30" xfId="18004" xr:uid="{00000000-0005-0000-0000-000049430000}"/>
    <cellStyle name="Entrada 2 9 30 2" xfId="18005" xr:uid="{00000000-0005-0000-0000-00004A430000}"/>
    <cellStyle name="Entrada 2 9 31" xfId="18006" xr:uid="{00000000-0005-0000-0000-00004B430000}"/>
    <cellStyle name="Entrada 2 9 31 2" xfId="18007" xr:uid="{00000000-0005-0000-0000-00004C430000}"/>
    <cellStyle name="Entrada 2 9 32" xfId="18008" xr:uid="{00000000-0005-0000-0000-00004D430000}"/>
    <cellStyle name="Entrada 2 9 32 2" xfId="18009" xr:uid="{00000000-0005-0000-0000-00004E430000}"/>
    <cellStyle name="Entrada 2 9 33" xfId="18010" xr:uid="{00000000-0005-0000-0000-00004F430000}"/>
    <cellStyle name="Entrada 2 9 33 2" xfId="18011" xr:uid="{00000000-0005-0000-0000-000050430000}"/>
    <cellStyle name="Entrada 2 9 34" xfId="18012" xr:uid="{00000000-0005-0000-0000-000051430000}"/>
    <cellStyle name="Entrada 2 9 34 2" xfId="18013" xr:uid="{00000000-0005-0000-0000-000052430000}"/>
    <cellStyle name="Entrada 2 9 35" xfId="18014" xr:uid="{00000000-0005-0000-0000-000053430000}"/>
    <cellStyle name="Entrada 2 9 35 2" xfId="18015" xr:uid="{00000000-0005-0000-0000-000054430000}"/>
    <cellStyle name="Entrada 2 9 36" xfId="18016" xr:uid="{00000000-0005-0000-0000-000055430000}"/>
    <cellStyle name="Entrada 2 9 36 2" xfId="18017" xr:uid="{00000000-0005-0000-0000-000056430000}"/>
    <cellStyle name="Entrada 2 9 37" xfId="18018" xr:uid="{00000000-0005-0000-0000-000057430000}"/>
    <cellStyle name="Entrada 2 9 37 2" xfId="18019" xr:uid="{00000000-0005-0000-0000-000058430000}"/>
    <cellStyle name="Entrada 2 9 38" xfId="18020" xr:uid="{00000000-0005-0000-0000-000059430000}"/>
    <cellStyle name="Entrada 2 9 38 2" xfId="18021" xr:uid="{00000000-0005-0000-0000-00005A430000}"/>
    <cellStyle name="Entrada 2 9 39" xfId="18022" xr:uid="{00000000-0005-0000-0000-00005B430000}"/>
    <cellStyle name="Entrada 2 9 39 2" xfId="18023" xr:uid="{00000000-0005-0000-0000-00005C430000}"/>
    <cellStyle name="Entrada 2 9 4" xfId="18024" xr:uid="{00000000-0005-0000-0000-00005D430000}"/>
    <cellStyle name="Entrada 2 9 4 2" xfId="18025" xr:uid="{00000000-0005-0000-0000-00005E430000}"/>
    <cellStyle name="Entrada 2 9 40" xfId="18026" xr:uid="{00000000-0005-0000-0000-00005F430000}"/>
    <cellStyle name="Entrada 2 9 41" xfId="18027" xr:uid="{00000000-0005-0000-0000-000060430000}"/>
    <cellStyle name="Entrada 2 9 42" xfId="18028" xr:uid="{00000000-0005-0000-0000-000061430000}"/>
    <cellStyle name="Entrada 2 9 43" xfId="18029" xr:uid="{00000000-0005-0000-0000-000062430000}"/>
    <cellStyle name="Entrada 2 9 44" xfId="18030" xr:uid="{00000000-0005-0000-0000-000063430000}"/>
    <cellStyle name="Entrada 2 9 45" xfId="18031" xr:uid="{00000000-0005-0000-0000-000064430000}"/>
    <cellStyle name="Entrada 2 9 46" xfId="18032" xr:uid="{00000000-0005-0000-0000-000065430000}"/>
    <cellStyle name="Entrada 2 9 47" xfId="18033" xr:uid="{00000000-0005-0000-0000-000066430000}"/>
    <cellStyle name="Entrada 2 9 48" xfId="18034" xr:uid="{00000000-0005-0000-0000-000067430000}"/>
    <cellStyle name="Entrada 2 9 49" xfId="18035" xr:uid="{00000000-0005-0000-0000-000068430000}"/>
    <cellStyle name="Entrada 2 9 5" xfId="18036" xr:uid="{00000000-0005-0000-0000-000069430000}"/>
    <cellStyle name="Entrada 2 9 5 2" xfId="18037" xr:uid="{00000000-0005-0000-0000-00006A430000}"/>
    <cellStyle name="Entrada 2 9 50" xfId="18038" xr:uid="{00000000-0005-0000-0000-00006B430000}"/>
    <cellStyle name="Entrada 2 9 51" xfId="18039" xr:uid="{00000000-0005-0000-0000-00006C430000}"/>
    <cellStyle name="Entrada 2 9 52" xfId="18040" xr:uid="{00000000-0005-0000-0000-00006D430000}"/>
    <cellStyle name="Entrada 2 9 53" xfId="18041" xr:uid="{00000000-0005-0000-0000-00006E430000}"/>
    <cellStyle name="Entrada 2 9 54" xfId="18042" xr:uid="{00000000-0005-0000-0000-00006F430000}"/>
    <cellStyle name="Entrada 2 9 55" xfId="18043" xr:uid="{00000000-0005-0000-0000-000070430000}"/>
    <cellStyle name="Entrada 2 9 56" xfId="18044" xr:uid="{00000000-0005-0000-0000-000071430000}"/>
    <cellStyle name="Entrada 2 9 57" xfId="18045" xr:uid="{00000000-0005-0000-0000-000072430000}"/>
    <cellStyle name="Entrada 2 9 58" xfId="18046" xr:uid="{00000000-0005-0000-0000-000073430000}"/>
    <cellStyle name="Entrada 2 9 59" xfId="18047" xr:uid="{00000000-0005-0000-0000-000074430000}"/>
    <cellStyle name="Entrada 2 9 6" xfId="18048" xr:uid="{00000000-0005-0000-0000-000075430000}"/>
    <cellStyle name="Entrada 2 9 6 2" xfId="18049" xr:uid="{00000000-0005-0000-0000-000076430000}"/>
    <cellStyle name="Entrada 2 9 60" xfId="18050" xr:uid="{00000000-0005-0000-0000-000077430000}"/>
    <cellStyle name="Entrada 2 9 61" xfId="18051" xr:uid="{00000000-0005-0000-0000-000078430000}"/>
    <cellStyle name="Entrada 2 9 62" xfId="18052" xr:uid="{00000000-0005-0000-0000-000079430000}"/>
    <cellStyle name="Entrada 2 9 63" xfId="18053" xr:uid="{00000000-0005-0000-0000-00007A430000}"/>
    <cellStyle name="Entrada 2 9 64" xfId="18054" xr:uid="{00000000-0005-0000-0000-00007B430000}"/>
    <cellStyle name="Entrada 2 9 65" xfId="18055" xr:uid="{00000000-0005-0000-0000-00007C430000}"/>
    <cellStyle name="Entrada 2 9 66" xfId="18056" xr:uid="{00000000-0005-0000-0000-00007D430000}"/>
    <cellStyle name="Entrada 2 9 67" xfId="18057" xr:uid="{00000000-0005-0000-0000-00007E430000}"/>
    <cellStyle name="Entrada 2 9 68" xfId="18058" xr:uid="{00000000-0005-0000-0000-00007F430000}"/>
    <cellStyle name="Entrada 2 9 69" xfId="18059" xr:uid="{00000000-0005-0000-0000-000080430000}"/>
    <cellStyle name="Entrada 2 9 7" xfId="18060" xr:uid="{00000000-0005-0000-0000-000081430000}"/>
    <cellStyle name="Entrada 2 9 7 2" xfId="18061" xr:uid="{00000000-0005-0000-0000-000082430000}"/>
    <cellStyle name="Entrada 2 9 70" xfId="18062" xr:uid="{00000000-0005-0000-0000-000083430000}"/>
    <cellStyle name="Entrada 2 9 71" xfId="18063" xr:uid="{00000000-0005-0000-0000-000084430000}"/>
    <cellStyle name="Entrada 2 9 72" xfId="18064" xr:uid="{00000000-0005-0000-0000-000085430000}"/>
    <cellStyle name="Entrada 2 9 73" xfId="18065" xr:uid="{00000000-0005-0000-0000-000086430000}"/>
    <cellStyle name="Entrada 2 9 74" xfId="18066" xr:uid="{00000000-0005-0000-0000-000087430000}"/>
    <cellStyle name="Entrada 2 9 75" xfId="18067" xr:uid="{00000000-0005-0000-0000-000088430000}"/>
    <cellStyle name="Entrada 2 9 76" xfId="18068" xr:uid="{00000000-0005-0000-0000-000089430000}"/>
    <cellStyle name="Entrada 2 9 77" xfId="52590" xr:uid="{00000000-0005-0000-0000-00008A430000}"/>
    <cellStyle name="Entrada 2 9 78" xfId="52833" xr:uid="{00000000-0005-0000-0000-00008B430000}"/>
    <cellStyle name="Entrada 2 9 79" xfId="53294" xr:uid="{00000000-0005-0000-0000-00008C430000}"/>
    <cellStyle name="Entrada 2 9 8" xfId="18069" xr:uid="{00000000-0005-0000-0000-00008D430000}"/>
    <cellStyle name="Entrada 2 9 8 2" xfId="18070" xr:uid="{00000000-0005-0000-0000-00008E430000}"/>
    <cellStyle name="Entrada 2 9 9" xfId="18071" xr:uid="{00000000-0005-0000-0000-00008F430000}"/>
    <cellStyle name="Entrada 2 9 9 2" xfId="18072" xr:uid="{00000000-0005-0000-0000-000090430000}"/>
    <cellStyle name="Entrada 2 90" xfId="18073" xr:uid="{00000000-0005-0000-0000-000091430000}"/>
    <cellStyle name="Entrada 2 91" xfId="18074" xr:uid="{00000000-0005-0000-0000-000092430000}"/>
    <cellStyle name="Entrada 2 92" xfId="18075" xr:uid="{00000000-0005-0000-0000-000093430000}"/>
    <cellStyle name="Entrada 2 93" xfId="18076" xr:uid="{00000000-0005-0000-0000-000094430000}"/>
    <cellStyle name="Entrada 2 94" xfId="18077" xr:uid="{00000000-0005-0000-0000-000095430000}"/>
    <cellStyle name="Entrada 2 95" xfId="18078" xr:uid="{00000000-0005-0000-0000-000096430000}"/>
    <cellStyle name="Entrada 2 96" xfId="52342" xr:uid="{00000000-0005-0000-0000-000097430000}"/>
    <cellStyle name="Entrada 2 97" xfId="52607" xr:uid="{00000000-0005-0000-0000-000098430000}"/>
    <cellStyle name="Entrada 2 98" xfId="53045" xr:uid="{00000000-0005-0000-0000-000099430000}"/>
    <cellStyle name="Estilo 1" xfId="439" xr:uid="{00000000-0005-0000-0000-00009A430000}"/>
    <cellStyle name="Estilo 2" xfId="440" xr:uid="{00000000-0005-0000-0000-00009B430000}"/>
    <cellStyle name="Euro" xfId="441" xr:uid="{00000000-0005-0000-0000-00009C430000}"/>
    <cellStyle name="Euro 2" xfId="442" xr:uid="{00000000-0005-0000-0000-00009D430000}"/>
    <cellStyle name="Euro 3" xfId="443" xr:uid="{00000000-0005-0000-0000-00009E430000}"/>
    <cellStyle name="Excel Built-in Excel Built-in Excel Built-in Excel Built-in Excel Built-in Excel Built-in Excel Built-in Excel Built-in Separador de milhares 4" xfId="52194" xr:uid="{00000000-0005-0000-0000-00009F430000}"/>
    <cellStyle name="Excel Built-in Excel Built-in Excel Built-in Excel Built-in Excel Built-in Excel Built-in Excel Built-in Separador de milhares 4" xfId="52181" xr:uid="{00000000-0005-0000-0000-0000A0430000}"/>
    <cellStyle name="Excel Built-in Normal" xfId="444" xr:uid="{00000000-0005-0000-0000-0000A1430000}"/>
    <cellStyle name="Excel Built-in Normal 1" xfId="52195" xr:uid="{00000000-0005-0000-0000-0000A2430000}"/>
    <cellStyle name="Excel Built-in Normal 2" xfId="52185" xr:uid="{00000000-0005-0000-0000-0000A3430000}"/>
    <cellStyle name="Excel Built-in Normal 3" xfId="52196" xr:uid="{00000000-0005-0000-0000-0000A4430000}"/>
    <cellStyle name="Excel_BuiltIn_Comma" xfId="52197" xr:uid="{00000000-0005-0000-0000-0000A5430000}"/>
    <cellStyle name="Explanatory Text" xfId="445" xr:uid="{00000000-0005-0000-0000-0000A6430000}"/>
    <cellStyle name="Final com dois dígitos" xfId="446" xr:uid="{00000000-0005-0000-0000-0000A7430000}"/>
    <cellStyle name="Final com um dígito" xfId="447" xr:uid="{00000000-0005-0000-0000-0000A8430000}"/>
    <cellStyle name="Fixed" xfId="52198" xr:uid="{00000000-0005-0000-0000-0000A9430000}"/>
    <cellStyle name="Fixo" xfId="448" xr:uid="{00000000-0005-0000-0000-0000AA430000}"/>
    <cellStyle name="Fixo 2" xfId="449" xr:uid="{00000000-0005-0000-0000-0000AB430000}"/>
    <cellStyle name="Fixo 3" xfId="53532" xr:uid="{00000000-0005-0000-0000-0000AC430000}"/>
    <cellStyle name="Followed Hyperlink" xfId="52199" xr:uid="{00000000-0005-0000-0000-0000AD430000}"/>
    <cellStyle name="Good" xfId="450" xr:uid="{00000000-0005-0000-0000-0000AE430000}"/>
    <cellStyle name="Grey" xfId="52200" xr:uid="{00000000-0005-0000-0000-0000AF430000}"/>
    <cellStyle name="Heading" xfId="451" xr:uid="{00000000-0005-0000-0000-0000B0430000}"/>
    <cellStyle name="Heading 1" xfId="452" xr:uid="{00000000-0005-0000-0000-0000B1430000}"/>
    <cellStyle name="Heading 1 10" xfId="453" xr:uid="{00000000-0005-0000-0000-0000B2430000}"/>
    <cellStyle name="Heading 1 10 10" xfId="18079" xr:uid="{00000000-0005-0000-0000-0000B3430000}"/>
    <cellStyle name="Heading 1 10 10 2" xfId="18080" xr:uid="{00000000-0005-0000-0000-0000B4430000}"/>
    <cellStyle name="Heading 1 10 11" xfId="18081" xr:uid="{00000000-0005-0000-0000-0000B5430000}"/>
    <cellStyle name="Heading 1 10 11 2" xfId="18082" xr:uid="{00000000-0005-0000-0000-0000B6430000}"/>
    <cellStyle name="Heading 1 10 12" xfId="18083" xr:uid="{00000000-0005-0000-0000-0000B7430000}"/>
    <cellStyle name="Heading 1 10 12 2" xfId="18084" xr:uid="{00000000-0005-0000-0000-0000B8430000}"/>
    <cellStyle name="Heading 1 10 13" xfId="18085" xr:uid="{00000000-0005-0000-0000-0000B9430000}"/>
    <cellStyle name="Heading 1 10 13 2" xfId="18086" xr:uid="{00000000-0005-0000-0000-0000BA430000}"/>
    <cellStyle name="Heading 1 10 14" xfId="18087" xr:uid="{00000000-0005-0000-0000-0000BB430000}"/>
    <cellStyle name="Heading 1 10 14 2" xfId="18088" xr:uid="{00000000-0005-0000-0000-0000BC430000}"/>
    <cellStyle name="Heading 1 10 15" xfId="18089" xr:uid="{00000000-0005-0000-0000-0000BD430000}"/>
    <cellStyle name="Heading 1 10 15 2" xfId="18090" xr:uid="{00000000-0005-0000-0000-0000BE430000}"/>
    <cellStyle name="Heading 1 10 16" xfId="18091" xr:uid="{00000000-0005-0000-0000-0000BF430000}"/>
    <cellStyle name="Heading 1 10 16 2" xfId="18092" xr:uid="{00000000-0005-0000-0000-0000C0430000}"/>
    <cellStyle name="Heading 1 10 17" xfId="18093" xr:uid="{00000000-0005-0000-0000-0000C1430000}"/>
    <cellStyle name="Heading 1 10 17 2" xfId="18094" xr:uid="{00000000-0005-0000-0000-0000C2430000}"/>
    <cellStyle name="Heading 1 10 18" xfId="18095" xr:uid="{00000000-0005-0000-0000-0000C3430000}"/>
    <cellStyle name="Heading 1 10 18 2" xfId="18096" xr:uid="{00000000-0005-0000-0000-0000C4430000}"/>
    <cellStyle name="Heading 1 10 19" xfId="18097" xr:uid="{00000000-0005-0000-0000-0000C5430000}"/>
    <cellStyle name="Heading 1 10 19 2" xfId="18098" xr:uid="{00000000-0005-0000-0000-0000C6430000}"/>
    <cellStyle name="Heading 1 10 2" xfId="454" xr:uid="{00000000-0005-0000-0000-0000C7430000}"/>
    <cellStyle name="Heading 1 10 2 2" xfId="18099" xr:uid="{00000000-0005-0000-0000-0000C8430000}"/>
    <cellStyle name="Heading 1 10 20" xfId="18100" xr:uid="{00000000-0005-0000-0000-0000C9430000}"/>
    <cellStyle name="Heading 1 10 20 2" xfId="18101" xr:uid="{00000000-0005-0000-0000-0000CA430000}"/>
    <cellStyle name="Heading 1 10 21" xfId="18102" xr:uid="{00000000-0005-0000-0000-0000CB430000}"/>
    <cellStyle name="Heading 1 10 21 2" xfId="18103" xr:uid="{00000000-0005-0000-0000-0000CC430000}"/>
    <cellStyle name="Heading 1 10 22" xfId="18104" xr:uid="{00000000-0005-0000-0000-0000CD430000}"/>
    <cellStyle name="Heading 1 10 22 2" xfId="18105" xr:uid="{00000000-0005-0000-0000-0000CE430000}"/>
    <cellStyle name="Heading 1 10 23" xfId="18106" xr:uid="{00000000-0005-0000-0000-0000CF430000}"/>
    <cellStyle name="Heading 1 10 23 2" xfId="18107" xr:uid="{00000000-0005-0000-0000-0000D0430000}"/>
    <cellStyle name="Heading 1 10 24" xfId="18108" xr:uid="{00000000-0005-0000-0000-0000D1430000}"/>
    <cellStyle name="Heading 1 10 24 2" xfId="18109" xr:uid="{00000000-0005-0000-0000-0000D2430000}"/>
    <cellStyle name="Heading 1 10 25" xfId="18110" xr:uid="{00000000-0005-0000-0000-0000D3430000}"/>
    <cellStyle name="Heading 1 10 25 2" xfId="18111" xr:uid="{00000000-0005-0000-0000-0000D4430000}"/>
    <cellStyle name="Heading 1 10 26" xfId="18112" xr:uid="{00000000-0005-0000-0000-0000D5430000}"/>
    <cellStyle name="Heading 1 10 26 2" xfId="18113" xr:uid="{00000000-0005-0000-0000-0000D6430000}"/>
    <cellStyle name="Heading 1 10 27" xfId="18114" xr:uid="{00000000-0005-0000-0000-0000D7430000}"/>
    <cellStyle name="Heading 1 10 27 2" xfId="18115" xr:uid="{00000000-0005-0000-0000-0000D8430000}"/>
    <cellStyle name="Heading 1 10 28" xfId="18116" xr:uid="{00000000-0005-0000-0000-0000D9430000}"/>
    <cellStyle name="Heading 1 10 28 2" xfId="18117" xr:uid="{00000000-0005-0000-0000-0000DA430000}"/>
    <cellStyle name="Heading 1 10 29" xfId="18118" xr:uid="{00000000-0005-0000-0000-0000DB430000}"/>
    <cellStyle name="Heading 1 10 29 2" xfId="18119" xr:uid="{00000000-0005-0000-0000-0000DC430000}"/>
    <cellStyle name="Heading 1 10 3" xfId="455" xr:uid="{00000000-0005-0000-0000-0000DD430000}"/>
    <cellStyle name="Heading 1 10 3 2" xfId="18120" xr:uid="{00000000-0005-0000-0000-0000DE430000}"/>
    <cellStyle name="Heading 1 10 30" xfId="18121" xr:uid="{00000000-0005-0000-0000-0000DF430000}"/>
    <cellStyle name="Heading 1 10 30 2" xfId="18122" xr:uid="{00000000-0005-0000-0000-0000E0430000}"/>
    <cellStyle name="Heading 1 10 31" xfId="18123" xr:uid="{00000000-0005-0000-0000-0000E1430000}"/>
    <cellStyle name="Heading 1 10 31 2" xfId="18124" xr:uid="{00000000-0005-0000-0000-0000E2430000}"/>
    <cellStyle name="Heading 1 10 32" xfId="18125" xr:uid="{00000000-0005-0000-0000-0000E3430000}"/>
    <cellStyle name="Heading 1 10 32 2" xfId="18126" xr:uid="{00000000-0005-0000-0000-0000E4430000}"/>
    <cellStyle name="Heading 1 10 33" xfId="18127" xr:uid="{00000000-0005-0000-0000-0000E5430000}"/>
    <cellStyle name="Heading 1 10 33 2" xfId="18128" xr:uid="{00000000-0005-0000-0000-0000E6430000}"/>
    <cellStyle name="Heading 1 10 34" xfId="18129" xr:uid="{00000000-0005-0000-0000-0000E7430000}"/>
    <cellStyle name="Heading 1 10 34 2" xfId="18130" xr:uid="{00000000-0005-0000-0000-0000E8430000}"/>
    <cellStyle name="Heading 1 10 35" xfId="18131" xr:uid="{00000000-0005-0000-0000-0000E9430000}"/>
    <cellStyle name="Heading 1 10 35 2" xfId="18132" xr:uid="{00000000-0005-0000-0000-0000EA430000}"/>
    <cellStyle name="Heading 1 10 36" xfId="18133" xr:uid="{00000000-0005-0000-0000-0000EB430000}"/>
    <cellStyle name="Heading 1 10 36 2" xfId="18134" xr:uid="{00000000-0005-0000-0000-0000EC430000}"/>
    <cellStyle name="Heading 1 10 37" xfId="18135" xr:uid="{00000000-0005-0000-0000-0000ED430000}"/>
    <cellStyle name="Heading 1 10 37 2" xfId="18136" xr:uid="{00000000-0005-0000-0000-0000EE430000}"/>
    <cellStyle name="Heading 1 10 38" xfId="18137" xr:uid="{00000000-0005-0000-0000-0000EF430000}"/>
    <cellStyle name="Heading 1 10 39" xfId="18138" xr:uid="{00000000-0005-0000-0000-0000F0430000}"/>
    <cellStyle name="Heading 1 10 4" xfId="18139" xr:uid="{00000000-0005-0000-0000-0000F1430000}"/>
    <cellStyle name="Heading 1 10 4 2" xfId="18140" xr:uid="{00000000-0005-0000-0000-0000F2430000}"/>
    <cellStyle name="Heading 1 10 40" xfId="18141" xr:uid="{00000000-0005-0000-0000-0000F3430000}"/>
    <cellStyle name="Heading 1 10 41" xfId="18142" xr:uid="{00000000-0005-0000-0000-0000F4430000}"/>
    <cellStyle name="Heading 1 10 42" xfId="18143" xr:uid="{00000000-0005-0000-0000-0000F5430000}"/>
    <cellStyle name="Heading 1 10 43" xfId="18144" xr:uid="{00000000-0005-0000-0000-0000F6430000}"/>
    <cellStyle name="Heading 1 10 44" xfId="18145" xr:uid="{00000000-0005-0000-0000-0000F7430000}"/>
    <cellStyle name="Heading 1 10 45" xfId="18146" xr:uid="{00000000-0005-0000-0000-0000F8430000}"/>
    <cellStyle name="Heading 1 10 46" xfId="18147" xr:uid="{00000000-0005-0000-0000-0000F9430000}"/>
    <cellStyle name="Heading 1 10 47" xfId="18148" xr:uid="{00000000-0005-0000-0000-0000FA430000}"/>
    <cellStyle name="Heading 1 10 48" xfId="18149" xr:uid="{00000000-0005-0000-0000-0000FB430000}"/>
    <cellStyle name="Heading 1 10 49" xfId="18150" xr:uid="{00000000-0005-0000-0000-0000FC430000}"/>
    <cellStyle name="Heading 1 10 5" xfId="18151" xr:uid="{00000000-0005-0000-0000-0000FD430000}"/>
    <cellStyle name="Heading 1 10 5 2" xfId="18152" xr:uid="{00000000-0005-0000-0000-0000FE430000}"/>
    <cellStyle name="Heading 1 10 50" xfId="18153" xr:uid="{00000000-0005-0000-0000-0000FF430000}"/>
    <cellStyle name="Heading 1 10 51" xfId="18154" xr:uid="{00000000-0005-0000-0000-000000440000}"/>
    <cellStyle name="Heading 1 10 52" xfId="18155" xr:uid="{00000000-0005-0000-0000-000001440000}"/>
    <cellStyle name="Heading 1 10 53" xfId="18156" xr:uid="{00000000-0005-0000-0000-000002440000}"/>
    <cellStyle name="Heading 1 10 54" xfId="18157" xr:uid="{00000000-0005-0000-0000-000003440000}"/>
    <cellStyle name="Heading 1 10 55" xfId="18158" xr:uid="{00000000-0005-0000-0000-000004440000}"/>
    <cellStyle name="Heading 1 10 56" xfId="18159" xr:uid="{00000000-0005-0000-0000-000005440000}"/>
    <cellStyle name="Heading 1 10 57" xfId="18160" xr:uid="{00000000-0005-0000-0000-000006440000}"/>
    <cellStyle name="Heading 1 10 58" xfId="18161" xr:uid="{00000000-0005-0000-0000-000007440000}"/>
    <cellStyle name="Heading 1 10 59" xfId="18162" xr:uid="{00000000-0005-0000-0000-000008440000}"/>
    <cellStyle name="Heading 1 10 6" xfId="18163" xr:uid="{00000000-0005-0000-0000-000009440000}"/>
    <cellStyle name="Heading 1 10 6 2" xfId="18164" xr:uid="{00000000-0005-0000-0000-00000A440000}"/>
    <cellStyle name="Heading 1 10 60" xfId="18165" xr:uid="{00000000-0005-0000-0000-00000B440000}"/>
    <cellStyle name="Heading 1 10 61" xfId="18166" xr:uid="{00000000-0005-0000-0000-00000C440000}"/>
    <cellStyle name="Heading 1 10 62" xfId="18167" xr:uid="{00000000-0005-0000-0000-00000D440000}"/>
    <cellStyle name="Heading 1 10 63" xfId="18168" xr:uid="{00000000-0005-0000-0000-00000E440000}"/>
    <cellStyle name="Heading 1 10 64" xfId="18169" xr:uid="{00000000-0005-0000-0000-00000F440000}"/>
    <cellStyle name="Heading 1 10 65" xfId="18170" xr:uid="{00000000-0005-0000-0000-000010440000}"/>
    <cellStyle name="Heading 1 10 66" xfId="18171" xr:uid="{00000000-0005-0000-0000-000011440000}"/>
    <cellStyle name="Heading 1 10 67" xfId="18172" xr:uid="{00000000-0005-0000-0000-000012440000}"/>
    <cellStyle name="Heading 1 10 68" xfId="18173" xr:uid="{00000000-0005-0000-0000-000013440000}"/>
    <cellStyle name="Heading 1 10 69" xfId="52355" xr:uid="{00000000-0005-0000-0000-000014440000}"/>
    <cellStyle name="Heading 1 10 7" xfId="18174" xr:uid="{00000000-0005-0000-0000-000015440000}"/>
    <cellStyle name="Heading 1 10 7 2" xfId="18175" xr:uid="{00000000-0005-0000-0000-000016440000}"/>
    <cellStyle name="Heading 1 10 70" xfId="53077" xr:uid="{00000000-0005-0000-0000-000017440000}"/>
    <cellStyle name="Heading 1 10 8" xfId="18176" xr:uid="{00000000-0005-0000-0000-000018440000}"/>
    <cellStyle name="Heading 1 10 8 2" xfId="18177" xr:uid="{00000000-0005-0000-0000-000019440000}"/>
    <cellStyle name="Heading 1 10 9" xfId="18178" xr:uid="{00000000-0005-0000-0000-00001A440000}"/>
    <cellStyle name="Heading 1 10 9 2" xfId="18179" xr:uid="{00000000-0005-0000-0000-00001B440000}"/>
    <cellStyle name="Heading 1 11" xfId="456" xr:uid="{00000000-0005-0000-0000-00001C440000}"/>
    <cellStyle name="Heading 1 11 10" xfId="18180" xr:uid="{00000000-0005-0000-0000-00001D440000}"/>
    <cellStyle name="Heading 1 11 10 2" xfId="18181" xr:uid="{00000000-0005-0000-0000-00001E440000}"/>
    <cellStyle name="Heading 1 11 11" xfId="18182" xr:uid="{00000000-0005-0000-0000-00001F440000}"/>
    <cellStyle name="Heading 1 11 11 2" xfId="18183" xr:uid="{00000000-0005-0000-0000-000020440000}"/>
    <cellStyle name="Heading 1 11 12" xfId="18184" xr:uid="{00000000-0005-0000-0000-000021440000}"/>
    <cellStyle name="Heading 1 11 12 2" xfId="18185" xr:uid="{00000000-0005-0000-0000-000022440000}"/>
    <cellStyle name="Heading 1 11 13" xfId="18186" xr:uid="{00000000-0005-0000-0000-000023440000}"/>
    <cellStyle name="Heading 1 11 13 2" xfId="18187" xr:uid="{00000000-0005-0000-0000-000024440000}"/>
    <cellStyle name="Heading 1 11 14" xfId="18188" xr:uid="{00000000-0005-0000-0000-000025440000}"/>
    <cellStyle name="Heading 1 11 14 2" xfId="18189" xr:uid="{00000000-0005-0000-0000-000026440000}"/>
    <cellStyle name="Heading 1 11 15" xfId="18190" xr:uid="{00000000-0005-0000-0000-000027440000}"/>
    <cellStyle name="Heading 1 11 15 2" xfId="18191" xr:uid="{00000000-0005-0000-0000-000028440000}"/>
    <cellStyle name="Heading 1 11 16" xfId="18192" xr:uid="{00000000-0005-0000-0000-000029440000}"/>
    <cellStyle name="Heading 1 11 16 2" xfId="18193" xr:uid="{00000000-0005-0000-0000-00002A440000}"/>
    <cellStyle name="Heading 1 11 17" xfId="18194" xr:uid="{00000000-0005-0000-0000-00002B440000}"/>
    <cellStyle name="Heading 1 11 17 2" xfId="18195" xr:uid="{00000000-0005-0000-0000-00002C440000}"/>
    <cellStyle name="Heading 1 11 18" xfId="18196" xr:uid="{00000000-0005-0000-0000-00002D440000}"/>
    <cellStyle name="Heading 1 11 18 2" xfId="18197" xr:uid="{00000000-0005-0000-0000-00002E440000}"/>
    <cellStyle name="Heading 1 11 19" xfId="18198" xr:uid="{00000000-0005-0000-0000-00002F440000}"/>
    <cellStyle name="Heading 1 11 19 2" xfId="18199" xr:uid="{00000000-0005-0000-0000-000030440000}"/>
    <cellStyle name="Heading 1 11 2" xfId="457" xr:uid="{00000000-0005-0000-0000-000031440000}"/>
    <cellStyle name="Heading 1 11 2 2" xfId="18200" xr:uid="{00000000-0005-0000-0000-000032440000}"/>
    <cellStyle name="Heading 1 11 20" xfId="18201" xr:uid="{00000000-0005-0000-0000-000033440000}"/>
    <cellStyle name="Heading 1 11 20 2" xfId="18202" xr:uid="{00000000-0005-0000-0000-000034440000}"/>
    <cellStyle name="Heading 1 11 21" xfId="18203" xr:uid="{00000000-0005-0000-0000-000035440000}"/>
    <cellStyle name="Heading 1 11 21 2" xfId="18204" xr:uid="{00000000-0005-0000-0000-000036440000}"/>
    <cellStyle name="Heading 1 11 22" xfId="18205" xr:uid="{00000000-0005-0000-0000-000037440000}"/>
    <cellStyle name="Heading 1 11 22 2" xfId="18206" xr:uid="{00000000-0005-0000-0000-000038440000}"/>
    <cellStyle name="Heading 1 11 23" xfId="18207" xr:uid="{00000000-0005-0000-0000-000039440000}"/>
    <cellStyle name="Heading 1 11 23 2" xfId="18208" xr:uid="{00000000-0005-0000-0000-00003A440000}"/>
    <cellStyle name="Heading 1 11 24" xfId="18209" xr:uid="{00000000-0005-0000-0000-00003B440000}"/>
    <cellStyle name="Heading 1 11 24 2" xfId="18210" xr:uid="{00000000-0005-0000-0000-00003C440000}"/>
    <cellStyle name="Heading 1 11 25" xfId="18211" xr:uid="{00000000-0005-0000-0000-00003D440000}"/>
    <cellStyle name="Heading 1 11 25 2" xfId="18212" xr:uid="{00000000-0005-0000-0000-00003E440000}"/>
    <cellStyle name="Heading 1 11 26" xfId="18213" xr:uid="{00000000-0005-0000-0000-00003F440000}"/>
    <cellStyle name="Heading 1 11 26 2" xfId="18214" xr:uid="{00000000-0005-0000-0000-000040440000}"/>
    <cellStyle name="Heading 1 11 27" xfId="18215" xr:uid="{00000000-0005-0000-0000-000041440000}"/>
    <cellStyle name="Heading 1 11 27 2" xfId="18216" xr:uid="{00000000-0005-0000-0000-000042440000}"/>
    <cellStyle name="Heading 1 11 28" xfId="18217" xr:uid="{00000000-0005-0000-0000-000043440000}"/>
    <cellStyle name="Heading 1 11 28 2" xfId="18218" xr:uid="{00000000-0005-0000-0000-000044440000}"/>
    <cellStyle name="Heading 1 11 29" xfId="18219" xr:uid="{00000000-0005-0000-0000-000045440000}"/>
    <cellStyle name="Heading 1 11 29 2" xfId="18220" xr:uid="{00000000-0005-0000-0000-000046440000}"/>
    <cellStyle name="Heading 1 11 3" xfId="458" xr:uid="{00000000-0005-0000-0000-000047440000}"/>
    <cellStyle name="Heading 1 11 3 2" xfId="18221" xr:uid="{00000000-0005-0000-0000-000048440000}"/>
    <cellStyle name="Heading 1 11 30" xfId="18222" xr:uid="{00000000-0005-0000-0000-000049440000}"/>
    <cellStyle name="Heading 1 11 30 2" xfId="18223" xr:uid="{00000000-0005-0000-0000-00004A440000}"/>
    <cellStyle name="Heading 1 11 31" xfId="18224" xr:uid="{00000000-0005-0000-0000-00004B440000}"/>
    <cellStyle name="Heading 1 11 31 2" xfId="18225" xr:uid="{00000000-0005-0000-0000-00004C440000}"/>
    <cellStyle name="Heading 1 11 32" xfId="18226" xr:uid="{00000000-0005-0000-0000-00004D440000}"/>
    <cellStyle name="Heading 1 11 32 2" xfId="18227" xr:uid="{00000000-0005-0000-0000-00004E440000}"/>
    <cellStyle name="Heading 1 11 33" xfId="18228" xr:uid="{00000000-0005-0000-0000-00004F440000}"/>
    <cellStyle name="Heading 1 11 33 2" xfId="18229" xr:uid="{00000000-0005-0000-0000-000050440000}"/>
    <cellStyle name="Heading 1 11 34" xfId="18230" xr:uid="{00000000-0005-0000-0000-000051440000}"/>
    <cellStyle name="Heading 1 11 34 2" xfId="18231" xr:uid="{00000000-0005-0000-0000-000052440000}"/>
    <cellStyle name="Heading 1 11 35" xfId="18232" xr:uid="{00000000-0005-0000-0000-000053440000}"/>
    <cellStyle name="Heading 1 11 35 2" xfId="18233" xr:uid="{00000000-0005-0000-0000-000054440000}"/>
    <cellStyle name="Heading 1 11 36" xfId="18234" xr:uid="{00000000-0005-0000-0000-000055440000}"/>
    <cellStyle name="Heading 1 11 36 2" xfId="18235" xr:uid="{00000000-0005-0000-0000-000056440000}"/>
    <cellStyle name="Heading 1 11 37" xfId="18236" xr:uid="{00000000-0005-0000-0000-000057440000}"/>
    <cellStyle name="Heading 1 11 37 2" xfId="18237" xr:uid="{00000000-0005-0000-0000-000058440000}"/>
    <cellStyle name="Heading 1 11 38" xfId="18238" xr:uid="{00000000-0005-0000-0000-000059440000}"/>
    <cellStyle name="Heading 1 11 39" xfId="18239" xr:uid="{00000000-0005-0000-0000-00005A440000}"/>
    <cellStyle name="Heading 1 11 4" xfId="18240" xr:uid="{00000000-0005-0000-0000-00005B440000}"/>
    <cellStyle name="Heading 1 11 4 2" xfId="18241" xr:uid="{00000000-0005-0000-0000-00005C440000}"/>
    <cellStyle name="Heading 1 11 40" xfId="18242" xr:uid="{00000000-0005-0000-0000-00005D440000}"/>
    <cellStyle name="Heading 1 11 41" xfId="18243" xr:uid="{00000000-0005-0000-0000-00005E440000}"/>
    <cellStyle name="Heading 1 11 42" xfId="18244" xr:uid="{00000000-0005-0000-0000-00005F440000}"/>
    <cellStyle name="Heading 1 11 43" xfId="18245" xr:uid="{00000000-0005-0000-0000-000060440000}"/>
    <cellStyle name="Heading 1 11 44" xfId="18246" xr:uid="{00000000-0005-0000-0000-000061440000}"/>
    <cellStyle name="Heading 1 11 45" xfId="18247" xr:uid="{00000000-0005-0000-0000-000062440000}"/>
    <cellStyle name="Heading 1 11 46" xfId="18248" xr:uid="{00000000-0005-0000-0000-000063440000}"/>
    <cellStyle name="Heading 1 11 47" xfId="18249" xr:uid="{00000000-0005-0000-0000-000064440000}"/>
    <cellStyle name="Heading 1 11 48" xfId="18250" xr:uid="{00000000-0005-0000-0000-000065440000}"/>
    <cellStyle name="Heading 1 11 49" xfId="18251" xr:uid="{00000000-0005-0000-0000-000066440000}"/>
    <cellStyle name="Heading 1 11 5" xfId="18252" xr:uid="{00000000-0005-0000-0000-000067440000}"/>
    <cellStyle name="Heading 1 11 5 2" xfId="18253" xr:uid="{00000000-0005-0000-0000-000068440000}"/>
    <cellStyle name="Heading 1 11 50" xfId="18254" xr:uid="{00000000-0005-0000-0000-000069440000}"/>
    <cellStyle name="Heading 1 11 51" xfId="18255" xr:uid="{00000000-0005-0000-0000-00006A440000}"/>
    <cellStyle name="Heading 1 11 52" xfId="18256" xr:uid="{00000000-0005-0000-0000-00006B440000}"/>
    <cellStyle name="Heading 1 11 53" xfId="18257" xr:uid="{00000000-0005-0000-0000-00006C440000}"/>
    <cellStyle name="Heading 1 11 54" xfId="18258" xr:uid="{00000000-0005-0000-0000-00006D440000}"/>
    <cellStyle name="Heading 1 11 55" xfId="18259" xr:uid="{00000000-0005-0000-0000-00006E440000}"/>
    <cellStyle name="Heading 1 11 56" xfId="18260" xr:uid="{00000000-0005-0000-0000-00006F440000}"/>
    <cellStyle name="Heading 1 11 57" xfId="18261" xr:uid="{00000000-0005-0000-0000-000070440000}"/>
    <cellStyle name="Heading 1 11 58" xfId="18262" xr:uid="{00000000-0005-0000-0000-000071440000}"/>
    <cellStyle name="Heading 1 11 59" xfId="18263" xr:uid="{00000000-0005-0000-0000-000072440000}"/>
    <cellStyle name="Heading 1 11 6" xfId="18264" xr:uid="{00000000-0005-0000-0000-000073440000}"/>
    <cellStyle name="Heading 1 11 6 2" xfId="18265" xr:uid="{00000000-0005-0000-0000-000074440000}"/>
    <cellStyle name="Heading 1 11 60" xfId="18266" xr:uid="{00000000-0005-0000-0000-000075440000}"/>
    <cellStyle name="Heading 1 11 61" xfId="18267" xr:uid="{00000000-0005-0000-0000-000076440000}"/>
    <cellStyle name="Heading 1 11 62" xfId="18268" xr:uid="{00000000-0005-0000-0000-000077440000}"/>
    <cellStyle name="Heading 1 11 63" xfId="18269" xr:uid="{00000000-0005-0000-0000-000078440000}"/>
    <cellStyle name="Heading 1 11 64" xfId="18270" xr:uid="{00000000-0005-0000-0000-000079440000}"/>
    <cellStyle name="Heading 1 11 65" xfId="18271" xr:uid="{00000000-0005-0000-0000-00007A440000}"/>
    <cellStyle name="Heading 1 11 66" xfId="18272" xr:uid="{00000000-0005-0000-0000-00007B440000}"/>
    <cellStyle name="Heading 1 11 67" xfId="18273" xr:uid="{00000000-0005-0000-0000-00007C440000}"/>
    <cellStyle name="Heading 1 11 68" xfId="18274" xr:uid="{00000000-0005-0000-0000-00007D440000}"/>
    <cellStyle name="Heading 1 11 69" xfId="52814" xr:uid="{00000000-0005-0000-0000-00007E440000}"/>
    <cellStyle name="Heading 1 11 7" xfId="18275" xr:uid="{00000000-0005-0000-0000-00007F440000}"/>
    <cellStyle name="Heading 1 11 7 2" xfId="18276" xr:uid="{00000000-0005-0000-0000-000080440000}"/>
    <cellStyle name="Heading 1 11 70" xfId="53275" xr:uid="{00000000-0005-0000-0000-000081440000}"/>
    <cellStyle name="Heading 1 11 8" xfId="18277" xr:uid="{00000000-0005-0000-0000-000082440000}"/>
    <cellStyle name="Heading 1 11 8 2" xfId="18278" xr:uid="{00000000-0005-0000-0000-000083440000}"/>
    <cellStyle name="Heading 1 11 9" xfId="18279" xr:uid="{00000000-0005-0000-0000-000084440000}"/>
    <cellStyle name="Heading 1 11 9 2" xfId="18280" xr:uid="{00000000-0005-0000-0000-000085440000}"/>
    <cellStyle name="Heading 1 12" xfId="459" xr:uid="{00000000-0005-0000-0000-000086440000}"/>
    <cellStyle name="Heading 1 12 10" xfId="18281" xr:uid="{00000000-0005-0000-0000-000087440000}"/>
    <cellStyle name="Heading 1 12 10 2" xfId="18282" xr:uid="{00000000-0005-0000-0000-000088440000}"/>
    <cellStyle name="Heading 1 12 11" xfId="18283" xr:uid="{00000000-0005-0000-0000-000089440000}"/>
    <cellStyle name="Heading 1 12 11 2" xfId="18284" xr:uid="{00000000-0005-0000-0000-00008A440000}"/>
    <cellStyle name="Heading 1 12 12" xfId="18285" xr:uid="{00000000-0005-0000-0000-00008B440000}"/>
    <cellStyle name="Heading 1 12 12 2" xfId="18286" xr:uid="{00000000-0005-0000-0000-00008C440000}"/>
    <cellStyle name="Heading 1 12 13" xfId="18287" xr:uid="{00000000-0005-0000-0000-00008D440000}"/>
    <cellStyle name="Heading 1 12 13 2" xfId="18288" xr:uid="{00000000-0005-0000-0000-00008E440000}"/>
    <cellStyle name="Heading 1 12 14" xfId="18289" xr:uid="{00000000-0005-0000-0000-00008F440000}"/>
    <cellStyle name="Heading 1 12 14 2" xfId="18290" xr:uid="{00000000-0005-0000-0000-000090440000}"/>
    <cellStyle name="Heading 1 12 15" xfId="18291" xr:uid="{00000000-0005-0000-0000-000091440000}"/>
    <cellStyle name="Heading 1 12 15 2" xfId="18292" xr:uid="{00000000-0005-0000-0000-000092440000}"/>
    <cellStyle name="Heading 1 12 16" xfId="18293" xr:uid="{00000000-0005-0000-0000-000093440000}"/>
    <cellStyle name="Heading 1 12 16 2" xfId="18294" xr:uid="{00000000-0005-0000-0000-000094440000}"/>
    <cellStyle name="Heading 1 12 17" xfId="18295" xr:uid="{00000000-0005-0000-0000-000095440000}"/>
    <cellStyle name="Heading 1 12 17 2" xfId="18296" xr:uid="{00000000-0005-0000-0000-000096440000}"/>
    <cellStyle name="Heading 1 12 18" xfId="18297" xr:uid="{00000000-0005-0000-0000-000097440000}"/>
    <cellStyle name="Heading 1 12 18 2" xfId="18298" xr:uid="{00000000-0005-0000-0000-000098440000}"/>
    <cellStyle name="Heading 1 12 19" xfId="18299" xr:uid="{00000000-0005-0000-0000-000099440000}"/>
    <cellStyle name="Heading 1 12 19 2" xfId="18300" xr:uid="{00000000-0005-0000-0000-00009A440000}"/>
    <cellStyle name="Heading 1 12 2" xfId="460" xr:uid="{00000000-0005-0000-0000-00009B440000}"/>
    <cellStyle name="Heading 1 12 2 2" xfId="18301" xr:uid="{00000000-0005-0000-0000-00009C440000}"/>
    <cellStyle name="Heading 1 12 20" xfId="18302" xr:uid="{00000000-0005-0000-0000-00009D440000}"/>
    <cellStyle name="Heading 1 12 20 2" xfId="18303" xr:uid="{00000000-0005-0000-0000-00009E440000}"/>
    <cellStyle name="Heading 1 12 21" xfId="18304" xr:uid="{00000000-0005-0000-0000-00009F440000}"/>
    <cellStyle name="Heading 1 12 21 2" xfId="18305" xr:uid="{00000000-0005-0000-0000-0000A0440000}"/>
    <cellStyle name="Heading 1 12 22" xfId="18306" xr:uid="{00000000-0005-0000-0000-0000A1440000}"/>
    <cellStyle name="Heading 1 12 22 2" xfId="18307" xr:uid="{00000000-0005-0000-0000-0000A2440000}"/>
    <cellStyle name="Heading 1 12 23" xfId="18308" xr:uid="{00000000-0005-0000-0000-0000A3440000}"/>
    <cellStyle name="Heading 1 12 23 2" xfId="18309" xr:uid="{00000000-0005-0000-0000-0000A4440000}"/>
    <cellStyle name="Heading 1 12 24" xfId="18310" xr:uid="{00000000-0005-0000-0000-0000A5440000}"/>
    <cellStyle name="Heading 1 12 24 2" xfId="18311" xr:uid="{00000000-0005-0000-0000-0000A6440000}"/>
    <cellStyle name="Heading 1 12 25" xfId="18312" xr:uid="{00000000-0005-0000-0000-0000A7440000}"/>
    <cellStyle name="Heading 1 12 25 2" xfId="18313" xr:uid="{00000000-0005-0000-0000-0000A8440000}"/>
    <cellStyle name="Heading 1 12 26" xfId="18314" xr:uid="{00000000-0005-0000-0000-0000A9440000}"/>
    <cellStyle name="Heading 1 12 26 2" xfId="18315" xr:uid="{00000000-0005-0000-0000-0000AA440000}"/>
    <cellStyle name="Heading 1 12 27" xfId="18316" xr:uid="{00000000-0005-0000-0000-0000AB440000}"/>
    <cellStyle name="Heading 1 12 27 2" xfId="18317" xr:uid="{00000000-0005-0000-0000-0000AC440000}"/>
    <cellStyle name="Heading 1 12 28" xfId="18318" xr:uid="{00000000-0005-0000-0000-0000AD440000}"/>
    <cellStyle name="Heading 1 12 28 2" xfId="18319" xr:uid="{00000000-0005-0000-0000-0000AE440000}"/>
    <cellStyle name="Heading 1 12 29" xfId="18320" xr:uid="{00000000-0005-0000-0000-0000AF440000}"/>
    <cellStyle name="Heading 1 12 29 2" xfId="18321" xr:uid="{00000000-0005-0000-0000-0000B0440000}"/>
    <cellStyle name="Heading 1 12 3" xfId="461" xr:uid="{00000000-0005-0000-0000-0000B1440000}"/>
    <cellStyle name="Heading 1 12 3 2" xfId="18322" xr:uid="{00000000-0005-0000-0000-0000B2440000}"/>
    <cellStyle name="Heading 1 12 30" xfId="18323" xr:uid="{00000000-0005-0000-0000-0000B3440000}"/>
    <cellStyle name="Heading 1 12 30 2" xfId="18324" xr:uid="{00000000-0005-0000-0000-0000B4440000}"/>
    <cellStyle name="Heading 1 12 31" xfId="18325" xr:uid="{00000000-0005-0000-0000-0000B5440000}"/>
    <cellStyle name="Heading 1 12 31 2" xfId="18326" xr:uid="{00000000-0005-0000-0000-0000B6440000}"/>
    <cellStyle name="Heading 1 12 32" xfId="18327" xr:uid="{00000000-0005-0000-0000-0000B7440000}"/>
    <cellStyle name="Heading 1 12 32 2" xfId="18328" xr:uid="{00000000-0005-0000-0000-0000B8440000}"/>
    <cellStyle name="Heading 1 12 33" xfId="18329" xr:uid="{00000000-0005-0000-0000-0000B9440000}"/>
    <cellStyle name="Heading 1 12 33 2" xfId="18330" xr:uid="{00000000-0005-0000-0000-0000BA440000}"/>
    <cellStyle name="Heading 1 12 34" xfId="18331" xr:uid="{00000000-0005-0000-0000-0000BB440000}"/>
    <cellStyle name="Heading 1 12 34 2" xfId="18332" xr:uid="{00000000-0005-0000-0000-0000BC440000}"/>
    <cellStyle name="Heading 1 12 35" xfId="18333" xr:uid="{00000000-0005-0000-0000-0000BD440000}"/>
    <cellStyle name="Heading 1 12 35 2" xfId="18334" xr:uid="{00000000-0005-0000-0000-0000BE440000}"/>
    <cellStyle name="Heading 1 12 36" xfId="18335" xr:uid="{00000000-0005-0000-0000-0000BF440000}"/>
    <cellStyle name="Heading 1 12 36 2" xfId="18336" xr:uid="{00000000-0005-0000-0000-0000C0440000}"/>
    <cellStyle name="Heading 1 12 37" xfId="18337" xr:uid="{00000000-0005-0000-0000-0000C1440000}"/>
    <cellStyle name="Heading 1 12 37 2" xfId="18338" xr:uid="{00000000-0005-0000-0000-0000C2440000}"/>
    <cellStyle name="Heading 1 12 38" xfId="18339" xr:uid="{00000000-0005-0000-0000-0000C3440000}"/>
    <cellStyle name="Heading 1 12 39" xfId="18340" xr:uid="{00000000-0005-0000-0000-0000C4440000}"/>
    <cellStyle name="Heading 1 12 4" xfId="18341" xr:uid="{00000000-0005-0000-0000-0000C5440000}"/>
    <cellStyle name="Heading 1 12 4 2" xfId="18342" xr:uid="{00000000-0005-0000-0000-0000C6440000}"/>
    <cellStyle name="Heading 1 12 40" xfId="18343" xr:uid="{00000000-0005-0000-0000-0000C7440000}"/>
    <cellStyle name="Heading 1 12 41" xfId="18344" xr:uid="{00000000-0005-0000-0000-0000C8440000}"/>
    <cellStyle name="Heading 1 12 42" xfId="18345" xr:uid="{00000000-0005-0000-0000-0000C9440000}"/>
    <cellStyle name="Heading 1 12 43" xfId="18346" xr:uid="{00000000-0005-0000-0000-0000CA440000}"/>
    <cellStyle name="Heading 1 12 44" xfId="18347" xr:uid="{00000000-0005-0000-0000-0000CB440000}"/>
    <cellStyle name="Heading 1 12 45" xfId="18348" xr:uid="{00000000-0005-0000-0000-0000CC440000}"/>
    <cellStyle name="Heading 1 12 46" xfId="18349" xr:uid="{00000000-0005-0000-0000-0000CD440000}"/>
    <cellStyle name="Heading 1 12 47" xfId="18350" xr:uid="{00000000-0005-0000-0000-0000CE440000}"/>
    <cellStyle name="Heading 1 12 48" xfId="18351" xr:uid="{00000000-0005-0000-0000-0000CF440000}"/>
    <cellStyle name="Heading 1 12 49" xfId="18352" xr:uid="{00000000-0005-0000-0000-0000D0440000}"/>
    <cellStyle name="Heading 1 12 5" xfId="18353" xr:uid="{00000000-0005-0000-0000-0000D1440000}"/>
    <cellStyle name="Heading 1 12 5 2" xfId="18354" xr:uid="{00000000-0005-0000-0000-0000D2440000}"/>
    <cellStyle name="Heading 1 12 50" xfId="18355" xr:uid="{00000000-0005-0000-0000-0000D3440000}"/>
    <cellStyle name="Heading 1 12 51" xfId="18356" xr:uid="{00000000-0005-0000-0000-0000D4440000}"/>
    <cellStyle name="Heading 1 12 52" xfId="18357" xr:uid="{00000000-0005-0000-0000-0000D5440000}"/>
    <cellStyle name="Heading 1 12 53" xfId="18358" xr:uid="{00000000-0005-0000-0000-0000D6440000}"/>
    <cellStyle name="Heading 1 12 54" xfId="18359" xr:uid="{00000000-0005-0000-0000-0000D7440000}"/>
    <cellStyle name="Heading 1 12 55" xfId="18360" xr:uid="{00000000-0005-0000-0000-0000D8440000}"/>
    <cellStyle name="Heading 1 12 56" xfId="18361" xr:uid="{00000000-0005-0000-0000-0000D9440000}"/>
    <cellStyle name="Heading 1 12 57" xfId="18362" xr:uid="{00000000-0005-0000-0000-0000DA440000}"/>
    <cellStyle name="Heading 1 12 58" xfId="18363" xr:uid="{00000000-0005-0000-0000-0000DB440000}"/>
    <cellStyle name="Heading 1 12 59" xfId="18364" xr:uid="{00000000-0005-0000-0000-0000DC440000}"/>
    <cellStyle name="Heading 1 12 6" xfId="18365" xr:uid="{00000000-0005-0000-0000-0000DD440000}"/>
    <cellStyle name="Heading 1 12 6 2" xfId="18366" xr:uid="{00000000-0005-0000-0000-0000DE440000}"/>
    <cellStyle name="Heading 1 12 60" xfId="18367" xr:uid="{00000000-0005-0000-0000-0000DF440000}"/>
    <cellStyle name="Heading 1 12 61" xfId="18368" xr:uid="{00000000-0005-0000-0000-0000E0440000}"/>
    <cellStyle name="Heading 1 12 62" xfId="18369" xr:uid="{00000000-0005-0000-0000-0000E1440000}"/>
    <cellStyle name="Heading 1 12 63" xfId="18370" xr:uid="{00000000-0005-0000-0000-0000E2440000}"/>
    <cellStyle name="Heading 1 12 64" xfId="18371" xr:uid="{00000000-0005-0000-0000-0000E3440000}"/>
    <cellStyle name="Heading 1 12 65" xfId="18372" xr:uid="{00000000-0005-0000-0000-0000E4440000}"/>
    <cellStyle name="Heading 1 12 66" xfId="18373" xr:uid="{00000000-0005-0000-0000-0000E5440000}"/>
    <cellStyle name="Heading 1 12 67" xfId="18374" xr:uid="{00000000-0005-0000-0000-0000E6440000}"/>
    <cellStyle name="Heading 1 12 68" xfId="18375" xr:uid="{00000000-0005-0000-0000-0000E7440000}"/>
    <cellStyle name="Heading 1 12 69" xfId="52941" xr:uid="{00000000-0005-0000-0000-0000E8440000}"/>
    <cellStyle name="Heading 1 12 7" xfId="18376" xr:uid="{00000000-0005-0000-0000-0000E9440000}"/>
    <cellStyle name="Heading 1 12 7 2" xfId="18377" xr:uid="{00000000-0005-0000-0000-0000EA440000}"/>
    <cellStyle name="Heading 1 12 70" xfId="53402" xr:uid="{00000000-0005-0000-0000-0000EB440000}"/>
    <cellStyle name="Heading 1 12 8" xfId="18378" xr:uid="{00000000-0005-0000-0000-0000EC440000}"/>
    <cellStyle name="Heading 1 12 8 2" xfId="18379" xr:uid="{00000000-0005-0000-0000-0000ED440000}"/>
    <cellStyle name="Heading 1 12 9" xfId="18380" xr:uid="{00000000-0005-0000-0000-0000EE440000}"/>
    <cellStyle name="Heading 1 12 9 2" xfId="18381" xr:uid="{00000000-0005-0000-0000-0000EF440000}"/>
    <cellStyle name="Heading 1 13" xfId="462" xr:uid="{00000000-0005-0000-0000-0000F0440000}"/>
    <cellStyle name="Heading 1 13 10" xfId="18382" xr:uid="{00000000-0005-0000-0000-0000F1440000}"/>
    <cellStyle name="Heading 1 13 10 2" xfId="18383" xr:uid="{00000000-0005-0000-0000-0000F2440000}"/>
    <cellStyle name="Heading 1 13 11" xfId="18384" xr:uid="{00000000-0005-0000-0000-0000F3440000}"/>
    <cellStyle name="Heading 1 13 11 2" xfId="18385" xr:uid="{00000000-0005-0000-0000-0000F4440000}"/>
    <cellStyle name="Heading 1 13 12" xfId="18386" xr:uid="{00000000-0005-0000-0000-0000F5440000}"/>
    <cellStyle name="Heading 1 13 12 2" xfId="18387" xr:uid="{00000000-0005-0000-0000-0000F6440000}"/>
    <cellStyle name="Heading 1 13 13" xfId="18388" xr:uid="{00000000-0005-0000-0000-0000F7440000}"/>
    <cellStyle name="Heading 1 13 13 2" xfId="18389" xr:uid="{00000000-0005-0000-0000-0000F8440000}"/>
    <cellStyle name="Heading 1 13 14" xfId="18390" xr:uid="{00000000-0005-0000-0000-0000F9440000}"/>
    <cellStyle name="Heading 1 13 14 2" xfId="18391" xr:uid="{00000000-0005-0000-0000-0000FA440000}"/>
    <cellStyle name="Heading 1 13 15" xfId="18392" xr:uid="{00000000-0005-0000-0000-0000FB440000}"/>
    <cellStyle name="Heading 1 13 15 2" xfId="18393" xr:uid="{00000000-0005-0000-0000-0000FC440000}"/>
    <cellStyle name="Heading 1 13 16" xfId="18394" xr:uid="{00000000-0005-0000-0000-0000FD440000}"/>
    <cellStyle name="Heading 1 13 16 2" xfId="18395" xr:uid="{00000000-0005-0000-0000-0000FE440000}"/>
    <cellStyle name="Heading 1 13 17" xfId="18396" xr:uid="{00000000-0005-0000-0000-0000FF440000}"/>
    <cellStyle name="Heading 1 13 17 2" xfId="18397" xr:uid="{00000000-0005-0000-0000-000000450000}"/>
    <cellStyle name="Heading 1 13 18" xfId="18398" xr:uid="{00000000-0005-0000-0000-000001450000}"/>
    <cellStyle name="Heading 1 13 18 2" xfId="18399" xr:uid="{00000000-0005-0000-0000-000002450000}"/>
    <cellStyle name="Heading 1 13 19" xfId="18400" xr:uid="{00000000-0005-0000-0000-000003450000}"/>
    <cellStyle name="Heading 1 13 19 2" xfId="18401" xr:uid="{00000000-0005-0000-0000-000004450000}"/>
    <cellStyle name="Heading 1 13 2" xfId="463" xr:uid="{00000000-0005-0000-0000-000005450000}"/>
    <cellStyle name="Heading 1 13 2 2" xfId="18402" xr:uid="{00000000-0005-0000-0000-000006450000}"/>
    <cellStyle name="Heading 1 13 20" xfId="18403" xr:uid="{00000000-0005-0000-0000-000007450000}"/>
    <cellStyle name="Heading 1 13 20 2" xfId="18404" xr:uid="{00000000-0005-0000-0000-000008450000}"/>
    <cellStyle name="Heading 1 13 21" xfId="18405" xr:uid="{00000000-0005-0000-0000-000009450000}"/>
    <cellStyle name="Heading 1 13 21 2" xfId="18406" xr:uid="{00000000-0005-0000-0000-00000A450000}"/>
    <cellStyle name="Heading 1 13 22" xfId="18407" xr:uid="{00000000-0005-0000-0000-00000B450000}"/>
    <cellStyle name="Heading 1 13 22 2" xfId="18408" xr:uid="{00000000-0005-0000-0000-00000C450000}"/>
    <cellStyle name="Heading 1 13 23" xfId="18409" xr:uid="{00000000-0005-0000-0000-00000D450000}"/>
    <cellStyle name="Heading 1 13 23 2" xfId="18410" xr:uid="{00000000-0005-0000-0000-00000E450000}"/>
    <cellStyle name="Heading 1 13 24" xfId="18411" xr:uid="{00000000-0005-0000-0000-00000F450000}"/>
    <cellStyle name="Heading 1 13 24 2" xfId="18412" xr:uid="{00000000-0005-0000-0000-000010450000}"/>
    <cellStyle name="Heading 1 13 25" xfId="18413" xr:uid="{00000000-0005-0000-0000-000011450000}"/>
    <cellStyle name="Heading 1 13 25 2" xfId="18414" xr:uid="{00000000-0005-0000-0000-000012450000}"/>
    <cellStyle name="Heading 1 13 26" xfId="18415" xr:uid="{00000000-0005-0000-0000-000013450000}"/>
    <cellStyle name="Heading 1 13 26 2" xfId="18416" xr:uid="{00000000-0005-0000-0000-000014450000}"/>
    <cellStyle name="Heading 1 13 27" xfId="18417" xr:uid="{00000000-0005-0000-0000-000015450000}"/>
    <cellStyle name="Heading 1 13 27 2" xfId="18418" xr:uid="{00000000-0005-0000-0000-000016450000}"/>
    <cellStyle name="Heading 1 13 28" xfId="18419" xr:uid="{00000000-0005-0000-0000-000017450000}"/>
    <cellStyle name="Heading 1 13 28 2" xfId="18420" xr:uid="{00000000-0005-0000-0000-000018450000}"/>
    <cellStyle name="Heading 1 13 29" xfId="18421" xr:uid="{00000000-0005-0000-0000-000019450000}"/>
    <cellStyle name="Heading 1 13 29 2" xfId="18422" xr:uid="{00000000-0005-0000-0000-00001A450000}"/>
    <cellStyle name="Heading 1 13 3" xfId="464" xr:uid="{00000000-0005-0000-0000-00001B450000}"/>
    <cellStyle name="Heading 1 13 3 2" xfId="18423" xr:uid="{00000000-0005-0000-0000-00001C450000}"/>
    <cellStyle name="Heading 1 13 30" xfId="18424" xr:uid="{00000000-0005-0000-0000-00001D450000}"/>
    <cellStyle name="Heading 1 13 30 2" xfId="18425" xr:uid="{00000000-0005-0000-0000-00001E450000}"/>
    <cellStyle name="Heading 1 13 31" xfId="18426" xr:uid="{00000000-0005-0000-0000-00001F450000}"/>
    <cellStyle name="Heading 1 13 31 2" xfId="18427" xr:uid="{00000000-0005-0000-0000-000020450000}"/>
    <cellStyle name="Heading 1 13 32" xfId="18428" xr:uid="{00000000-0005-0000-0000-000021450000}"/>
    <cellStyle name="Heading 1 13 32 2" xfId="18429" xr:uid="{00000000-0005-0000-0000-000022450000}"/>
    <cellStyle name="Heading 1 13 33" xfId="18430" xr:uid="{00000000-0005-0000-0000-000023450000}"/>
    <cellStyle name="Heading 1 13 33 2" xfId="18431" xr:uid="{00000000-0005-0000-0000-000024450000}"/>
    <cellStyle name="Heading 1 13 34" xfId="18432" xr:uid="{00000000-0005-0000-0000-000025450000}"/>
    <cellStyle name="Heading 1 13 34 2" xfId="18433" xr:uid="{00000000-0005-0000-0000-000026450000}"/>
    <cellStyle name="Heading 1 13 35" xfId="18434" xr:uid="{00000000-0005-0000-0000-000027450000}"/>
    <cellStyle name="Heading 1 13 35 2" xfId="18435" xr:uid="{00000000-0005-0000-0000-000028450000}"/>
    <cellStyle name="Heading 1 13 36" xfId="18436" xr:uid="{00000000-0005-0000-0000-000029450000}"/>
    <cellStyle name="Heading 1 13 36 2" xfId="18437" xr:uid="{00000000-0005-0000-0000-00002A450000}"/>
    <cellStyle name="Heading 1 13 37" xfId="18438" xr:uid="{00000000-0005-0000-0000-00002B450000}"/>
    <cellStyle name="Heading 1 13 37 2" xfId="18439" xr:uid="{00000000-0005-0000-0000-00002C450000}"/>
    <cellStyle name="Heading 1 13 38" xfId="18440" xr:uid="{00000000-0005-0000-0000-00002D450000}"/>
    <cellStyle name="Heading 1 13 39" xfId="18441" xr:uid="{00000000-0005-0000-0000-00002E450000}"/>
    <cellStyle name="Heading 1 13 4" xfId="18442" xr:uid="{00000000-0005-0000-0000-00002F450000}"/>
    <cellStyle name="Heading 1 13 4 2" xfId="18443" xr:uid="{00000000-0005-0000-0000-000030450000}"/>
    <cellStyle name="Heading 1 13 40" xfId="18444" xr:uid="{00000000-0005-0000-0000-000031450000}"/>
    <cellStyle name="Heading 1 13 41" xfId="18445" xr:uid="{00000000-0005-0000-0000-000032450000}"/>
    <cellStyle name="Heading 1 13 42" xfId="18446" xr:uid="{00000000-0005-0000-0000-000033450000}"/>
    <cellStyle name="Heading 1 13 43" xfId="18447" xr:uid="{00000000-0005-0000-0000-000034450000}"/>
    <cellStyle name="Heading 1 13 44" xfId="18448" xr:uid="{00000000-0005-0000-0000-000035450000}"/>
    <cellStyle name="Heading 1 13 45" xfId="18449" xr:uid="{00000000-0005-0000-0000-000036450000}"/>
    <cellStyle name="Heading 1 13 46" xfId="18450" xr:uid="{00000000-0005-0000-0000-000037450000}"/>
    <cellStyle name="Heading 1 13 47" xfId="18451" xr:uid="{00000000-0005-0000-0000-000038450000}"/>
    <cellStyle name="Heading 1 13 48" xfId="18452" xr:uid="{00000000-0005-0000-0000-000039450000}"/>
    <cellStyle name="Heading 1 13 49" xfId="18453" xr:uid="{00000000-0005-0000-0000-00003A450000}"/>
    <cellStyle name="Heading 1 13 5" xfId="18454" xr:uid="{00000000-0005-0000-0000-00003B450000}"/>
    <cellStyle name="Heading 1 13 5 2" xfId="18455" xr:uid="{00000000-0005-0000-0000-00003C450000}"/>
    <cellStyle name="Heading 1 13 50" xfId="18456" xr:uid="{00000000-0005-0000-0000-00003D450000}"/>
    <cellStyle name="Heading 1 13 51" xfId="18457" xr:uid="{00000000-0005-0000-0000-00003E450000}"/>
    <cellStyle name="Heading 1 13 52" xfId="18458" xr:uid="{00000000-0005-0000-0000-00003F450000}"/>
    <cellStyle name="Heading 1 13 53" xfId="18459" xr:uid="{00000000-0005-0000-0000-000040450000}"/>
    <cellStyle name="Heading 1 13 54" xfId="18460" xr:uid="{00000000-0005-0000-0000-000041450000}"/>
    <cellStyle name="Heading 1 13 55" xfId="18461" xr:uid="{00000000-0005-0000-0000-000042450000}"/>
    <cellStyle name="Heading 1 13 56" xfId="18462" xr:uid="{00000000-0005-0000-0000-000043450000}"/>
    <cellStyle name="Heading 1 13 57" xfId="18463" xr:uid="{00000000-0005-0000-0000-000044450000}"/>
    <cellStyle name="Heading 1 13 58" xfId="18464" xr:uid="{00000000-0005-0000-0000-000045450000}"/>
    <cellStyle name="Heading 1 13 59" xfId="18465" xr:uid="{00000000-0005-0000-0000-000046450000}"/>
    <cellStyle name="Heading 1 13 6" xfId="18466" xr:uid="{00000000-0005-0000-0000-000047450000}"/>
    <cellStyle name="Heading 1 13 6 2" xfId="18467" xr:uid="{00000000-0005-0000-0000-000048450000}"/>
    <cellStyle name="Heading 1 13 60" xfId="18468" xr:uid="{00000000-0005-0000-0000-000049450000}"/>
    <cellStyle name="Heading 1 13 61" xfId="18469" xr:uid="{00000000-0005-0000-0000-00004A450000}"/>
    <cellStyle name="Heading 1 13 62" xfId="18470" xr:uid="{00000000-0005-0000-0000-00004B450000}"/>
    <cellStyle name="Heading 1 13 63" xfId="18471" xr:uid="{00000000-0005-0000-0000-00004C450000}"/>
    <cellStyle name="Heading 1 13 64" xfId="18472" xr:uid="{00000000-0005-0000-0000-00004D450000}"/>
    <cellStyle name="Heading 1 13 65" xfId="18473" xr:uid="{00000000-0005-0000-0000-00004E450000}"/>
    <cellStyle name="Heading 1 13 66" xfId="18474" xr:uid="{00000000-0005-0000-0000-00004F450000}"/>
    <cellStyle name="Heading 1 13 67" xfId="18475" xr:uid="{00000000-0005-0000-0000-000050450000}"/>
    <cellStyle name="Heading 1 13 68" xfId="18476" xr:uid="{00000000-0005-0000-0000-000051450000}"/>
    <cellStyle name="Heading 1 13 69" xfId="52564" xr:uid="{00000000-0005-0000-0000-000052450000}"/>
    <cellStyle name="Heading 1 13 7" xfId="18477" xr:uid="{00000000-0005-0000-0000-000053450000}"/>
    <cellStyle name="Heading 1 13 7 2" xfId="18478" xr:uid="{00000000-0005-0000-0000-000054450000}"/>
    <cellStyle name="Heading 1 13 70" xfId="53083" xr:uid="{00000000-0005-0000-0000-000055450000}"/>
    <cellStyle name="Heading 1 13 8" xfId="18479" xr:uid="{00000000-0005-0000-0000-000056450000}"/>
    <cellStyle name="Heading 1 13 8 2" xfId="18480" xr:uid="{00000000-0005-0000-0000-000057450000}"/>
    <cellStyle name="Heading 1 13 9" xfId="18481" xr:uid="{00000000-0005-0000-0000-000058450000}"/>
    <cellStyle name="Heading 1 13 9 2" xfId="18482" xr:uid="{00000000-0005-0000-0000-000059450000}"/>
    <cellStyle name="Heading 1 14" xfId="465" xr:uid="{00000000-0005-0000-0000-00005A450000}"/>
    <cellStyle name="Heading 1 14 10" xfId="18483" xr:uid="{00000000-0005-0000-0000-00005B450000}"/>
    <cellStyle name="Heading 1 14 10 2" xfId="18484" xr:uid="{00000000-0005-0000-0000-00005C450000}"/>
    <cellStyle name="Heading 1 14 11" xfId="18485" xr:uid="{00000000-0005-0000-0000-00005D450000}"/>
    <cellStyle name="Heading 1 14 11 2" xfId="18486" xr:uid="{00000000-0005-0000-0000-00005E450000}"/>
    <cellStyle name="Heading 1 14 12" xfId="18487" xr:uid="{00000000-0005-0000-0000-00005F450000}"/>
    <cellStyle name="Heading 1 14 12 2" xfId="18488" xr:uid="{00000000-0005-0000-0000-000060450000}"/>
    <cellStyle name="Heading 1 14 13" xfId="18489" xr:uid="{00000000-0005-0000-0000-000061450000}"/>
    <cellStyle name="Heading 1 14 13 2" xfId="18490" xr:uid="{00000000-0005-0000-0000-000062450000}"/>
    <cellStyle name="Heading 1 14 14" xfId="18491" xr:uid="{00000000-0005-0000-0000-000063450000}"/>
    <cellStyle name="Heading 1 14 14 2" xfId="18492" xr:uid="{00000000-0005-0000-0000-000064450000}"/>
    <cellStyle name="Heading 1 14 15" xfId="18493" xr:uid="{00000000-0005-0000-0000-000065450000}"/>
    <cellStyle name="Heading 1 14 15 2" xfId="18494" xr:uid="{00000000-0005-0000-0000-000066450000}"/>
    <cellStyle name="Heading 1 14 16" xfId="18495" xr:uid="{00000000-0005-0000-0000-000067450000}"/>
    <cellStyle name="Heading 1 14 16 2" xfId="18496" xr:uid="{00000000-0005-0000-0000-000068450000}"/>
    <cellStyle name="Heading 1 14 17" xfId="18497" xr:uid="{00000000-0005-0000-0000-000069450000}"/>
    <cellStyle name="Heading 1 14 17 2" xfId="18498" xr:uid="{00000000-0005-0000-0000-00006A450000}"/>
    <cellStyle name="Heading 1 14 18" xfId="18499" xr:uid="{00000000-0005-0000-0000-00006B450000}"/>
    <cellStyle name="Heading 1 14 18 2" xfId="18500" xr:uid="{00000000-0005-0000-0000-00006C450000}"/>
    <cellStyle name="Heading 1 14 19" xfId="18501" xr:uid="{00000000-0005-0000-0000-00006D450000}"/>
    <cellStyle name="Heading 1 14 19 2" xfId="18502" xr:uid="{00000000-0005-0000-0000-00006E450000}"/>
    <cellStyle name="Heading 1 14 2" xfId="466" xr:uid="{00000000-0005-0000-0000-00006F450000}"/>
    <cellStyle name="Heading 1 14 2 2" xfId="18503" xr:uid="{00000000-0005-0000-0000-000070450000}"/>
    <cellStyle name="Heading 1 14 20" xfId="18504" xr:uid="{00000000-0005-0000-0000-000071450000}"/>
    <cellStyle name="Heading 1 14 20 2" xfId="18505" xr:uid="{00000000-0005-0000-0000-000072450000}"/>
    <cellStyle name="Heading 1 14 21" xfId="18506" xr:uid="{00000000-0005-0000-0000-000073450000}"/>
    <cellStyle name="Heading 1 14 21 2" xfId="18507" xr:uid="{00000000-0005-0000-0000-000074450000}"/>
    <cellStyle name="Heading 1 14 22" xfId="18508" xr:uid="{00000000-0005-0000-0000-000075450000}"/>
    <cellStyle name="Heading 1 14 22 2" xfId="18509" xr:uid="{00000000-0005-0000-0000-000076450000}"/>
    <cellStyle name="Heading 1 14 23" xfId="18510" xr:uid="{00000000-0005-0000-0000-000077450000}"/>
    <cellStyle name="Heading 1 14 23 2" xfId="18511" xr:uid="{00000000-0005-0000-0000-000078450000}"/>
    <cellStyle name="Heading 1 14 24" xfId="18512" xr:uid="{00000000-0005-0000-0000-000079450000}"/>
    <cellStyle name="Heading 1 14 24 2" xfId="18513" xr:uid="{00000000-0005-0000-0000-00007A450000}"/>
    <cellStyle name="Heading 1 14 25" xfId="18514" xr:uid="{00000000-0005-0000-0000-00007B450000}"/>
    <cellStyle name="Heading 1 14 25 2" xfId="18515" xr:uid="{00000000-0005-0000-0000-00007C450000}"/>
    <cellStyle name="Heading 1 14 26" xfId="18516" xr:uid="{00000000-0005-0000-0000-00007D450000}"/>
    <cellStyle name="Heading 1 14 26 2" xfId="18517" xr:uid="{00000000-0005-0000-0000-00007E450000}"/>
    <cellStyle name="Heading 1 14 27" xfId="18518" xr:uid="{00000000-0005-0000-0000-00007F450000}"/>
    <cellStyle name="Heading 1 14 27 2" xfId="18519" xr:uid="{00000000-0005-0000-0000-000080450000}"/>
    <cellStyle name="Heading 1 14 28" xfId="18520" xr:uid="{00000000-0005-0000-0000-000081450000}"/>
    <cellStyle name="Heading 1 14 28 2" xfId="18521" xr:uid="{00000000-0005-0000-0000-000082450000}"/>
    <cellStyle name="Heading 1 14 29" xfId="18522" xr:uid="{00000000-0005-0000-0000-000083450000}"/>
    <cellStyle name="Heading 1 14 29 2" xfId="18523" xr:uid="{00000000-0005-0000-0000-000084450000}"/>
    <cellStyle name="Heading 1 14 3" xfId="467" xr:uid="{00000000-0005-0000-0000-000085450000}"/>
    <cellStyle name="Heading 1 14 3 2" xfId="18524" xr:uid="{00000000-0005-0000-0000-000086450000}"/>
    <cellStyle name="Heading 1 14 30" xfId="18525" xr:uid="{00000000-0005-0000-0000-000087450000}"/>
    <cellStyle name="Heading 1 14 30 2" xfId="18526" xr:uid="{00000000-0005-0000-0000-000088450000}"/>
    <cellStyle name="Heading 1 14 31" xfId="18527" xr:uid="{00000000-0005-0000-0000-000089450000}"/>
    <cellStyle name="Heading 1 14 31 2" xfId="18528" xr:uid="{00000000-0005-0000-0000-00008A450000}"/>
    <cellStyle name="Heading 1 14 32" xfId="18529" xr:uid="{00000000-0005-0000-0000-00008B450000}"/>
    <cellStyle name="Heading 1 14 32 2" xfId="18530" xr:uid="{00000000-0005-0000-0000-00008C450000}"/>
    <cellStyle name="Heading 1 14 33" xfId="18531" xr:uid="{00000000-0005-0000-0000-00008D450000}"/>
    <cellStyle name="Heading 1 14 33 2" xfId="18532" xr:uid="{00000000-0005-0000-0000-00008E450000}"/>
    <cellStyle name="Heading 1 14 34" xfId="18533" xr:uid="{00000000-0005-0000-0000-00008F450000}"/>
    <cellStyle name="Heading 1 14 34 2" xfId="18534" xr:uid="{00000000-0005-0000-0000-000090450000}"/>
    <cellStyle name="Heading 1 14 35" xfId="18535" xr:uid="{00000000-0005-0000-0000-000091450000}"/>
    <cellStyle name="Heading 1 14 35 2" xfId="18536" xr:uid="{00000000-0005-0000-0000-000092450000}"/>
    <cellStyle name="Heading 1 14 36" xfId="18537" xr:uid="{00000000-0005-0000-0000-000093450000}"/>
    <cellStyle name="Heading 1 14 36 2" xfId="18538" xr:uid="{00000000-0005-0000-0000-000094450000}"/>
    <cellStyle name="Heading 1 14 37" xfId="18539" xr:uid="{00000000-0005-0000-0000-000095450000}"/>
    <cellStyle name="Heading 1 14 37 2" xfId="18540" xr:uid="{00000000-0005-0000-0000-000096450000}"/>
    <cellStyle name="Heading 1 14 38" xfId="18541" xr:uid="{00000000-0005-0000-0000-000097450000}"/>
    <cellStyle name="Heading 1 14 39" xfId="18542" xr:uid="{00000000-0005-0000-0000-000098450000}"/>
    <cellStyle name="Heading 1 14 4" xfId="18543" xr:uid="{00000000-0005-0000-0000-000099450000}"/>
    <cellStyle name="Heading 1 14 4 2" xfId="18544" xr:uid="{00000000-0005-0000-0000-00009A450000}"/>
    <cellStyle name="Heading 1 14 40" xfId="18545" xr:uid="{00000000-0005-0000-0000-00009B450000}"/>
    <cellStyle name="Heading 1 14 41" xfId="18546" xr:uid="{00000000-0005-0000-0000-00009C450000}"/>
    <cellStyle name="Heading 1 14 42" xfId="18547" xr:uid="{00000000-0005-0000-0000-00009D450000}"/>
    <cellStyle name="Heading 1 14 43" xfId="18548" xr:uid="{00000000-0005-0000-0000-00009E450000}"/>
    <cellStyle name="Heading 1 14 44" xfId="18549" xr:uid="{00000000-0005-0000-0000-00009F450000}"/>
    <cellStyle name="Heading 1 14 45" xfId="18550" xr:uid="{00000000-0005-0000-0000-0000A0450000}"/>
    <cellStyle name="Heading 1 14 46" xfId="18551" xr:uid="{00000000-0005-0000-0000-0000A1450000}"/>
    <cellStyle name="Heading 1 14 47" xfId="18552" xr:uid="{00000000-0005-0000-0000-0000A2450000}"/>
    <cellStyle name="Heading 1 14 48" xfId="18553" xr:uid="{00000000-0005-0000-0000-0000A3450000}"/>
    <cellStyle name="Heading 1 14 49" xfId="18554" xr:uid="{00000000-0005-0000-0000-0000A4450000}"/>
    <cellStyle name="Heading 1 14 5" xfId="18555" xr:uid="{00000000-0005-0000-0000-0000A5450000}"/>
    <cellStyle name="Heading 1 14 5 2" xfId="18556" xr:uid="{00000000-0005-0000-0000-0000A6450000}"/>
    <cellStyle name="Heading 1 14 50" xfId="18557" xr:uid="{00000000-0005-0000-0000-0000A7450000}"/>
    <cellStyle name="Heading 1 14 51" xfId="18558" xr:uid="{00000000-0005-0000-0000-0000A8450000}"/>
    <cellStyle name="Heading 1 14 52" xfId="18559" xr:uid="{00000000-0005-0000-0000-0000A9450000}"/>
    <cellStyle name="Heading 1 14 53" xfId="18560" xr:uid="{00000000-0005-0000-0000-0000AA450000}"/>
    <cellStyle name="Heading 1 14 54" xfId="18561" xr:uid="{00000000-0005-0000-0000-0000AB450000}"/>
    <cellStyle name="Heading 1 14 55" xfId="18562" xr:uid="{00000000-0005-0000-0000-0000AC450000}"/>
    <cellStyle name="Heading 1 14 56" xfId="18563" xr:uid="{00000000-0005-0000-0000-0000AD450000}"/>
    <cellStyle name="Heading 1 14 57" xfId="18564" xr:uid="{00000000-0005-0000-0000-0000AE450000}"/>
    <cellStyle name="Heading 1 14 58" xfId="18565" xr:uid="{00000000-0005-0000-0000-0000AF450000}"/>
    <cellStyle name="Heading 1 14 59" xfId="18566" xr:uid="{00000000-0005-0000-0000-0000B0450000}"/>
    <cellStyle name="Heading 1 14 6" xfId="18567" xr:uid="{00000000-0005-0000-0000-0000B1450000}"/>
    <cellStyle name="Heading 1 14 6 2" xfId="18568" xr:uid="{00000000-0005-0000-0000-0000B2450000}"/>
    <cellStyle name="Heading 1 14 60" xfId="18569" xr:uid="{00000000-0005-0000-0000-0000B3450000}"/>
    <cellStyle name="Heading 1 14 61" xfId="18570" xr:uid="{00000000-0005-0000-0000-0000B4450000}"/>
    <cellStyle name="Heading 1 14 62" xfId="18571" xr:uid="{00000000-0005-0000-0000-0000B5450000}"/>
    <cellStyle name="Heading 1 14 63" xfId="18572" xr:uid="{00000000-0005-0000-0000-0000B6450000}"/>
    <cellStyle name="Heading 1 14 64" xfId="18573" xr:uid="{00000000-0005-0000-0000-0000B7450000}"/>
    <cellStyle name="Heading 1 14 65" xfId="18574" xr:uid="{00000000-0005-0000-0000-0000B8450000}"/>
    <cellStyle name="Heading 1 14 66" xfId="18575" xr:uid="{00000000-0005-0000-0000-0000B9450000}"/>
    <cellStyle name="Heading 1 14 67" xfId="18576" xr:uid="{00000000-0005-0000-0000-0000BA450000}"/>
    <cellStyle name="Heading 1 14 68" xfId="18577" xr:uid="{00000000-0005-0000-0000-0000BB450000}"/>
    <cellStyle name="Heading 1 14 69" xfId="53006" xr:uid="{00000000-0005-0000-0000-0000BC450000}"/>
    <cellStyle name="Heading 1 14 7" xfId="18578" xr:uid="{00000000-0005-0000-0000-0000BD450000}"/>
    <cellStyle name="Heading 1 14 7 2" xfId="18579" xr:uid="{00000000-0005-0000-0000-0000BE450000}"/>
    <cellStyle name="Heading 1 14 70" xfId="53467" xr:uid="{00000000-0005-0000-0000-0000BF450000}"/>
    <cellStyle name="Heading 1 14 8" xfId="18580" xr:uid="{00000000-0005-0000-0000-0000C0450000}"/>
    <cellStyle name="Heading 1 14 8 2" xfId="18581" xr:uid="{00000000-0005-0000-0000-0000C1450000}"/>
    <cellStyle name="Heading 1 14 9" xfId="18582" xr:uid="{00000000-0005-0000-0000-0000C2450000}"/>
    <cellStyle name="Heading 1 14 9 2" xfId="18583" xr:uid="{00000000-0005-0000-0000-0000C3450000}"/>
    <cellStyle name="Heading 1 15" xfId="468" xr:uid="{00000000-0005-0000-0000-0000C4450000}"/>
    <cellStyle name="Heading 1 15 10" xfId="18584" xr:uid="{00000000-0005-0000-0000-0000C5450000}"/>
    <cellStyle name="Heading 1 15 10 2" xfId="18585" xr:uid="{00000000-0005-0000-0000-0000C6450000}"/>
    <cellStyle name="Heading 1 15 11" xfId="18586" xr:uid="{00000000-0005-0000-0000-0000C7450000}"/>
    <cellStyle name="Heading 1 15 11 2" xfId="18587" xr:uid="{00000000-0005-0000-0000-0000C8450000}"/>
    <cellStyle name="Heading 1 15 12" xfId="18588" xr:uid="{00000000-0005-0000-0000-0000C9450000}"/>
    <cellStyle name="Heading 1 15 12 2" xfId="18589" xr:uid="{00000000-0005-0000-0000-0000CA450000}"/>
    <cellStyle name="Heading 1 15 13" xfId="18590" xr:uid="{00000000-0005-0000-0000-0000CB450000}"/>
    <cellStyle name="Heading 1 15 13 2" xfId="18591" xr:uid="{00000000-0005-0000-0000-0000CC450000}"/>
    <cellStyle name="Heading 1 15 14" xfId="18592" xr:uid="{00000000-0005-0000-0000-0000CD450000}"/>
    <cellStyle name="Heading 1 15 14 2" xfId="18593" xr:uid="{00000000-0005-0000-0000-0000CE450000}"/>
    <cellStyle name="Heading 1 15 15" xfId="18594" xr:uid="{00000000-0005-0000-0000-0000CF450000}"/>
    <cellStyle name="Heading 1 15 15 2" xfId="18595" xr:uid="{00000000-0005-0000-0000-0000D0450000}"/>
    <cellStyle name="Heading 1 15 16" xfId="18596" xr:uid="{00000000-0005-0000-0000-0000D1450000}"/>
    <cellStyle name="Heading 1 15 16 2" xfId="18597" xr:uid="{00000000-0005-0000-0000-0000D2450000}"/>
    <cellStyle name="Heading 1 15 17" xfId="18598" xr:uid="{00000000-0005-0000-0000-0000D3450000}"/>
    <cellStyle name="Heading 1 15 17 2" xfId="18599" xr:uid="{00000000-0005-0000-0000-0000D4450000}"/>
    <cellStyle name="Heading 1 15 18" xfId="18600" xr:uid="{00000000-0005-0000-0000-0000D5450000}"/>
    <cellStyle name="Heading 1 15 18 2" xfId="18601" xr:uid="{00000000-0005-0000-0000-0000D6450000}"/>
    <cellStyle name="Heading 1 15 19" xfId="18602" xr:uid="{00000000-0005-0000-0000-0000D7450000}"/>
    <cellStyle name="Heading 1 15 19 2" xfId="18603" xr:uid="{00000000-0005-0000-0000-0000D8450000}"/>
    <cellStyle name="Heading 1 15 2" xfId="469" xr:uid="{00000000-0005-0000-0000-0000D9450000}"/>
    <cellStyle name="Heading 1 15 2 2" xfId="18604" xr:uid="{00000000-0005-0000-0000-0000DA450000}"/>
    <cellStyle name="Heading 1 15 20" xfId="18605" xr:uid="{00000000-0005-0000-0000-0000DB450000}"/>
    <cellStyle name="Heading 1 15 20 2" xfId="18606" xr:uid="{00000000-0005-0000-0000-0000DC450000}"/>
    <cellStyle name="Heading 1 15 21" xfId="18607" xr:uid="{00000000-0005-0000-0000-0000DD450000}"/>
    <cellStyle name="Heading 1 15 21 2" xfId="18608" xr:uid="{00000000-0005-0000-0000-0000DE450000}"/>
    <cellStyle name="Heading 1 15 22" xfId="18609" xr:uid="{00000000-0005-0000-0000-0000DF450000}"/>
    <cellStyle name="Heading 1 15 22 2" xfId="18610" xr:uid="{00000000-0005-0000-0000-0000E0450000}"/>
    <cellStyle name="Heading 1 15 23" xfId="18611" xr:uid="{00000000-0005-0000-0000-0000E1450000}"/>
    <cellStyle name="Heading 1 15 23 2" xfId="18612" xr:uid="{00000000-0005-0000-0000-0000E2450000}"/>
    <cellStyle name="Heading 1 15 24" xfId="18613" xr:uid="{00000000-0005-0000-0000-0000E3450000}"/>
    <cellStyle name="Heading 1 15 24 2" xfId="18614" xr:uid="{00000000-0005-0000-0000-0000E4450000}"/>
    <cellStyle name="Heading 1 15 25" xfId="18615" xr:uid="{00000000-0005-0000-0000-0000E5450000}"/>
    <cellStyle name="Heading 1 15 25 2" xfId="18616" xr:uid="{00000000-0005-0000-0000-0000E6450000}"/>
    <cellStyle name="Heading 1 15 26" xfId="18617" xr:uid="{00000000-0005-0000-0000-0000E7450000}"/>
    <cellStyle name="Heading 1 15 26 2" xfId="18618" xr:uid="{00000000-0005-0000-0000-0000E8450000}"/>
    <cellStyle name="Heading 1 15 27" xfId="18619" xr:uid="{00000000-0005-0000-0000-0000E9450000}"/>
    <cellStyle name="Heading 1 15 27 2" xfId="18620" xr:uid="{00000000-0005-0000-0000-0000EA450000}"/>
    <cellStyle name="Heading 1 15 28" xfId="18621" xr:uid="{00000000-0005-0000-0000-0000EB450000}"/>
    <cellStyle name="Heading 1 15 28 2" xfId="18622" xr:uid="{00000000-0005-0000-0000-0000EC450000}"/>
    <cellStyle name="Heading 1 15 29" xfId="18623" xr:uid="{00000000-0005-0000-0000-0000ED450000}"/>
    <cellStyle name="Heading 1 15 29 2" xfId="18624" xr:uid="{00000000-0005-0000-0000-0000EE450000}"/>
    <cellStyle name="Heading 1 15 3" xfId="470" xr:uid="{00000000-0005-0000-0000-0000EF450000}"/>
    <cellStyle name="Heading 1 15 3 2" xfId="18625" xr:uid="{00000000-0005-0000-0000-0000F0450000}"/>
    <cellStyle name="Heading 1 15 30" xfId="18626" xr:uid="{00000000-0005-0000-0000-0000F1450000}"/>
    <cellStyle name="Heading 1 15 30 2" xfId="18627" xr:uid="{00000000-0005-0000-0000-0000F2450000}"/>
    <cellStyle name="Heading 1 15 31" xfId="18628" xr:uid="{00000000-0005-0000-0000-0000F3450000}"/>
    <cellStyle name="Heading 1 15 31 2" xfId="18629" xr:uid="{00000000-0005-0000-0000-0000F4450000}"/>
    <cellStyle name="Heading 1 15 32" xfId="18630" xr:uid="{00000000-0005-0000-0000-0000F5450000}"/>
    <cellStyle name="Heading 1 15 32 2" xfId="18631" xr:uid="{00000000-0005-0000-0000-0000F6450000}"/>
    <cellStyle name="Heading 1 15 33" xfId="18632" xr:uid="{00000000-0005-0000-0000-0000F7450000}"/>
    <cellStyle name="Heading 1 15 33 2" xfId="18633" xr:uid="{00000000-0005-0000-0000-0000F8450000}"/>
    <cellStyle name="Heading 1 15 34" xfId="18634" xr:uid="{00000000-0005-0000-0000-0000F9450000}"/>
    <cellStyle name="Heading 1 15 34 2" xfId="18635" xr:uid="{00000000-0005-0000-0000-0000FA450000}"/>
    <cellStyle name="Heading 1 15 35" xfId="18636" xr:uid="{00000000-0005-0000-0000-0000FB450000}"/>
    <cellStyle name="Heading 1 15 35 2" xfId="18637" xr:uid="{00000000-0005-0000-0000-0000FC450000}"/>
    <cellStyle name="Heading 1 15 36" xfId="18638" xr:uid="{00000000-0005-0000-0000-0000FD450000}"/>
    <cellStyle name="Heading 1 15 36 2" xfId="18639" xr:uid="{00000000-0005-0000-0000-0000FE450000}"/>
    <cellStyle name="Heading 1 15 37" xfId="18640" xr:uid="{00000000-0005-0000-0000-0000FF450000}"/>
    <cellStyle name="Heading 1 15 37 2" xfId="18641" xr:uid="{00000000-0005-0000-0000-000000460000}"/>
    <cellStyle name="Heading 1 15 38" xfId="18642" xr:uid="{00000000-0005-0000-0000-000001460000}"/>
    <cellStyle name="Heading 1 15 39" xfId="18643" xr:uid="{00000000-0005-0000-0000-000002460000}"/>
    <cellStyle name="Heading 1 15 4" xfId="18644" xr:uid="{00000000-0005-0000-0000-000003460000}"/>
    <cellStyle name="Heading 1 15 4 2" xfId="18645" xr:uid="{00000000-0005-0000-0000-000004460000}"/>
    <cellStyle name="Heading 1 15 40" xfId="18646" xr:uid="{00000000-0005-0000-0000-000005460000}"/>
    <cellStyle name="Heading 1 15 41" xfId="18647" xr:uid="{00000000-0005-0000-0000-000006460000}"/>
    <cellStyle name="Heading 1 15 42" xfId="18648" xr:uid="{00000000-0005-0000-0000-000007460000}"/>
    <cellStyle name="Heading 1 15 43" xfId="18649" xr:uid="{00000000-0005-0000-0000-000008460000}"/>
    <cellStyle name="Heading 1 15 44" xfId="18650" xr:uid="{00000000-0005-0000-0000-000009460000}"/>
    <cellStyle name="Heading 1 15 45" xfId="18651" xr:uid="{00000000-0005-0000-0000-00000A460000}"/>
    <cellStyle name="Heading 1 15 46" xfId="18652" xr:uid="{00000000-0005-0000-0000-00000B460000}"/>
    <cellStyle name="Heading 1 15 47" xfId="18653" xr:uid="{00000000-0005-0000-0000-00000C460000}"/>
    <cellStyle name="Heading 1 15 48" xfId="18654" xr:uid="{00000000-0005-0000-0000-00000D460000}"/>
    <cellStyle name="Heading 1 15 49" xfId="18655" xr:uid="{00000000-0005-0000-0000-00000E460000}"/>
    <cellStyle name="Heading 1 15 5" xfId="18656" xr:uid="{00000000-0005-0000-0000-00000F460000}"/>
    <cellStyle name="Heading 1 15 5 2" xfId="18657" xr:uid="{00000000-0005-0000-0000-000010460000}"/>
    <cellStyle name="Heading 1 15 50" xfId="18658" xr:uid="{00000000-0005-0000-0000-000011460000}"/>
    <cellStyle name="Heading 1 15 51" xfId="18659" xr:uid="{00000000-0005-0000-0000-000012460000}"/>
    <cellStyle name="Heading 1 15 52" xfId="18660" xr:uid="{00000000-0005-0000-0000-000013460000}"/>
    <cellStyle name="Heading 1 15 53" xfId="18661" xr:uid="{00000000-0005-0000-0000-000014460000}"/>
    <cellStyle name="Heading 1 15 54" xfId="18662" xr:uid="{00000000-0005-0000-0000-000015460000}"/>
    <cellStyle name="Heading 1 15 55" xfId="18663" xr:uid="{00000000-0005-0000-0000-000016460000}"/>
    <cellStyle name="Heading 1 15 56" xfId="18664" xr:uid="{00000000-0005-0000-0000-000017460000}"/>
    <cellStyle name="Heading 1 15 57" xfId="18665" xr:uid="{00000000-0005-0000-0000-000018460000}"/>
    <cellStyle name="Heading 1 15 58" xfId="18666" xr:uid="{00000000-0005-0000-0000-000019460000}"/>
    <cellStyle name="Heading 1 15 59" xfId="18667" xr:uid="{00000000-0005-0000-0000-00001A460000}"/>
    <cellStyle name="Heading 1 15 6" xfId="18668" xr:uid="{00000000-0005-0000-0000-00001B460000}"/>
    <cellStyle name="Heading 1 15 6 2" xfId="18669" xr:uid="{00000000-0005-0000-0000-00001C460000}"/>
    <cellStyle name="Heading 1 15 60" xfId="18670" xr:uid="{00000000-0005-0000-0000-00001D460000}"/>
    <cellStyle name="Heading 1 15 61" xfId="18671" xr:uid="{00000000-0005-0000-0000-00001E460000}"/>
    <cellStyle name="Heading 1 15 62" xfId="18672" xr:uid="{00000000-0005-0000-0000-00001F460000}"/>
    <cellStyle name="Heading 1 15 63" xfId="18673" xr:uid="{00000000-0005-0000-0000-000020460000}"/>
    <cellStyle name="Heading 1 15 64" xfId="18674" xr:uid="{00000000-0005-0000-0000-000021460000}"/>
    <cellStyle name="Heading 1 15 65" xfId="18675" xr:uid="{00000000-0005-0000-0000-000022460000}"/>
    <cellStyle name="Heading 1 15 66" xfId="18676" xr:uid="{00000000-0005-0000-0000-000023460000}"/>
    <cellStyle name="Heading 1 15 67" xfId="18677" xr:uid="{00000000-0005-0000-0000-000024460000}"/>
    <cellStyle name="Heading 1 15 68" xfId="18678" xr:uid="{00000000-0005-0000-0000-000025460000}"/>
    <cellStyle name="Heading 1 15 69" xfId="52882" xr:uid="{00000000-0005-0000-0000-000026460000}"/>
    <cellStyle name="Heading 1 15 7" xfId="18679" xr:uid="{00000000-0005-0000-0000-000027460000}"/>
    <cellStyle name="Heading 1 15 7 2" xfId="18680" xr:uid="{00000000-0005-0000-0000-000028460000}"/>
    <cellStyle name="Heading 1 15 70" xfId="53343" xr:uid="{00000000-0005-0000-0000-000029460000}"/>
    <cellStyle name="Heading 1 15 8" xfId="18681" xr:uid="{00000000-0005-0000-0000-00002A460000}"/>
    <cellStyle name="Heading 1 15 8 2" xfId="18682" xr:uid="{00000000-0005-0000-0000-00002B460000}"/>
    <cellStyle name="Heading 1 15 9" xfId="18683" xr:uid="{00000000-0005-0000-0000-00002C460000}"/>
    <cellStyle name="Heading 1 15 9 2" xfId="18684" xr:uid="{00000000-0005-0000-0000-00002D460000}"/>
    <cellStyle name="Heading 1 16" xfId="471" xr:uid="{00000000-0005-0000-0000-00002E460000}"/>
    <cellStyle name="Heading 1 16 10" xfId="18685" xr:uid="{00000000-0005-0000-0000-00002F460000}"/>
    <cellStyle name="Heading 1 16 10 2" xfId="18686" xr:uid="{00000000-0005-0000-0000-000030460000}"/>
    <cellStyle name="Heading 1 16 11" xfId="18687" xr:uid="{00000000-0005-0000-0000-000031460000}"/>
    <cellStyle name="Heading 1 16 11 2" xfId="18688" xr:uid="{00000000-0005-0000-0000-000032460000}"/>
    <cellStyle name="Heading 1 16 12" xfId="18689" xr:uid="{00000000-0005-0000-0000-000033460000}"/>
    <cellStyle name="Heading 1 16 12 2" xfId="18690" xr:uid="{00000000-0005-0000-0000-000034460000}"/>
    <cellStyle name="Heading 1 16 13" xfId="18691" xr:uid="{00000000-0005-0000-0000-000035460000}"/>
    <cellStyle name="Heading 1 16 13 2" xfId="18692" xr:uid="{00000000-0005-0000-0000-000036460000}"/>
    <cellStyle name="Heading 1 16 14" xfId="18693" xr:uid="{00000000-0005-0000-0000-000037460000}"/>
    <cellStyle name="Heading 1 16 14 2" xfId="18694" xr:uid="{00000000-0005-0000-0000-000038460000}"/>
    <cellStyle name="Heading 1 16 15" xfId="18695" xr:uid="{00000000-0005-0000-0000-000039460000}"/>
    <cellStyle name="Heading 1 16 15 2" xfId="18696" xr:uid="{00000000-0005-0000-0000-00003A460000}"/>
    <cellStyle name="Heading 1 16 16" xfId="18697" xr:uid="{00000000-0005-0000-0000-00003B460000}"/>
    <cellStyle name="Heading 1 16 16 2" xfId="18698" xr:uid="{00000000-0005-0000-0000-00003C460000}"/>
    <cellStyle name="Heading 1 16 17" xfId="18699" xr:uid="{00000000-0005-0000-0000-00003D460000}"/>
    <cellStyle name="Heading 1 16 17 2" xfId="18700" xr:uid="{00000000-0005-0000-0000-00003E460000}"/>
    <cellStyle name="Heading 1 16 18" xfId="18701" xr:uid="{00000000-0005-0000-0000-00003F460000}"/>
    <cellStyle name="Heading 1 16 18 2" xfId="18702" xr:uid="{00000000-0005-0000-0000-000040460000}"/>
    <cellStyle name="Heading 1 16 19" xfId="18703" xr:uid="{00000000-0005-0000-0000-000041460000}"/>
    <cellStyle name="Heading 1 16 19 2" xfId="18704" xr:uid="{00000000-0005-0000-0000-000042460000}"/>
    <cellStyle name="Heading 1 16 2" xfId="472" xr:uid="{00000000-0005-0000-0000-000043460000}"/>
    <cellStyle name="Heading 1 16 2 2" xfId="18705" xr:uid="{00000000-0005-0000-0000-000044460000}"/>
    <cellStyle name="Heading 1 16 20" xfId="18706" xr:uid="{00000000-0005-0000-0000-000045460000}"/>
    <cellStyle name="Heading 1 16 20 2" xfId="18707" xr:uid="{00000000-0005-0000-0000-000046460000}"/>
    <cellStyle name="Heading 1 16 21" xfId="18708" xr:uid="{00000000-0005-0000-0000-000047460000}"/>
    <cellStyle name="Heading 1 16 21 2" xfId="18709" xr:uid="{00000000-0005-0000-0000-000048460000}"/>
    <cellStyle name="Heading 1 16 22" xfId="18710" xr:uid="{00000000-0005-0000-0000-000049460000}"/>
    <cellStyle name="Heading 1 16 22 2" xfId="18711" xr:uid="{00000000-0005-0000-0000-00004A460000}"/>
    <cellStyle name="Heading 1 16 23" xfId="18712" xr:uid="{00000000-0005-0000-0000-00004B460000}"/>
    <cellStyle name="Heading 1 16 23 2" xfId="18713" xr:uid="{00000000-0005-0000-0000-00004C460000}"/>
    <cellStyle name="Heading 1 16 24" xfId="18714" xr:uid="{00000000-0005-0000-0000-00004D460000}"/>
    <cellStyle name="Heading 1 16 24 2" xfId="18715" xr:uid="{00000000-0005-0000-0000-00004E460000}"/>
    <cellStyle name="Heading 1 16 25" xfId="18716" xr:uid="{00000000-0005-0000-0000-00004F460000}"/>
    <cellStyle name="Heading 1 16 25 2" xfId="18717" xr:uid="{00000000-0005-0000-0000-000050460000}"/>
    <cellStyle name="Heading 1 16 26" xfId="18718" xr:uid="{00000000-0005-0000-0000-000051460000}"/>
    <cellStyle name="Heading 1 16 26 2" xfId="18719" xr:uid="{00000000-0005-0000-0000-000052460000}"/>
    <cellStyle name="Heading 1 16 27" xfId="18720" xr:uid="{00000000-0005-0000-0000-000053460000}"/>
    <cellStyle name="Heading 1 16 27 2" xfId="18721" xr:uid="{00000000-0005-0000-0000-000054460000}"/>
    <cellStyle name="Heading 1 16 28" xfId="18722" xr:uid="{00000000-0005-0000-0000-000055460000}"/>
    <cellStyle name="Heading 1 16 28 2" xfId="18723" xr:uid="{00000000-0005-0000-0000-000056460000}"/>
    <cellStyle name="Heading 1 16 29" xfId="18724" xr:uid="{00000000-0005-0000-0000-000057460000}"/>
    <cellStyle name="Heading 1 16 29 2" xfId="18725" xr:uid="{00000000-0005-0000-0000-000058460000}"/>
    <cellStyle name="Heading 1 16 3" xfId="473" xr:uid="{00000000-0005-0000-0000-000059460000}"/>
    <cellStyle name="Heading 1 16 3 2" xfId="18726" xr:uid="{00000000-0005-0000-0000-00005A460000}"/>
    <cellStyle name="Heading 1 16 30" xfId="18727" xr:uid="{00000000-0005-0000-0000-00005B460000}"/>
    <cellStyle name="Heading 1 16 30 2" xfId="18728" xr:uid="{00000000-0005-0000-0000-00005C460000}"/>
    <cellStyle name="Heading 1 16 31" xfId="18729" xr:uid="{00000000-0005-0000-0000-00005D460000}"/>
    <cellStyle name="Heading 1 16 31 2" xfId="18730" xr:uid="{00000000-0005-0000-0000-00005E460000}"/>
    <cellStyle name="Heading 1 16 32" xfId="18731" xr:uid="{00000000-0005-0000-0000-00005F460000}"/>
    <cellStyle name="Heading 1 16 32 2" xfId="18732" xr:uid="{00000000-0005-0000-0000-000060460000}"/>
    <cellStyle name="Heading 1 16 33" xfId="18733" xr:uid="{00000000-0005-0000-0000-000061460000}"/>
    <cellStyle name="Heading 1 16 33 2" xfId="18734" xr:uid="{00000000-0005-0000-0000-000062460000}"/>
    <cellStyle name="Heading 1 16 34" xfId="18735" xr:uid="{00000000-0005-0000-0000-000063460000}"/>
    <cellStyle name="Heading 1 16 34 2" xfId="18736" xr:uid="{00000000-0005-0000-0000-000064460000}"/>
    <cellStyle name="Heading 1 16 35" xfId="18737" xr:uid="{00000000-0005-0000-0000-000065460000}"/>
    <cellStyle name="Heading 1 16 35 2" xfId="18738" xr:uid="{00000000-0005-0000-0000-000066460000}"/>
    <cellStyle name="Heading 1 16 36" xfId="18739" xr:uid="{00000000-0005-0000-0000-000067460000}"/>
    <cellStyle name="Heading 1 16 36 2" xfId="18740" xr:uid="{00000000-0005-0000-0000-000068460000}"/>
    <cellStyle name="Heading 1 16 37" xfId="18741" xr:uid="{00000000-0005-0000-0000-000069460000}"/>
    <cellStyle name="Heading 1 16 37 2" xfId="18742" xr:uid="{00000000-0005-0000-0000-00006A460000}"/>
    <cellStyle name="Heading 1 16 38" xfId="18743" xr:uid="{00000000-0005-0000-0000-00006B460000}"/>
    <cellStyle name="Heading 1 16 39" xfId="18744" xr:uid="{00000000-0005-0000-0000-00006C460000}"/>
    <cellStyle name="Heading 1 16 4" xfId="18745" xr:uid="{00000000-0005-0000-0000-00006D460000}"/>
    <cellStyle name="Heading 1 16 4 2" xfId="18746" xr:uid="{00000000-0005-0000-0000-00006E460000}"/>
    <cellStyle name="Heading 1 16 40" xfId="18747" xr:uid="{00000000-0005-0000-0000-00006F460000}"/>
    <cellStyle name="Heading 1 16 41" xfId="18748" xr:uid="{00000000-0005-0000-0000-000070460000}"/>
    <cellStyle name="Heading 1 16 42" xfId="18749" xr:uid="{00000000-0005-0000-0000-000071460000}"/>
    <cellStyle name="Heading 1 16 43" xfId="18750" xr:uid="{00000000-0005-0000-0000-000072460000}"/>
    <cellStyle name="Heading 1 16 44" xfId="18751" xr:uid="{00000000-0005-0000-0000-000073460000}"/>
    <cellStyle name="Heading 1 16 45" xfId="18752" xr:uid="{00000000-0005-0000-0000-000074460000}"/>
    <cellStyle name="Heading 1 16 46" xfId="18753" xr:uid="{00000000-0005-0000-0000-000075460000}"/>
    <cellStyle name="Heading 1 16 47" xfId="18754" xr:uid="{00000000-0005-0000-0000-000076460000}"/>
    <cellStyle name="Heading 1 16 48" xfId="18755" xr:uid="{00000000-0005-0000-0000-000077460000}"/>
    <cellStyle name="Heading 1 16 49" xfId="18756" xr:uid="{00000000-0005-0000-0000-000078460000}"/>
    <cellStyle name="Heading 1 16 5" xfId="18757" xr:uid="{00000000-0005-0000-0000-000079460000}"/>
    <cellStyle name="Heading 1 16 5 2" xfId="18758" xr:uid="{00000000-0005-0000-0000-00007A460000}"/>
    <cellStyle name="Heading 1 16 50" xfId="18759" xr:uid="{00000000-0005-0000-0000-00007B460000}"/>
    <cellStyle name="Heading 1 16 51" xfId="18760" xr:uid="{00000000-0005-0000-0000-00007C460000}"/>
    <cellStyle name="Heading 1 16 52" xfId="18761" xr:uid="{00000000-0005-0000-0000-00007D460000}"/>
    <cellStyle name="Heading 1 16 53" xfId="18762" xr:uid="{00000000-0005-0000-0000-00007E460000}"/>
    <cellStyle name="Heading 1 16 54" xfId="18763" xr:uid="{00000000-0005-0000-0000-00007F460000}"/>
    <cellStyle name="Heading 1 16 55" xfId="18764" xr:uid="{00000000-0005-0000-0000-000080460000}"/>
    <cellStyle name="Heading 1 16 56" xfId="18765" xr:uid="{00000000-0005-0000-0000-000081460000}"/>
    <cellStyle name="Heading 1 16 57" xfId="18766" xr:uid="{00000000-0005-0000-0000-000082460000}"/>
    <cellStyle name="Heading 1 16 58" xfId="18767" xr:uid="{00000000-0005-0000-0000-000083460000}"/>
    <cellStyle name="Heading 1 16 59" xfId="18768" xr:uid="{00000000-0005-0000-0000-000084460000}"/>
    <cellStyle name="Heading 1 16 6" xfId="18769" xr:uid="{00000000-0005-0000-0000-000085460000}"/>
    <cellStyle name="Heading 1 16 6 2" xfId="18770" xr:uid="{00000000-0005-0000-0000-000086460000}"/>
    <cellStyle name="Heading 1 16 60" xfId="18771" xr:uid="{00000000-0005-0000-0000-000087460000}"/>
    <cellStyle name="Heading 1 16 61" xfId="18772" xr:uid="{00000000-0005-0000-0000-000088460000}"/>
    <cellStyle name="Heading 1 16 62" xfId="18773" xr:uid="{00000000-0005-0000-0000-000089460000}"/>
    <cellStyle name="Heading 1 16 63" xfId="18774" xr:uid="{00000000-0005-0000-0000-00008A460000}"/>
    <cellStyle name="Heading 1 16 64" xfId="18775" xr:uid="{00000000-0005-0000-0000-00008B460000}"/>
    <cellStyle name="Heading 1 16 65" xfId="18776" xr:uid="{00000000-0005-0000-0000-00008C460000}"/>
    <cellStyle name="Heading 1 16 66" xfId="18777" xr:uid="{00000000-0005-0000-0000-00008D460000}"/>
    <cellStyle name="Heading 1 16 67" xfId="18778" xr:uid="{00000000-0005-0000-0000-00008E460000}"/>
    <cellStyle name="Heading 1 16 68" xfId="18779" xr:uid="{00000000-0005-0000-0000-00008F460000}"/>
    <cellStyle name="Heading 1 16 69" xfId="52852" xr:uid="{00000000-0005-0000-0000-000090460000}"/>
    <cellStyle name="Heading 1 16 7" xfId="18780" xr:uid="{00000000-0005-0000-0000-000091460000}"/>
    <cellStyle name="Heading 1 16 7 2" xfId="18781" xr:uid="{00000000-0005-0000-0000-000092460000}"/>
    <cellStyle name="Heading 1 16 70" xfId="53313" xr:uid="{00000000-0005-0000-0000-000093460000}"/>
    <cellStyle name="Heading 1 16 8" xfId="18782" xr:uid="{00000000-0005-0000-0000-000094460000}"/>
    <cellStyle name="Heading 1 16 8 2" xfId="18783" xr:uid="{00000000-0005-0000-0000-000095460000}"/>
    <cellStyle name="Heading 1 16 9" xfId="18784" xr:uid="{00000000-0005-0000-0000-000096460000}"/>
    <cellStyle name="Heading 1 16 9 2" xfId="18785" xr:uid="{00000000-0005-0000-0000-000097460000}"/>
    <cellStyle name="Heading 1 17" xfId="474" xr:uid="{00000000-0005-0000-0000-000098460000}"/>
    <cellStyle name="Heading 1 17 10" xfId="18786" xr:uid="{00000000-0005-0000-0000-000099460000}"/>
    <cellStyle name="Heading 1 17 10 2" xfId="18787" xr:uid="{00000000-0005-0000-0000-00009A460000}"/>
    <cellStyle name="Heading 1 17 11" xfId="18788" xr:uid="{00000000-0005-0000-0000-00009B460000}"/>
    <cellStyle name="Heading 1 17 11 2" xfId="18789" xr:uid="{00000000-0005-0000-0000-00009C460000}"/>
    <cellStyle name="Heading 1 17 12" xfId="18790" xr:uid="{00000000-0005-0000-0000-00009D460000}"/>
    <cellStyle name="Heading 1 17 12 2" xfId="18791" xr:uid="{00000000-0005-0000-0000-00009E460000}"/>
    <cellStyle name="Heading 1 17 13" xfId="18792" xr:uid="{00000000-0005-0000-0000-00009F460000}"/>
    <cellStyle name="Heading 1 17 13 2" xfId="18793" xr:uid="{00000000-0005-0000-0000-0000A0460000}"/>
    <cellStyle name="Heading 1 17 14" xfId="18794" xr:uid="{00000000-0005-0000-0000-0000A1460000}"/>
    <cellStyle name="Heading 1 17 14 2" xfId="18795" xr:uid="{00000000-0005-0000-0000-0000A2460000}"/>
    <cellStyle name="Heading 1 17 15" xfId="18796" xr:uid="{00000000-0005-0000-0000-0000A3460000}"/>
    <cellStyle name="Heading 1 17 15 2" xfId="18797" xr:uid="{00000000-0005-0000-0000-0000A4460000}"/>
    <cellStyle name="Heading 1 17 16" xfId="18798" xr:uid="{00000000-0005-0000-0000-0000A5460000}"/>
    <cellStyle name="Heading 1 17 16 2" xfId="18799" xr:uid="{00000000-0005-0000-0000-0000A6460000}"/>
    <cellStyle name="Heading 1 17 17" xfId="18800" xr:uid="{00000000-0005-0000-0000-0000A7460000}"/>
    <cellStyle name="Heading 1 17 17 2" xfId="18801" xr:uid="{00000000-0005-0000-0000-0000A8460000}"/>
    <cellStyle name="Heading 1 17 18" xfId="18802" xr:uid="{00000000-0005-0000-0000-0000A9460000}"/>
    <cellStyle name="Heading 1 17 18 2" xfId="18803" xr:uid="{00000000-0005-0000-0000-0000AA460000}"/>
    <cellStyle name="Heading 1 17 19" xfId="18804" xr:uid="{00000000-0005-0000-0000-0000AB460000}"/>
    <cellStyle name="Heading 1 17 19 2" xfId="18805" xr:uid="{00000000-0005-0000-0000-0000AC460000}"/>
    <cellStyle name="Heading 1 17 2" xfId="475" xr:uid="{00000000-0005-0000-0000-0000AD460000}"/>
    <cellStyle name="Heading 1 17 2 2" xfId="18806" xr:uid="{00000000-0005-0000-0000-0000AE460000}"/>
    <cellStyle name="Heading 1 17 20" xfId="18807" xr:uid="{00000000-0005-0000-0000-0000AF460000}"/>
    <cellStyle name="Heading 1 17 20 2" xfId="18808" xr:uid="{00000000-0005-0000-0000-0000B0460000}"/>
    <cellStyle name="Heading 1 17 21" xfId="18809" xr:uid="{00000000-0005-0000-0000-0000B1460000}"/>
    <cellStyle name="Heading 1 17 21 2" xfId="18810" xr:uid="{00000000-0005-0000-0000-0000B2460000}"/>
    <cellStyle name="Heading 1 17 22" xfId="18811" xr:uid="{00000000-0005-0000-0000-0000B3460000}"/>
    <cellStyle name="Heading 1 17 22 2" xfId="18812" xr:uid="{00000000-0005-0000-0000-0000B4460000}"/>
    <cellStyle name="Heading 1 17 23" xfId="18813" xr:uid="{00000000-0005-0000-0000-0000B5460000}"/>
    <cellStyle name="Heading 1 17 23 2" xfId="18814" xr:uid="{00000000-0005-0000-0000-0000B6460000}"/>
    <cellStyle name="Heading 1 17 24" xfId="18815" xr:uid="{00000000-0005-0000-0000-0000B7460000}"/>
    <cellStyle name="Heading 1 17 24 2" xfId="18816" xr:uid="{00000000-0005-0000-0000-0000B8460000}"/>
    <cellStyle name="Heading 1 17 25" xfId="18817" xr:uid="{00000000-0005-0000-0000-0000B9460000}"/>
    <cellStyle name="Heading 1 17 25 2" xfId="18818" xr:uid="{00000000-0005-0000-0000-0000BA460000}"/>
    <cellStyle name="Heading 1 17 26" xfId="18819" xr:uid="{00000000-0005-0000-0000-0000BB460000}"/>
    <cellStyle name="Heading 1 17 26 2" xfId="18820" xr:uid="{00000000-0005-0000-0000-0000BC460000}"/>
    <cellStyle name="Heading 1 17 27" xfId="18821" xr:uid="{00000000-0005-0000-0000-0000BD460000}"/>
    <cellStyle name="Heading 1 17 27 2" xfId="18822" xr:uid="{00000000-0005-0000-0000-0000BE460000}"/>
    <cellStyle name="Heading 1 17 28" xfId="18823" xr:uid="{00000000-0005-0000-0000-0000BF460000}"/>
    <cellStyle name="Heading 1 17 28 2" xfId="18824" xr:uid="{00000000-0005-0000-0000-0000C0460000}"/>
    <cellStyle name="Heading 1 17 29" xfId="18825" xr:uid="{00000000-0005-0000-0000-0000C1460000}"/>
    <cellStyle name="Heading 1 17 29 2" xfId="18826" xr:uid="{00000000-0005-0000-0000-0000C2460000}"/>
    <cellStyle name="Heading 1 17 3" xfId="476" xr:uid="{00000000-0005-0000-0000-0000C3460000}"/>
    <cellStyle name="Heading 1 17 3 2" xfId="18827" xr:uid="{00000000-0005-0000-0000-0000C4460000}"/>
    <cellStyle name="Heading 1 17 30" xfId="18828" xr:uid="{00000000-0005-0000-0000-0000C5460000}"/>
    <cellStyle name="Heading 1 17 30 2" xfId="18829" xr:uid="{00000000-0005-0000-0000-0000C6460000}"/>
    <cellStyle name="Heading 1 17 31" xfId="18830" xr:uid="{00000000-0005-0000-0000-0000C7460000}"/>
    <cellStyle name="Heading 1 17 31 2" xfId="18831" xr:uid="{00000000-0005-0000-0000-0000C8460000}"/>
    <cellStyle name="Heading 1 17 32" xfId="18832" xr:uid="{00000000-0005-0000-0000-0000C9460000}"/>
    <cellStyle name="Heading 1 17 32 2" xfId="18833" xr:uid="{00000000-0005-0000-0000-0000CA460000}"/>
    <cellStyle name="Heading 1 17 33" xfId="18834" xr:uid="{00000000-0005-0000-0000-0000CB460000}"/>
    <cellStyle name="Heading 1 17 33 2" xfId="18835" xr:uid="{00000000-0005-0000-0000-0000CC460000}"/>
    <cellStyle name="Heading 1 17 34" xfId="18836" xr:uid="{00000000-0005-0000-0000-0000CD460000}"/>
    <cellStyle name="Heading 1 17 34 2" xfId="18837" xr:uid="{00000000-0005-0000-0000-0000CE460000}"/>
    <cellStyle name="Heading 1 17 35" xfId="18838" xr:uid="{00000000-0005-0000-0000-0000CF460000}"/>
    <cellStyle name="Heading 1 17 35 2" xfId="18839" xr:uid="{00000000-0005-0000-0000-0000D0460000}"/>
    <cellStyle name="Heading 1 17 36" xfId="18840" xr:uid="{00000000-0005-0000-0000-0000D1460000}"/>
    <cellStyle name="Heading 1 17 36 2" xfId="18841" xr:uid="{00000000-0005-0000-0000-0000D2460000}"/>
    <cellStyle name="Heading 1 17 37" xfId="18842" xr:uid="{00000000-0005-0000-0000-0000D3460000}"/>
    <cellStyle name="Heading 1 17 37 2" xfId="18843" xr:uid="{00000000-0005-0000-0000-0000D4460000}"/>
    <cellStyle name="Heading 1 17 38" xfId="18844" xr:uid="{00000000-0005-0000-0000-0000D5460000}"/>
    <cellStyle name="Heading 1 17 39" xfId="18845" xr:uid="{00000000-0005-0000-0000-0000D6460000}"/>
    <cellStyle name="Heading 1 17 4" xfId="18846" xr:uid="{00000000-0005-0000-0000-0000D7460000}"/>
    <cellStyle name="Heading 1 17 4 2" xfId="18847" xr:uid="{00000000-0005-0000-0000-0000D8460000}"/>
    <cellStyle name="Heading 1 17 40" xfId="18848" xr:uid="{00000000-0005-0000-0000-0000D9460000}"/>
    <cellStyle name="Heading 1 17 41" xfId="18849" xr:uid="{00000000-0005-0000-0000-0000DA460000}"/>
    <cellStyle name="Heading 1 17 42" xfId="18850" xr:uid="{00000000-0005-0000-0000-0000DB460000}"/>
    <cellStyle name="Heading 1 17 43" xfId="18851" xr:uid="{00000000-0005-0000-0000-0000DC460000}"/>
    <cellStyle name="Heading 1 17 44" xfId="18852" xr:uid="{00000000-0005-0000-0000-0000DD460000}"/>
    <cellStyle name="Heading 1 17 45" xfId="18853" xr:uid="{00000000-0005-0000-0000-0000DE460000}"/>
    <cellStyle name="Heading 1 17 46" xfId="18854" xr:uid="{00000000-0005-0000-0000-0000DF460000}"/>
    <cellStyle name="Heading 1 17 47" xfId="18855" xr:uid="{00000000-0005-0000-0000-0000E0460000}"/>
    <cellStyle name="Heading 1 17 48" xfId="18856" xr:uid="{00000000-0005-0000-0000-0000E1460000}"/>
    <cellStyle name="Heading 1 17 49" xfId="18857" xr:uid="{00000000-0005-0000-0000-0000E2460000}"/>
    <cellStyle name="Heading 1 17 5" xfId="18858" xr:uid="{00000000-0005-0000-0000-0000E3460000}"/>
    <cellStyle name="Heading 1 17 5 2" xfId="18859" xr:uid="{00000000-0005-0000-0000-0000E4460000}"/>
    <cellStyle name="Heading 1 17 50" xfId="18860" xr:uid="{00000000-0005-0000-0000-0000E5460000}"/>
    <cellStyle name="Heading 1 17 51" xfId="18861" xr:uid="{00000000-0005-0000-0000-0000E6460000}"/>
    <cellStyle name="Heading 1 17 52" xfId="18862" xr:uid="{00000000-0005-0000-0000-0000E7460000}"/>
    <cellStyle name="Heading 1 17 53" xfId="18863" xr:uid="{00000000-0005-0000-0000-0000E8460000}"/>
    <cellStyle name="Heading 1 17 54" xfId="18864" xr:uid="{00000000-0005-0000-0000-0000E9460000}"/>
    <cellStyle name="Heading 1 17 55" xfId="18865" xr:uid="{00000000-0005-0000-0000-0000EA460000}"/>
    <cellStyle name="Heading 1 17 56" xfId="18866" xr:uid="{00000000-0005-0000-0000-0000EB460000}"/>
    <cellStyle name="Heading 1 17 57" xfId="18867" xr:uid="{00000000-0005-0000-0000-0000EC460000}"/>
    <cellStyle name="Heading 1 17 58" xfId="18868" xr:uid="{00000000-0005-0000-0000-0000ED460000}"/>
    <cellStyle name="Heading 1 17 59" xfId="18869" xr:uid="{00000000-0005-0000-0000-0000EE460000}"/>
    <cellStyle name="Heading 1 17 6" xfId="18870" xr:uid="{00000000-0005-0000-0000-0000EF460000}"/>
    <cellStyle name="Heading 1 17 6 2" xfId="18871" xr:uid="{00000000-0005-0000-0000-0000F0460000}"/>
    <cellStyle name="Heading 1 17 60" xfId="18872" xr:uid="{00000000-0005-0000-0000-0000F1460000}"/>
    <cellStyle name="Heading 1 17 61" xfId="18873" xr:uid="{00000000-0005-0000-0000-0000F2460000}"/>
    <cellStyle name="Heading 1 17 62" xfId="18874" xr:uid="{00000000-0005-0000-0000-0000F3460000}"/>
    <cellStyle name="Heading 1 17 63" xfId="18875" xr:uid="{00000000-0005-0000-0000-0000F4460000}"/>
    <cellStyle name="Heading 1 17 64" xfId="18876" xr:uid="{00000000-0005-0000-0000-0000F5460000}"/>
    <cellStyle name="Heading 1 17 65" xfId="18877" xr:uid="{00000000-0005-0000-0000-0000F6460000}"/>
    <cellStyle name="Heading 1 17 66" xfId="18878" xr:uid="{00000000-0005-0000-0000-0000F7460000}"/>
    <cellStyle name="Heading 1 17 67" xfId="18879" xr:uid="{00000000-0005-0000-0000-0000F8460000}"/>
    <cellStyle name="Heading 1 17 68" xfId="18880" xr:uid="{00000000-0005-0000-0000-0000F9460000}"/>
    <cellStyle name="Heading 1 17 69" xfId="52953" xr:uid="{00000000-0005-0000-0000-0000FA460000}"/>
    <cellStyle name="Heading 1 17 7" xfId="18881" xr:uid="{00000000-0005-0000-0000-0000FB460000}"/>
    <cellStyle name="Heading 1 17 7 2" xfId="18882" xr:uid="{00000000-0005-0000-0000-0000FC460000}"/>
    <cellStyle name="Heading 1 17 70" xfId="53414" xr:uid="{00000000-0005-0000-0000-0000FD460000}"/>
    <cellStyle name="Heading 1 17 8" xfId="18883" xr:uid="{00000000-0005-0000-0000-0000FE460000}"/>
    <cellStyle name="Heading 1 17 8 2" xfId="18884" xr:uid="{00000000-0005-0000-0000-0000FF460000}"/>
    <cellStyle name="Heading 1 17 9" xfId="18885" xr:uid="{00000000-0005-0000-0000-000000470000}"/>
    <cellStyle name="Heading 1 17 9 2" xfId="18886" xr:uid="{00000000-0005-0000-0000-000001470000}"/>
    <cellStyle name="Heading 1 18" xfId="477" xr:uid="{00000000-0005-0000-0000-000002470000}"/>
    <cellStyle name="Heading 1 18 10" xfId="18887" xr:uid="{00000000-0005-0000-0000-000003470000}"/>
    <cellStyle name="Heading 1 18 10 2" xfId="18888" xr:uid="{00000000-0005-0000-0000-000004470000}"/>
    <cellStyle name="Heading 1 18 11" xfId="18889" xr:uid="{00000000-0005-0000-0000-000005470000}"/>
    <cellStyle name="Heading 1 18 11 2" xfId="18890" xr:uid="{00000000-0005-0000-0000-000006470000}"/>
    <cellStyle name="Heading 1 18 12" xfId="18891" xr:uid="{00000000-0005-0000-0000-000007470000}"/>
    <cellStyle name="Heading 1 18 12 2" xfId="18892" xr:uid="{00000000-0005-0000-0000-000008470000}"/>
    <cellStyle name="Heading 1 18 13" xfId="18893" xr:uid="{00000000-0005-0000-0000-000009470000}"/>
    <cellStyle name="Heading 1 18 13 2" xfId="18894" xr:uid="{00000000-0005-0000-0000-00000A470000}"/>
    <cellStyle name="Heading 1 18 14" xfId="18895" xr:uid="{00000000-0005-0000-0000-00000B470000}"/>
    <cellStyle name="Heading 1 18 14 2" xfId="18896" xr:uid="{00000000-0005-0000-0000-00000C470000}"/>
    <cellStyle name="Heading 1 18 15" xfId="18897" xr:uid="{00000000-0005-0000-0000-00000D470000}"/>
    <cellStyle name="Heading 1 18 15 2" xfId="18898" xr:uid="{00000000-0005-0000-0000-00000E470000}"/>
    <cellStyle name="Heading 1 18 16" xfId="18899" xr:uid="{00000000-0005-0000-0000-00000F470000}"/>
    <cellStyle name="Heading 1 18 16 2" xfId="18900" xr:uid="{00000000-0005-0000-0000-000010470000}"/>
    <cellStyle name="Heading 1 18 17" xfId="18901" xr:uid="{00000000-0005-0000-0000-000011470000}"/>
    <cellStyle name="Heading 1 18 17 2" xfId="18902" xr:uid="{00000000-0005-0000-0000-000012470000}"/>
    <cellStyle name="Heading 1 18 18" xfId="18903" xr:uid="{00000000-0005-0000-0000-000013470000}"/>
    <cellStyle name="Heading 1 18 18 2" xfId="18904" xr:uid="{00000000-0005-0000-0000-000014470000}"/>
    <cellStyle name="Heading 1 18 19" xfId="18905" xr:uid="{00000000-0005-0000-0000-000015470000}"/>
    <cellStyle name="Heading 1 18 19 2" xfId="18906" xr:uid="{00000000-0005-0000-0000-000016470000}"/>
    <cellStyle name="Heading 1 18 2" xfId="478" xr:uid="{00000000-0005-0000-0000-000017470000}"/>
    <cellStyle name="Heading 1 18 2 2" xfId="18907" xr:uid="{00000000-0005-0000-0000-000018470000}"/>
    <cellStyle name="Heading 1 18 20" xfId="18908" xr:uid="{00000000-0005-0000-0000-000019470000}"/>
    <cellStyle name="Heading 1 18 20 2" xfId="18909" xr:uid="{00000000-0005-0000-0000-00001A470000}"/>
    <cellStyle name="Heading 1 18 21" xfId="18910" xr:uid="{00000000-0005-0000-0000-00001B470000}"/>
    <cellStyle name="Heading 1 18 21 2" xfId="18911" xr:uid="{00000000-0005-0000-0000-00001C470000}"/>
    <cellStyle name="Heading 1 18 22" xfId="18912" xr:uid="{00000000-0005-0000-0000-00001D470000}"/>
    <cellStyle name="Heading 1 18 22 2" xfId="18913" xr:uid="{00000000-0005-0000-0000-00001E470000}"/>
    <cellStyle name="Heading 1 18 23" xfId="18914" xr:uid="{00000000-0005-0000-0000-00001F470000}"/>
    <cellStyle name="Heading 1 18 23 2" xfId="18915" xr:uid="{00000000-0005-0000-0000-000020470000}"/>
    <cellStyle name="Heading 1 18 24" xfId="18916" xr:uid="{00000000-0005-0000-0000-000021470000}"/>
    <cellStyle name="Heading 1 18 24 2" xfId="18917" xr:uid="{00000000-0005-0000-0000-000022470000}"/>
    <cellStyle name="Heading 1 18 25" xfId="18918" xr:uid="{00000000-0005-0000-0000-000023470000}"/>
    <cellStyle name="Heading 1 18 25 2" xfId="18919" xr:uid="{00000000-0005-0000-0000-000024470000}"/>
    <cellStyle name="Heading 1 18 26" xfId="18920" xr:uid="{00000000-0005-0000-0000-000025470000}"/>
    <cellStyle name="Heading 1 18 26 2" xfId="18921" xr:uid="{00000000-0005-0000-0000-000026470000}"/>
    <cellStyle name="Heading 1 18 27" xfId="18922" xr:uid="{00000000-0005-0000-0000-000027470000}"/>
    <cellStyle name="Heading 1 18 27 2" xfId="18923" xr:uid="{00000000-0005-0000-0000-000028470000}"/>
    <cellStyle name="Heading 1 18 28" xfId="18924" xr:uid="{00000000-0005-0000-0000-000029470000}"/>
    <cellStyle name="Heading 1 18 28 2" xfId="18925" xr:uid="{00000000-0005-0000-0000-00002A470000}"/>
    <cellStyle name="Heading 1 18 29" xfId="18926" xr:uid="{00000000-0005-0000-0000-00002B470000}"/>
    <cellStyle name="Heading 1 18 29 2" xfId="18927" xr:uid="{00000000-0005-0000-0000-00002C470000}"/>
    <cellStyle name="Heading 1 18 3" xfId="479" xr:uid="{00000000-0005-0000-0000-00002D470000}"/>
    <cellStyle name="Heading 1 18 3 2" xfId="18928" xr:uid="{00000000-0005-0000-0000-00002E470000}"/>
    <cellStyle name="Heading 1 18 30" xfId="18929" xr:uid="{00000000-0005-0000-0000-00002F470000}"/>
    <cellStyle name="Heading 1 18 30 2" xfId="18930" xr:uid="{00000000-0005-0000-0000-000030470000}"/>
    <cellStyle name="Heading 1 18 31" xfId="18931" xr:uid="{00000000-0005-0000-0000-000031470000}"/>
    <cellStyle name="Heading 1 18 31 2" xfId="18932" xr:uid="{00000000-0005-0000-0000-000032470000}"/>
    <cellStyle name="Heading 1 18 32" xfId="18933" xr:uid="{00000000-0005-0000-0000-000033470000}"/>
    <cellStyle name="Heading 1 18 32 2" xfId="18934" xr:uid="{00000000-0005-0000-0000-000034470000}"/>
    <cellStyle name="Heading 1 18 33" xfId="18935" xr:uid="{00000000-0005-0000-0000-000035470000}"/>
    <cellStyle name="Heading 1 18 33 2" xfId="18936" xr:uid="{00000000-0005-0000-0000-000036470000}"/>
    <cellStyle name="Heading 1 18 34" xfId="18937" xr:uid="{00000000-0005-0000-0000-000037470000}"/>
    <cellStyle name="Heading 1 18 34 2" xfId="18938" xr:uid="{00000000-0005-0000-0000-000038470000}"/>
    <cellStyle name="Heading 1 18 35" xfId="18939" xr:uid="{00000000-0005-0000-0000-000039470000}"/>
    <cellStyle name="Heading 1 18 35 2" xfId="18940" xr:uid="{00000000-0005-0000-0000-00003A470000}"/>
    <cellStyle name="Heading 1 18 36" xfId="18941" xr:uid="{00000000-0005-0000-0000-00003B470000}"/>
    <cellStyle name="Heading 1 18 36 2" xfId="18942" xr:uid="{00000000-0005-0000-0000-00003C470000}"/>
    <cellStyle name="Heading 1 18 37" xfId="18943" xr:uid="{00000000-0005-0000-0000-00003D470000}"/>
    <cellStyle name="Heading 1 18 37 2" xfId="18944" xr:uid="{00000000-0005-0000-0000-00003E470000}"/>
    <cellStyle name="Heading 1 18 38" xfId="18945" xr:uid="{00000000-0005-0000-0000-00003F470000}"/>
    <cellStyle name="Heading 1 18 39" xfId="18946" xr:uid="{00000000-0005-0000-0000-000040470000}"/>
    <cellStyle name="Heading 1 18 4" xfId="18947" xr:uid="{00000000-0005-0000-0000-000041470000}"/>
    <cellStyle name="Heading 1 18 4 2" xfId="18948" xr:uid="{00000000-0005-0000-0000-000042470000}"/>
    <cellStyle name="Heading 1 18 40" xfId="18949" xr:uid="{00000000-0005-0000-0000-000043470000}"/>
    <cellStyle name="Heading 1 18 41" xfId="18950" xr:uid="{00000000-0005-0000-0000-000044470000}"/>
    <cellStyle name="Heading 1 18 42" xfId="18951" xr:uid="{00000000-0005-0000-0000-000045470000}"/>
    <cellStyle name="Heading 1 18 43" xfId="18952" xr:uid="{00000000-0005-0000-0000-000046470000}"/>
    <cellStyle name="Heading 1 18 44" xfId="18953" xr:uid="{00000000-0005-0000-0000-000047470000}"/>
    <cellStyle name="Heading 1 18 45" xfId="18954" xr:uid="{00000000-0005-0000-0000-000048470000}"/>
    <cellStyle name="Heading 1 18 46" xfId="18955" xr:uid="{00000000-0005-0000-0000-000049470000}"/>
    <cellStyle name="Heading 1 18 47" xfId="18956" xr:uid="{00000000-0005-0000-0000-00004A470000}"/>
    <cellStyle name="Heading 1 18 48" xfId="18957" xr:uid="{00000000-0005-0000-0000-00004B470000}"/>
    <cellStyle name="Heading 1 18 49" xfId="18958" xr:uid="{00000000-0005-0000-0000-00004C470000}"/>
    <cellStyle name="Heading 1 18 5" xfId="18959" xr:uid="{00000000-0005-0000-0000-00004D470000}"/>
    <cellStyle name="Heading 1 18 5 2" xfId="18960" xr:uid="{00000000-0005-0000-0000-00004E470000}"/>
    <cellStyle name="Heading 1 18 50" xfId="18961" xr:uid="{00000000-0005-0000-0000-00004F470000}"/>
    <cellStyle name="Heading 1 18 51" xfId="18962" xr:uid="{00000000-0005-0000-0000-000050470000}"/>
    <cellStyle name="Heading 1 18 52" xfId="18963" xr:uid="{00000000-0005-0000-0000-000051470000}"/>
    <cellStyle name="Heading 1 18 53" xfId="18964" xr:uid="{00000000-0005-0000-0000-000052470000}"/>
    <cellStyle name="Heading 1 18 54" xfId="18965" xr:uid="{00000000-0005-0000-0000-000053470000}"/>
    <cellStyle name="Heading 1 18 55" xfId="18966" xr:uid="{00000000-0005-0000-0000-000054470000}"/>
    <cellStyle name="Heading 1 18 56" xfId="18967" xr:uid="{00000000-0005-0000-0000-000055470000}"/>
    <cellStyle name="Heading 1 18 57" xfId="18968" xr:uid="{00000000-0005-0000-0000-000056470000}"/>
    <cellStyle name="Heading 1 18 58" xfId="18969" xr:uid="{00000000-0005-0000-0000-000057470000}"/>
    <cellStyle name="Heading 1 18 59" xfId="18970" xr:uid="{00000000-0005-0000-0000-000058470000}"/>
    <cellStyle name="Heading 1 18 6" xfId="18971" xr:uid="{00000000-0005-0000-0000-000059470000}"/>
    <cellStyle name="Heading 1 18 6 2" xfId="18972" xr:uid="{00000000-0005-0000-0000-00005A470000}"/>
    <cellStyle name="Heading 1 18 60" xfId="18973" xr:uid="{00000000-0005-0000-0000-00005B470000}"/>
    <cellStyle name="Heading 1 18 61" xfId="18974" xr:uid="{00000000-0005-0000-0000-00005C470000}"/>
    <cellStyle name="Heading 1 18 62" xfId="18975" xr:uid="{00000000-0005-0000-0000-00005D470000}"/>
    <cellStyle name="Heading 1 18 63" xfId="18976" xr:uid="{00000000-0005-0000-0000-00005E470000}"/>
    <cellStyle name="Heading 1 18 64" xfId="18977" xr:uid="{00000000-0005-0000-0000-00005F470000}"/>
    <cellStyle name="Heading 1 18 65" xfId="18978" xr:uid="{00000000-0005-0000-0000-000060470000}"/>
    <cellStyle name="Heading 1 18 66" xfId="18979" xr:uid="{00000000-0005-0000-0000-000061470000}"/>
    <cellStyle name="Heading 1 18 67" xfId="18980" xr:uid="{00000000-0005-0000-0000-000062470000}"/>
    <cellStyle name="Heading 1 18 68" xfId="18981" xr:uid="{00000000-0005-0000-0000-000063470000}"/>
    <cellStyle name="Heading 1 18 69" xfId="52857" xr:uid="{00000000-0005-0000-0000-000064470000}"/>
    <cellStyle name="Heading 1 18 7" xfId="18982" xr:uid="{00000000-0005-0000-0000-000065470000}"/>
    <cellStyle name="Heading 1 18 7 2" xfId="18983" xr:uid="{00000000-0005-0000-0000-000066470000}"/>
    <cellStyle name="Heading 1 18 70" xfId="53318" xr:uid="{00000000-0005-0000-0000-000067470000}"/>
    <cellStyle name="Heading 1 18 8" xfId="18984" xr:uid="{00000000-0005-0000-0000-000068470000}"/>
    <cellStyle name="Heading 1 18 8 2" xfId="18985" xr:uid="{00000000-0005-0000-0000-000069470000}"/>
    <cellStyle name="Heading 1 18 9" xfId="18986" xr:uid="{00000000-0005-0000-0000-00006A470000}"/>
    <cellStyle name="Heading 1 18 9 2" xfId="18987" xr:uid="{00000000-0005-0000-0000-00006B470000}"/>
    <cellStyle name="Heading 1 19" xfId="480" xr:uid="{00000000-0005-0000-0000-00006C470000}"/>
    <cellStyle name="Heading 1 19 10" xfId="18988" xr:uid="{00000000-0005-0000-0000-00006D470000}"/>
    <cellStyle name="Heading 1 19 10 2" xfId="18989" xr:uid="{00000000-0005-0000-0000-00006E470000}"/>
    <cellStyle name="Heading 1 19 11" xfId="18990" xr:uid="{00000000-0005-0000-0000-00006F470000}"/>
    <cellStyle name="Heading 1 19 11 2" xfId="18991" xr:uid="{00000000-0005-0000-0000-000070470000}"/>
    <cellStyle name="Heading 1 19 12" xfId="18992" xr:uid="{00000000-0005-0000-0000-000071470000}"/>
    <cellStyle name="Heading 1 19 12 2" xfId="18993" xr:uid="{00000000-0005-0000-0000-000072470000}"/>
    <cellStyle name="Heading 1 19 13" xfId="18994" xr:uid="{00000000-0005-0000-0000-000073470000}"/>
    <cellStyle name="Heading 1 19 13 2" xfId="18995" xr:uid="{00000000-0005-0000-0000-000074470000}"/>
    <cellStyle name="Heading 1 19 14" xfId="18996" xr:uid="{00000000-0005-0000-0000-000075470000}"/>
    <cellStyle name="Heading 1 19 14 2" xfId="18997" xr:uid="{00000000-0005-0000-0000-000076470000}"/>
    <cellStyle name="Heading 1 19 15" xfId="18998" xr:uid="{00000000-0005-0000-0000-000077470000}"/>
    <cellStyle name="Heading 1 19 15 2" xfId="18999" xr:uid="{00000000-0005-0000-0000-000078470000}"/>
    <cellStyle name="Heading 1 19 16" xfId="19000" xr:uid="{00000000-0005-0000-0000-000079470000}"/>
    <cellStyle name="Heading 1 19 16 2" xfId="19001" xr:uid="{00000000-0005-0000-0000-00007A470000}"/>
    <cellStyle name="Heading 1 19 17" xfId="19002" xr:uid="{00000000-0005-0000-0000-00007B470000}"/>
    <cellStyle name="Heading 1 19 17 2" xfId="19003" xr:uid="{00000000-0005-0000-0000-00007C470000}"/>
    <cellStyle name="Heading 1 19 18" xfId="19004" xr:uid="{00000000-0005-0000-0000-00007D470000}"/>
    <cellStyle name="Heading 1 19 18 2" xfId="19005" xr:uid="{00000000-0005-0000-0000-00007E470000}"/>
    <cellStyle name="Heading 1 19 19" xfId="19006" xr:uid="{00000000-0005-0000-0000-00007F470000}"/>
    <cellStyle name="Heading 1 19 19 2" xfId="19007" xr:uid="{00000000-0005-0000-0000-000080470000}"/>
    <cellStyle name="Heading 1 19 2" xfId="481" xr:uid="{00000000-0005-0000-0000-000081470000}"/>
    <cellStyle name="Heading 1 19 2 2" xfId="19008" xr:uid="{00000000-0005-0000-0000-000082470000}"/>
    <cellStyle name="Heading 1 19 20" xfId="19009" xr:uid="{00000000-0005-0000-0000-000083470000}"/>
    <cellStyle name="Heading 1 19 20 2" xfId="19010" xr:uid="{00000000-0005-0000-0000-000084470000}"/>
    <cellStyle name="Heading 1 19 21" xfId="19011" xr:uid="{00000000-0005-0000-0000-000085470000}"/>
    <cellStyle name="Heading 1 19 21 2" xfId="19012" xr:uid="{00000000-0005-0000-0000-000086470000}"/>
    <cellStyle name="Heading 1 19 22" xfId="19013" xr:uid="{00000000-0005-0000-0000-000087470000}"/>
    <cellStyle name="Heading 1 19 22 2" xfId="19014" xr:uid="{00000000-0005-0000-0000-000088470000}"/>
    <cellStyle name="Heading 1 19 23" xfId="19015" xr:uid="{00000000-0005-0000-0000-000089470000}"/>
    <cellStyle name="Heading 1 19 23 2" xfId="19016" xr:uid="{00000000-0005-0000-0000-00008A470000}"/>
    <cellStyle name="Heading 1 19 24" xfId="19017" xr:uid="{00000000-0005-0000-0000-00008B470000}"/>
    <cellStyle name="Heading 1 19 24 2" xfId="19018" xr:uid="{00000000-0005-0000-0000-00008C470000}"/>
    <cellStyle name="Heading 1 19 25" xfId="19019" xr:uid="{00000000-0005-0000-0000-00008D470000}"/>
    <cellStyle name="Heading 1 19 25 2" xfId="19020" xr:uid="{00000000-0005-0000-0000-00008E470000}"/>
    <cellStyle name="Heading 1 19 26" xfId="19021" xr:uid="{00000000-0005-0000-0000-00008F470000}"/>
    <cellStyle name="Heading 1 19 26 2" xfId="19022" xr:uid="{00000000-0005-0000-0000-000090470000}"/>
    <cellStyle name="Heading 1 19 27" xfId="19023" xr:uid="{00000000-0005-0000-0000-000091470000}"/>
    <cellStyle name="Heading 1 19 27 2" xfId="19024" xr:uid="{00000000-0005-0000-0000-000092470000}"/>
    <cellStyle name="Heading 1 19 28" xfId="19025" xr:uid="{00000000-0005-0000-0000-000093470000}"/>
    <cellStyle name="Heading 1 19 28 2" xfId="19026" xr:uid="{00000000-0005-0000-0000-000094470000}"/>
    <cellStyle name="Heading 1 19 29" xfId="19027" xr:uid="{00000000-0005-0000-0000-000095470000}"/>
    <cellStyle name="Heading 1 19 29 2" xfId="19028" xr:uid="{00000000-0005-0000-0000-000096470000}"/>
    <cellStyle name="Heading 1 19 3" xfId="482" xr:uid="{00000000-0005-0000-0000-000097470000}"/>
    <cellStyle name="Heading 1 19 3 2" xfId="19029" xr:uid="{00000000-0005-0000-0000-000098470000}"/>
    <cellStyle name="Heading 1 19 30" xfId="19030" xr:uid="{00000000-0005-0000-0000-000099470000}"/>
    <cellStyle name="Heading 1 19 30 2" xfId="19031" xr:uid="{00000000-0005-0000-0000-00009A470000}"/>
    <cellStyle name="Heading 1 19 31" xfId="19032" xr:uid="{00000000-0005-0000-0000-00009B470000}"/>
    <cellStyle name="Heading 1 19 31 2" xfId="19033" xr:uid="{00000000-0005-0000-0000-00009C470000}"/>
    <cellStyle name="Heading 1 19 32" xfId="19034" xr:uid="{00000000-0005-0000-0000-00009D470000}"/>
    <cellStyle name="Heading 1 19 32 2" xfId="19035" xr:uid="{00000000-0005-0000-0000-00009E470000}"/>
    <cellStyle name="Heading 1 19 33" xfId="19036" xr:uid="{00000000-0005-0000-0000-00009F470000}"/>
    <cellStyle name="Heading 1 19 33 2" xfId="19037" xr:uid="{00000000-0005-0000-0000-0000A0470000}"/>
    <cellStyle name="Heading 1 19 34" xfId="19038" xr:uid="{00000000-0005-0000-0000-0000A1470000}"/>
    <cellStyle name="Heading 1 19 34 2" xfId="19039" xr:uid="{00000000-0005-0000-0000-0000A2470000}"/>
    <cellStyle name="Heading 1 19 35" xfId="19040" xr:uid="{00000000-0005-0000-0000-0000A3470000}"/>
    <cellStyle name="Heading 1 19 35 2" xfId="19041" xr:uid="{00000000-0005-0000-0000-0000A4470000}"/>
    <cellStyle name="Heading 1 19 36" xfId="19042" xr:uid="{00000000-0005-0000-0000-0000A5470000}"/>
    <cellStyle name="Heading 1 19 36 2" xfId="19043" xr:uid="{00000000-0005-0000-0000-0000A6470000}"/>
    <cellStyle name="Heading 1 19 37" xfId="19044" xr:uid="{00000000-0005-0000-0000-0000A7470000}"/>
    <cellStyle name="Heading 1 19 37 2" xfId="19045" xr:uid="{00000000-0005-0000-0000-0000A8470000}"/>
    <cellStyle name="Heading 1 19 38" xfId="19046" xr:uid="{00000000-0005-0000-0000-0000A9470000}"/>
    <cellStyle name="Heading 1 19 39" xfId="19047" xr:uid="{00000000-0005-0000-0000-0000AA470000}"/>
    <cellStyle name="Heading 1 19 4" xfId="19048" xr:uid="{00000000-0005-0000-0000-0000AB470000}"/>
    <cellStyle name="Heading 1 19 4 2" xfId="19049" xr:uid="{00000000-0005-0000-0000-0000AC470000}"/>
    <cellStyle name="Heading 1 19 40" xfId="19050" xr:uid="{00000000-0005-0000-0000-0000AD470000}"/>
    <cellStyle name="Heading 1 19 41" xfId="19051" xr:uid="{00000000-0005-0000-0000-0000AE470000}"/>
    <cellStyle name="Heading 1 19 42" xfId="19052" xr:uid="{00000000-0005-0000-0000-0000AF470000}"/>
    <cellStyle name="Heading 1 19 43" xfId="19053" xr:uid="{00000000-0005-0000-0000-0000B0470000}"/>
    <cellStyle name="Heading 1 19 44" xfId="19054" xr:uid="{00000000-0005-0000-0000-0000B1470000}"/>
    <cellStyle name="Heading 1 19 45" xfId="19055" xr:uid="{00000000-0005-0000-0000-0000B2470000}"/>
    <cellStyle name="Heading 1 19 46" xfId="19056" xr:uid="{00000000-0005-0000-0000-0000B3470000}"/>
    <cellStyle name="Heading 1 19 47" xfId="19057" xr:uid="{00000000-0005-0000-0000-0000B4470000}"/>
    <cellStyle name="Heading 1 19 48" xfId="19058" xr:uid="{00000000-0005-0000-0000-0000B5470000}"/>
    <cellStyle name="Heading 1 19 49" xfId="19059" xr:uid="{00000000-0005-0000-0000-0000B6470000}"/>
    <cellStyle name="Heading 1 19 5" xfId="19060" xr:uid="{00000000-0005-0000-0000-0000B7470000}"/>
    <cellStyle name="Heading 1 19 5 2" xfId="19061" xr:uid="{00000000-0005-0000-0000-0000B8470000}"/>
    <cellStyle name="Heading 1 19 50" xfId="19062" xr:uid="{00000000-0005-0000-0000-0000B9470000}"/>
    <cellStyle name="Heading 1 19 51" xfId="19063" xr:uid="{00000000-0005-0000-0000-0000BA470000}"/>
    <cellStyle name="Heading 1 19 52" xfId="19064" xr:uid="{00000000-0005-0000-0000-0000BB470000}"/>
    <cellStyle name="Heading 1 19 53" xfId="19065" xr:uid="{00000000-0005-0000-0000-0000BC470000}"/>
    <cellStyle name="Heading 1 19 54" xfId="19066" xr:uid="{00000000-0005-0000-0000-0000BD470000}"/>
    <cellStyle name="Heading 1 19 55" xfId="19067" xr:uid="{00000000-0005-0000-0000-0000BE470000}"/>
    <cellStyle name="Heading 1 19 56" xfId="19068" xr:uid="{00000000-0005-0000-0000-0000BF470000}"/>
    <cellStyle name="Heading 1 19 57" xfId="19069" xr:uid="{00000000-0005-0000-0000-0000C0470000}"/>
    <cellStyle name="Heading 1 19 58" xfId="19070" xr:uid="{00000000-0005-0000-0000-0000C1470000}"/>
    <cellStyle name="Heading 1 19 59" xfId="19071" xr:uid="{00000000-0005-0000-0000-0000C2470000}"/>
    <cellStyle name="Heading 1 19 6" xfId="19072" xr:uid="{00000000-0005-0000-0000-0000C3470000}"/>
    <cellStyle name="Heading 1 19 6 2" xfId="19073" xr:uid="{00000000-0005-0000-0000-0000C4470000}"/>
    <cellStyle name="Heading 1 19 60" xfId="19074" xr:uid="{00000000-0005-0000-0000-0000C5470000}"/>
    <cellStyle name="Heading 1 19 61" xfId="19075" xr:uid="{00000000-0005-0000-0000-0000C6470000}"/>
    <cellStyle name="Heading 1 19 62" xfId="19076" xr:uid="{00000000-0005-0000-0000-0000C7470000}"/>
    <cellStyle name="Heading 1 19 63" xfId="19077" xr:uid="{00000000-0005-0000-0000-0000C8470000}"/>
    <cellStyle name="Heading 1 19 64" xfId="19078" xr:uid="{00000000-0005-0000-0000-0000C9470000}"/>
    <cellStyle name="Heading 1 19 65" xfId="19079" xr:uid="{00000000-0005-0000-0000-0000CA470000}"/>
    <cellStyle name="Heading 1 19 66" xfId="19080" xr:uid="{00000000-0005-0000-0000-0000CB470000}"/>
    <cellStyle name="Heading 1 19 67" xfId="19081" xr:uid="{00000000-0005-0000-0000-0000CC470000}"/>
    <cellStyle name="Heading 1 19 68" xfId="19082" xr:uid="{00000000-0005-0000-0000-0000CD470000}"/>
    <cellStyle name="Heading 1 19 69" xfId="52895" xr:uid="{00000000-0005-0000-0000-0000CE470000}"/>
    <cellStyle name="Heading 1 19 7" xfId="19083" xr:uid="{00000000-0005-0000-0000-0000CF470000}"/>
    <cellStyle name="Heading 1 19 7 2" xfId="19084" xr:uid="{00000000-0005-0000-0000-0000D0470000}"/>
    <cellStyle name="Heading 1 19 70" xfId="53356" xr:uid="{00000000-0005-0000-0000-0000D1470000}"/>
    <cellStyle name="Heading 1 19 8" xfId="19085" xr:uid="{00000000-0005-0000-0000-0000D2470000}"/>
    <cellStyle name="Heading 1 19 8 2" xfId="19086" xr:uid="{00000000-0005-0000-0000-0000D3470000}"/>
    <cellStyle name="Heading 1 19 9" xfId="19087" xr:uid="{00000000-0005-0000-0000-0000D4470000}"/>
    <cellStyle name="Heading 1 19 9 2" xfId="19088" xr:uid="{00000000-0005-0000-0000-0000D5470000}"/>
    <cellStyle name="Heading 1 2" xfId="483" xr:uid="{00000000-0005-0000-0000-0000D6470000}"/>
    <cellStyle name="Heading 1 2 10" xfId="19089" xr:uid="{00000000-0005-0000-0000-0000D7470000}"/>
    <cellStyle name="Heading 1 2 10 2" xfId="19090" xr:uid="{00000000-0005-0000-0000-0000D8470000}"/>
    <cellStyle name="Heading 1 2 11" xfId="19091" xr:uid="{00000000-0005-0000-0000-0000D9470000}"/>
    <cellStyle name="Heading 1 2 11 2" xfId="19092" xr:uid="{00000000-0005-0000-0000-0000DA470000}"/>
    <cellStyle name="Heading 1 2 12" xfId="19093" xr:uid="{00000000-0005-0000-0000-0000DB470000}"/>
    <cellStyle name="Heading 1 2 12 2" xfId="19094" xr:uid="{00000000-0005-0000-0000-0000DC470000}"/>
    <cellStyle name="Heading 1 2 13" xfId="19095" xr:uid="{00000000-0005-0000-0000-0000DD470000}"/>
    <cellStyle name="Heading 1 2 13 2" xfId="19096" xr:uid="{00000000-0005-0000-0000-0000DE470000}"/>
    <cellStyle name="Heading 1 2 14" xfId="19097" xr:uid="{00000000-0005-0000-0000-0000DF470000}"/>
    <cellStyle name="Heading 1 2 14 2" xfId="19098" xr:uid="{00000000-0005-0000-0000-0000E0470000}"/>
    <cellStyle name="Heading 1 2 15" xfId="19099" xr:uid="{00000000-0005-0000-0000-0000E1470000}"/>
    <cellStyle name="Heading 1 2 15 2" xfId="19100" xr:uid="{00000000-0005-0000-0000-0000E2470000}"/>
    <cellStyle name="Heading 1 2 16" xfId="19101" xr:uid="{00000000-0005-0000-0000-0000E3470000}"/>
    <cellStyle name="Heading 1 2 16 2" xfId="19102" xr:uid="{00000000-0005-0000-0000-0000E4470000}"/>
    <cellStyle name="Heading 1 2 17" xfId="19103" xr:uid="{00000000-0005-0000-0000-0000E5470000}"/>
    <cellStyle name="Heading 1 2 17 2" xfId="19104" xr:uid="{00000000-0005-0000-0000-0000E6470000}"/>
    <cellStyle name="Heading 1 2 18" xfId="19105" xr:uid="{00000000-0005-0000-0000-0000E7470000}"/>
    <cellStyle name="Heading 1 2 18 2" xfId="19106" xr:uid="{00000000-0005-0000-0000-0000E8470000}"/>
    <cellStyle name="Heading 1 2 19" xfId="19107" xr:uid="{00000000-0005-0000-0000-0000E9470000}"/>
    <cellStyle name="Heading 1 2 19 2" xfId="19108" xr:uid="{00000000-0005-0000-0000-0000EA470000}"/>
    <cellStyle name="Heading 1 2 2" xfId="484" xr:uid="{00000000-0005-0000-0000-0000EB470000}"/>
    <cellStyle name="Heading 1 2 2 2" xfId="19109" xr:uid="{00000000-0005-0000-0000-0000EC470000}"/>
    <cellStyle name="Heading 1 2 20" xfId="19110" xr:uid="{00000000-0005-0000-0000-0000ED470000}"/>
    <cellStyle name="Heading 1 2 20 2" xfId="19111" xr:uid="{00000000-0005-0000-0000-0000EE470000}"/>
    <cellStyle name="Heading 1 2 21" xfId="19112" xr:uid="{00000000-0005-0000-0000-0000EF470000}"/>
    <cellStyle name="Heading 1 2 21 2" xfId="19113" xr:uid="{00000000-0005-0000-0000-0000F0470000}"/>
    <cellStyle name="Heading 1 2 22" xfId="19114" xr:uid="{00000000-0005-0000-0000-0000F1470000}"/>
    <cellStyle name="Heading 1 2 22 2" xfId="19115" xr:uid="{00000000-0005-0000-0000-0000F2470000}"/>
    <cellStyle name="Heading 1 2 23" xfId="19116" xr:uid="{00000000-0005-0000-0000-0000F3470000}"/>
    <cellStyle name="Heading 1 2 23 2" xfId="19117" xr:uid="{00000000-0005-0000-0000-0000F4470000}"/>
    <cellStyle name="Heading 1 2 24" xfId="19118" xr:uid="{00000000-0005-0000-0000-0000F5470000}"/>
    <cellStyle name="Heading 1 2 24 2" xfId="19119" xr:uid="{00000000-0005-0000-0000-0000F6470000}"/>
    <cellStyle name="Heading 1 2 25" xfId="19120" xr:uid="{00000000-0005-0000-0000-0000F7470000}"/>
    <cellStyle name="Heading 1 2 25 2" xfId="19121" xr:uid="{00000000-0005-0000-0000-0000F8470000}"/>
    <cellStyle name="Heading 1 2 26" xfId="19122" xr:uid="{00000000-0005-0000-0000-0000F9470000}"/>
    <cellStyle name="Heading 1 2 26 2" xfId="19123" xr:uid="{00000000-0005-0000-0000-0000FA470000}"/>
    <cellStyle name="Heading 1 2 27" xfId="19124" xr:uid="{00000000-0005-0000-0000-0000FB470000}"/>
    <cellStyle name="Heading 1 2 27 2" xfId="19125" xr:uid="{00000000-0005-0000-0000-0000FC470000}"/>
    <cellStyle name="Heading 1 2 28" xfId="19126" xr:uid="{00000000-0005-0000-0000-0000FD470000}"/>
    <cellStyle name="Heading 1 2 28 2" xfId="19127" xr:uid="{00000000-0005-0000-0000-0000FE470000}"/>
    <cellStyle name="Heading 1 2 29" xfId="19128" xr:uid="{00000000-0005-0000-0000-0000FF470000}"/>
    <cellStyle name="Heading 1 2 29 2" xfId="19129" xr:uid="{00000000-0005-0000-0000-000000480000}"/>
    <cellStyle name="Heading 1 2 3" xfId="485" xr:uid="{00000000-0005-0000-0000-000001480000}"/>
    <cellStyle name="Heading 1 2 3 2" xfId="19130" xr:uid="{00000000-0005-0000-0000-000002480000}"/>
    <cellStyle name="Heading 1 2 30" xfId="19131" xr:uid="{00000000-0005-0000-0000-000003480000}"/>
    <cellStyle name="Heading 1 2 30 2" xfId="19132" xr:uid="{00000000-0005-0000-0000-000004480000}"/>
    <cellStyle name="Heading 1 2 31" xfId="19133" xr:uid="{00000000-0005-0000-0000-000005480000}"/>
    <cellStyle name="Heading 1 2 31 2" xfId="19134" xr:uid="{00000000-0005-0000-0000-000006480000}"/>
    <cellStyle name="Heading 1 2 32" xfId="19135" xr:uid="{00000000-0005-0000-0000-000007480000}"/>
    <cellStyle name="Heading 1 2 32 2" xfId="19136" xr:uid="{00000000-0005-0000-0000-000008480000}"/>
    <cellStyle name="Heading 1 2 33" xfId="19137" xr:uid="{00000000-0005-0000-0000-000009480000}"/>
    <cellStyle name="Heading 1 2 33 2" xfId="19138" xr:uid="{00000000-0005-0000-0000-00000A480000}"/>
    <cellStyle name="Heading 1 2 34" xfId="19139" xr:uid="{00000000-0005-0000-0000-00000B480000}"/>
    <cellStyle name="Heading 1 2 34 2" xfId="19140" xr:uid="{00000000-0005-0000-0000-00000C480000}"/>
    <cellStyle name="Heading 1 2 35" xfId="19141" xr:uid="{00000000-0005-0000-0000-00000D480000}"/>
    <cellStyle name="Heading 1 2 35 2" xfId="19142" xr:uid="{00000000-0005-0000-0000-00000E480000}"/>
    <cellStyle name="Heading 1 2 36" xfId="19143" xr:uid="{00000000-0005-0000-0000-00000F480000}"/>
    <cellStyle name="Heading 1 2 36 2" xfId="19144" xr:uid="{00000000-0005-0000-0000-000010480000}"/>
    <cellStyle name="Heading 1 2 37" xfId="19145" xr:uid="{00000000-0005-0000-0000-000011480000}"/>
    <cellStyle name="Heading 1 2 37 2" xfId="19146" xr:uid="{00000000-0005-0000-0000-000012480000}"/>
    <cellStyle name="Heading 1 2 38" xfId="19147" xr:uid="{00000000-0005-0000-0000-000013480000}"/>
    <cellStyle name="Heading 1 2 39" xfId="19148" xr:uid="{00000000-0005-0000-0000-000014480000}"/>
    <cellStyle name="Heading 1 2 4" xfId="19149" xr:uid="{00000000-0005-0000-0000-000015480000}"/>
    <cellStyle name="Heading 1 2 4 2" xfId="19150" xr:uid="{00000000-0005-0000-0000-000016480000}"/>
    <cellStyle name="Heading 1 2 40" xfId="19151" xr:uid="{00000000-0005-0000-0000-000017480000}"/>
    <cellStyle name="Heading 1 2 41" xfId="19152" xr:uid="{00000000-0005-0000-0000-000018480000}"/>
    <cellStyle name="Heading 1 2 42" xfId="19153" xr:uid="{00000000-0005-0000-0000-000019480000}"/>
    <cellStyle name="Heading 1 2 43" xfId="19154" xr:uid="{00000000-0005-0000-0000-00001A480000}"/>
    <cellStyle name="Heading 1 2 44" xfId="19155" xr:uid="{00000000-0005-0000-0000-00001B480000}"/>
    <cellStyle name="Heading 1 2 45" xfId="19156" xr:uid="{00000000-0005-0000-0000-00001C480000}"/>
    <cellStyle name="Heading 1 2 46" xfId="19157" xr:uid="{00000000-0005-0000-0000-00001D480000}"/>
    <cellStyle name="Heading 1 2 47" xfId="19158" xr:uid="{00000000-0005-0000-0000-00001E480000}"/>
    <cellStyle name="Heading 1 2 48" xfId="19159" xr:uid="{00000000-0005-0000-0000-00001F480000}"/>
    <cellStyle name="Heading 1 2 49" xfId="19160" xr:uid="{00000000-0005-0000-0000-000020480000}"/>
    <cellStyle name="Heading 1 2 5" xfId="19161" xr:uid="{00000000-0005-0000-0000-000021480000}"/>
    <cellStyle name="Heading 1 2 5 2" xfId="19162" xr:uid="{00000000-0005-0000-0000-000022480000}"/>
    <cellStyle name="Heading 1 2 50" xfId="19163" xr:uid="{00000000-0005-0000-0000-000023480000}"/>
    <cellStyle name="Heading 1 2 51" xfId="19164" xr:uid="{00000000-0005-0000-0000-000024480000}"/>
    <cellStyle name="Heading 1 2 52" xfId="19165" xr:uid="{00000000-0005-0000-0000-000025480000}"/>
    <cellStyle name="Heading 1 2 53" xfId="19166" xr:uid="{00000000-0005-0000-0000-000026480000}"/>
    <cellStyle name="Heading 1 2 54" xfId="19167" xr:uid="{00000000-0005-0000-0000-000027480000}"/>
    <cellStyle name="Heading 1 2 55" xfId="19168" xr:uid="{00000000-0005-0000-0000-000028480000}"/>
    <cellStyle name="Heading 1 2 56" xfId="19169" xr:uid="{00000000-0005-0000-0000-000029480000}"/>
    <cellStyle name="Heading 1 2 57" xfId="19170" xr:uid="{00000000-0005-0000-0000-00002A480000}"/>
    <cellStyle name="Heading 1 2 58" xfId="19171" xr:uid="{00000000-0005-0000-0000-00002B480000}"/>
    <cellStyle name="Heading 1 2 59" xfId="19172" xr:uid="{00000000-0005-0000-0000-00002C480000}"/>
    <cellStyle name="Heading 1 2 6" xfId="19173" xr:uid="{00000000-0005-0000-0000-00002D480000}"/>
    <cellStyle name="Heading 1 2 6 2" xfId="19174" xr:uid="{00000000-0005-0000-0000-00002E480000}"/>
    <cellStyle name="Heading 1 2 60" xfId="19175" xr:uid="{00000000-0005-0000-0000-00002F480000}"/>
    <cellStyle name="Heading 1 2 61" xfId="19176" xr:uid="{00000000-0005-0000-0000-000030480000}"/>
    <cellStyle name="Heading 1 2 62" xfId="19177" xr:uid="{00000000-0005-0000-0000-000031480000}"/>
    <cellStyle name="Heading 1 2 63" xfId="19178" xr:uid="{00000000-0005-0000-0000-000032480000}"/>
    <cellStyle name="Heading 1 2 64" xfId="19179" xr:uid="{00000000-0005-0000-0000-000033480000}"/>
    <cellStyle name="Heading 1 2 65" xfId="19180" xr:uid="{00000000-0005-0000-0000-000034480000}"/>
    <cellStyle name="Heading 1 2 66" xfId="19181" xr:uid="{00000000-0005-0000-0000-000035480000}"/>
    <cellStyle name="Heading 1 2 67" xfId="19182" xr:uid="{00000000-0005-0000-0000-000036480000}"/>
    <cellStyle name="Heading 1 2 68" xfId="19183" xr:uid="{00000000-0005-0000-0000-000037480000}"/>
    <cellStyle name="Heading 1 2 69" xfId="52295" xr:uid="{00000000-0005-0000-0000-000038480000}"/>
    <cellStyle name="Heading 1 2 7" xfId="19184" xr:uid="{00000000-0005-0000-0000-000039480000}"/>
    <cellStyle name="Heading 1 2 7 2" xfId="19185" xr:uid="{00000000-0005-0000-0000-00003A480000}"/>
    <cellStyle name="Heading 1 2 70" xfId="53166" xr:uid="{00000000-0005-0000-0000-00003B480000}"/>
    <cellStyle name="Heading 1 2 8" xfId="19186" xr:uid="{00000000-0005-0000-0000-00003C480000}"/>
    <cellStyle name="Heading 1 2 8 2" xfId="19187" xr:uid="{00000000-0005-0000-0000-00003D480000}"/>
    <cellStyle name="Heading 1 2 9" xfId="19188" xr:uid="{00000000-0005-0000-0000-00003E480000}"/>
    <cellStyle name="Heading 1 2 9 2" xfId="19189" xr:uid="{00000000-0005-0000-0000-00003F480000}"/>
    <cellStyle name="Heading 1 20" xfId="486" xr:uid="{00000000-0005-0000-0000-000040480000}"/>
    <cellStyle name="Heading 1 20 10" xfId="19190" xr:uid="{00000000-0005-0000-0000-000041480000}"/>
    <cellStyle name="Heading 1 20 10 2" xfId="19191" xr:uid="{00000000-0005-0000-0000-000042480000}"/>
    <cellStyle name="Heading 1 20 11" xfId="19192" xr:uid="{00000000-0005-0000-0000-000043480000}"/>
    <cellStyle name="Heading 1 20 11 2" xfId="19193" xr:uid="{00000000-0005-0000-0000-000044480000}"/>
    <cellStyle name="Heading 1 20 12" xfId="19194" xr:uid="{00000000-0005-0000-0000-000045480000}"/>
    <cellStyle name="Heading 1 20 12 2" xfId="19195" xr:uid="{00000000-0005-0000-0000-000046480000}"/>
    <cellStyle name="Heading 1 20 13" xfId="19196" xr:uid="{00000000-0005-0000-0000-000047480000}"/>
    <cellStyle name="Heading 1 20 13 2" xfId="19197" xr:uid="{00000000-0005-0000-0000-000048480000}"/>
    <cellStyle name="Heading 1 20 14" xfId="19198" xr:uid="{00000000-0005-0000-0000-000049480000}"/>
    <cellStyle name="Heading 1 20 14 2" xfId="19199" xr:uid="{00000000-0005-0000-0000-00004A480000}"/>
    <cellStyle name="Heading 1 20 15" xfId="19200" xr:uid="{00000000-0005-0000-0000-00004B480000}"/>
    <cellStyle name="Heading 1 20 15 2" xfId="19201" xr:uid="{00000000-0005-0000-0000-00004C480000}"/>
    <cellStyle name="Heading 1 20 16" xfId="19202" xr:uid="{00000000-0005-0000-0000-00004D480000}"/>
    <cellStyle name="Heading 1 20 16 2" xfId="19203" xr:uid="{00000000-0005-0000-0000-00004E480000}"/>
    <cellStyle name="Heading 1 20 17" xfId="19204" xr:uid="{00000000-0005-0000-0000-00004F480000}"/>
    <cellStyle name="Heading 1 20 17 2" xfId="19205" xr:uid="{00000000-0005-0000-0000-000050480000}"/>
    <cellStyle name="Heading 1 20 18" xfId="19206" xr:uid="{00000000-0005-0000-0000-000051480000}"/>
    <cellStyle name="Heading 1 20 18 2" xfId="19207" xr:uid="{00000000-0005-0000-0000-000052480000}"/>
    <cellStyle name="Heading 1 20 19" xfId="19208" xr:uid="{00000000-0005-0000-0000-000053480000}"/>
    <cellStyle name="Heading 1 20 19 2" xfId="19209" xr:uid="{00000000-0005-0000-0000-000054480000}"/>
    <cellStyle name="Heading 1 20 2" xfId="487" xr:uid="{00000000-0005-0000-0000-000055480000}"/>
    <cellStyle name="Heading 1 20 2 2" xfId="19210" xr:uid="{00000000-0005-0000-0000-000056480000}"/>
    <cellStyle name="Heading 1 20 20" xfId="19211" xr:uid="{00000000-0005-0000-0000-000057480000}"/>
    <cellStyle name="Heading 1 20 20 2" xfId="19212" xr:uid="{00000000-0005-0000-0000-000058480000}"/>
    <cellStyle name="Heading 1 20 21" xfId="19213" xr:uid="{00000000-0005-0000-0000-000059480000}"/>
    <cellStyle name="Heading 1 20 21 2" xfId="19214" xr:uid="{00000000-0005-0000-0000-00005A480000}"/>
    <cellStyle name="Heading 1 20 22" xfId="19215" xr:uid="{00000000-0005-0000-0000-00005B480000}"/>
    <cellStyle name="Heading 1 20 22 2" xfId="19216" xr:uid="{00000000-0005-0000-0000-00005C480000}"/>
    <cellStyle name="Heading 1 20 23" xfId="19217" xr:uid="{00000000-0005-0000-0000-00005D480000}"/>
    <cellStyle name="Heading 1 20 23 2" xfId="19218" xr:uid="{00000000-0005-0000-0000-00005E480000}"/>
    <cellStyle name="Heading 1 20 24" xfId="19219" xr:uid="{00000000-0005-0000-0000-00005F480000}"/>
    <cellStyle name="Heading 1 20 24 2" xfId="19220" xr:uid="{00000000-0005-0000-0000-000060480000}"/>
    <cellStyle name="Heading 1 20 25" xfId="19221" xr:uid="{00000000-0005-0000-0000-000061480000}"/>
    <cellStyle name="Heading 1 20 25 2" xfId="19222" xr:uid="{00000000-0005-0000-0000-000062480000}"/>
    <cellStyle name="Heading 1 20 26" xfId="19223" xr:uid="{00000000-0005-0000-0000-000063480000}"/>
    <cellStyle name="Heading 1 20 26 2" xfId="19224" xr:uid="{00000000-0005-0000-0000-000064480000}"/>
    <cellStyle name="Heading 1 20 27" xfId="19225" xr:uid="{00000000-0005-0000-0000-000065480000}"/>
    <cellStyle name="Heading 1 20 27 2" xfId="19226" xr:uid="{00000000-0005-0000-0000-000066480000}"/>
    <cellStyle name="Heading 1 20 28" xfId="19227" xr:uid="{00000000-0005-0000-0000-000067480000}"/>
    <cellStyle name="Heading 1 20 28 2" xfId="19228" xr:uid="{00000000-0005-0000-0000-000068480000}"/>
    <cellStyle name="Heading 1 20 29" xfId="19229" xr:uid="{00000000-0005-0000-0000-000069480000}"/>
    <cellStyle name="Heading 1 20 29 2" xfId="19230" xr:uid="{00000000-0005-0000-0000-00006A480000}"/>
    <cellStyle name="Heading 1 20 3" xfId="488" xr:uid="{00000000-0005-0000-0000-00006B480000}"/>
    <cellStyle name="Heading 1 20 3 2" xfId="19231" xr:uid="{00000000-0005-0000-0000-00006C480000}"/>
    <cellStyle name="Heading 1 20 30" xfId="19232" xr:uid="{00000000-0005-0000-0000-00006D480000}"/>
    <cellStyle name="Heading 1 20 30 2" xfId="19233" xr:uid="{00000000-0005-0000-0000-00006E480000}"/>
    <cellStyle name="Heading 1 20 31" xfId="19234" xr:uid="{00000000-0005-0000-0000-00006F480000}"/>
    <cellStyle name="Heading 1 20 31 2" xfId="19235" xr:uid="{00000000-0005-0000-0000-000070480000}"/>
    <cellStyle name="Heading 1 20 32" xfId="19236" xr:uid="{00000000-0005-0000-0000-000071480000}"/>
    <cellStyle name="Heading 1 20 32 2" xfId="19237" xr:uid="{00000000-0005-0000-0000-000072480000}"/>
    <cellStyle name="Heading 1 20 33" xfId="19238" xr:uid="{00000000-0005-0000-0000-000073480000}"/>
    <cellStyle name="Heading 1 20 33 2" xfId="19239" xr:uid="{00000000-0005-0000-0000-000074480000}"/>
    <cellStyle name="Heading 1 20 34" xfId="19240" xr:uid="{00000000-0005-0000-0000-000075480000}"/>
    <cellStyle name="Heading 1 20 34 2" xfId="19241" xr:uid="{00000000-0005-0000-0000-000076480000}"/>
    <cellStyle name="Heading 1 20 35" xfId="19242" xr:uid="{00000000-0005-0000-0000-000077480000}"/>
    <cellStyle name="Heading 1 20 35 2" xfId="19243" xr:uid="{00000000-0005-0000-0000-000078480000}"/>
    <cellStyle name="Heading 1 20 36" xfId="19244" xr:uid="{00000000-0005-0000-0000-000079480000}"/>
    <cellStyle name="Heading 1 20 36 2" xfId="19245" xr:uid="{00000000-0005-0000-0000-00007A480000}"/>
    <cellStyle name="Heading 1 20 37" xfId="19246" xr:uid="{00000000-0005-0000-0000-00007B480000}"/>
    <cellStyle name="Heading 1 20 38" xfId="19247" xr:uid="{00000000-0005-0000-0000-00007C480000}"/>
    <cellStyle name="Heading 1 20 39" xfId="19248" xr:uid="{00000000-0005-0000-0000-00007D480000}"/>
    <cellStyle name="Heading 1 20 4" xfId="19249" xr:uid="{00000000-0005-0000-0000-00007E480000}"/>
    <cellStyle name="Heading 1 20 4 2" xfId="19250" xr:uid="{00000000-0005-0000-0000-00007F480000}"/>
    <cellStyle name="Heading 1 20 40" xfId="19251" xr:uid="{00000000-0005-0000-0000-000080480000}"/>
    <cellStyle name="Heading 1 20 41" xfId="19252" xr:uid="{00000000-0005-0000-0000-000081480000}"/>
    <cellStyle name="Heading 1 20 42" xfId="19253" xr:uid="{00000000-0005-0000-0000-000082480000}"/>
    <cellStyle name="Heading 1 20 43" xfId="19254" xr:uid="{00000000-0005-0000-0000-000083480000}"/>
    <cellStyle name="Heading 1 20 44" xfId="19255" xr:uid="{00000000-0005-0000-0000-000084480000}"/>
    <cellStyle name="Heading 1 20 45" xfId="19256" xr:uid="{00000000-0005-0000-0000-000085480000}"/>
    <cellStyle name="Heading 1 20 46" xfId="19257" xr:uid="{00000000-0005-0000-0000-000086480000}"/>
    <cellStyle name="Heading 1 20 47" xfId="19258" xr:uid="{00000000-0005-0000-0000-000087480000}"/>
    <cellStyle name="Heading 1 20 48" xfId="19259" xr:uid="{00000000-0005-0000-0000-000088480000}"/>
    <cellStyle name="Heading 1 20 49" xfId="19260" xr:uid="{00000000-0005-0000-0000-000089480000}"/>
    <cellStyle name="Heading 1 20 5" xfId="19261" xr:uid="{00000000-0005-0000-0000-00008A480000}"/>
    <cellStyle name="Heading 1 20 5 2" xfId="19262" xr:uid="{00000000-0005-0000-0000-00008B480000}"/>
    <cellStyle name="Heading 1 20 50" xfId="19263" xr:uid="{00000000-0005-0000-0000-00008C480000}"/>
    <cellStyle name="Heading 1 20 51" xfId="19264" xr:uid="{00000000-0005-0000-0000-00008D480000}"/>
    <cellStyle name="Heading 1 20 52" xfId="19265" xr:uid="{00000000-0005-0000-0000-00008E480000}"/>
    <cellStyle name="Heading 1 20 53" xfId="19266" xr:uid="{00000000-0005-0000-0000-00008F480000}"/>
    <cellStyle name="Heading 1 20 54" xfId="19267" xr:uid="{00000000-0005-0000-0000-000090480000}"/>
    <cellStyle name="Heading 1 20 55" xfId="19268" xr:uid="{00000000-0005-0000-0000-000091480000}"/>
    <cellStyle name="Heading 1 20 56" xfId="19269" xr:uid="{00000000-0005-0000-0000-000092480000}"/>
    <cellStyle name="Heading 1 20 57" xfId="19270" xr:uid="{00000000-0005-0000-0000-000093480000}"/>
    <cellStyle name="Heading 1 20 58" xfId="19271" xr:uid="{00000000-0005-0000-0000-000094480000}"/>
    <cellStyle name="Heading 1 20 59" xfId="19272" xr:uid="{00000000-0005-0000-0000-000095480000}"/>
    <cellStyle name="Heading 1 20 6" xfId="19273" xr:uid="{00000000-0005-0000-0000-000096480000}"/>
    <cellStyle name="Heading 1 20 6 2" xfId="19274" xr:uid="{00000000-0005-0000-0000-000097480000}"/>
    <cellStyle name="Heading 1 20 60" xfId="19275" xr:uid="{00000000-0005-0000-0000-000098480000}"/>
    <cellStyle name="Heading 1 20 61" xfId="19276" xr:uid="{00000000-0005-0000-0000-000099480000}"/>
    <cellStyle name="Heading 1 20 62" xfId="19277" xr:uid="{00000000-0005-0000-0000-00009A480000}"/>
    <cellStyle name="Heading 1 20 63" xfId="19278" xr:uid="{00000000-0005-0000-0000-00009B480000}"/>
    <cellStyle name="Heading 1 20 64" xfId="19279" xr:uid="{00000000-0005-0000-0000-00009C480000}"/>
    <cellStyle name="Heading 1 20 65" xfId="19280" xr:uid="{00000000-0005-0000-0000-00009D480000}"/>
    <cellStyle name="Heading 1 20 66" xfId="19281" xr:uid="{00000000-0005-0000-0000-00009E480000}"/>
    <cellStyle name="Heading 1 20 67" xfId="19282" xr:uid="{00000000-0005-0000-0000-00009F480000}"/>
    <cellStyle name="Heading 1 20 68" xfId="53037" xr:uid="{00000000-0005-0000-0000-0000A0480000}"/>
    <cellStyle name="Heading 1 20 69" xfId="53498" xr:uid="{00000000-0005-0000-0000-0000A1480000}"/>
    <cellStyle name="Heading 1 20 7" xfId="19283" xr:uid="{00000000-0005-0000-0000-0000A2480000}"/>
    <cellStyle name="Heading 1 20 7 2" xfId="19284" xr:uid="{00000000-0005-0000-0000-0000A3480000}"/>
    <cellStyle name="Heading 1 20 8" xfId="19285" xr:uid="{00000000-0005-0000-0000-0000A4480000}"/>
    <cellStyle name="Heading 1 20 8 2" xfId="19286" xr:uid="{00000000-0005-0000-0000-0000A5480000}"/>
    <cellStyle name="Heading 1 20 9" xfId="19287" xr:uid="{00000000-0005-0000-0000-0000A6480000}"/>
    <cellStyle name="Heading 1 20 9 2" xfId="19288" xr:uid="{00000000-0005-0000-0000-0000A7480000}"/>
    <cellStyle name="Heading 1 21" xfId="489" xr:uid="{00000000-0005-0000-0000-0000A8480000}"/>
    <cellStyle name="Heading 1 21 2" xfId="19289" xr:uid="{00000000-0005-0000-0000-0000A9480000}"/>
    <cellStyle name="Heading 1 22" xfId="19290" xr:uid="{00000000-0005-0000-0000-0000AA480000}"/>
    <cellStyle name="Heading 1 22 2" xfId="19291" xr:uid="{00000000-0005-0000-0000-0000AB480000}"/>
    <cellStyle name="Heading 1 23" xfId="19292" xr:uid="{00000000-0005-0000-0000-0000AC480000}"/>
    <cellStyle name="Heading 1 23 2" xfId="19293" xr:uid="{00000000-0005-0000-0000-0000AD480000}"/>
    <cellStyle name="Heading 1 24" xfId="19294" xr:uid="{00000000-0005-0000-0000-0000AE480000}"/>
    <cellStyle name="Heading 1 24 2" xfId="19295" xr:uid="{00000000-0005-0000-0000-0000AF480000}"/>
    <cellStyle name="Heading 1 25" xfId="19296" xr:uid="{00000000-0005-0000-0000-0000B0480000}"/>
    <cellStyle name="Heading 1 25 2" xfId="19297" xr:uid="{00000000-0005-0000-0000-0000B1480000}"/>
    <cellStyle name="Heading 1 26" xfId="19298" xr:uid="{00000000-0005-0000-0000-0000B2480000}"/>
    <cellStyle name="Heading 1 26 2" xfId="19299" xr:uid="{00000000-0005-0000-0000-0000B3480000}"/>
    <cellStyle name="Heading 1 27" xfId="19300" xr:uid="{00000000-0005-0000-0000-0000B4480000}"/>
    <cellStyle name="Heading 1 27 2" xfId="19301" xr:uid="{00000000-0005-0000-0000-0000B5480000}"/>
    <cellStyle name="Heading 1 28" xfId="19302" xr:uid="{00000000-0005-0000-0000-0000B6480000}"/>
    <cellStyle name="Heading 1 28 2" xfId="19303" xr:uid="{00000000-0005-0000-0000-0000B7480000}"/>
    <cellStyle name="Heading 1 29" xfId="19304" xr:uid="{00000000-0005-0000-0000-0000B8480000}"/>
    <cellStyle name="Heading 1 29 2" xfId="19305" xr:uid="{00000000-0005-0000-0000-0000B9480000}"/>
    <cellStyle name="Heading 1 3" xfId="490" xr:uid="{00000000-0005-0000-0000-0000BA480000}"/>
    <cellStyle name="Heading 1 3 10" xfId="19306" xr:uid="{00000000-0005-0000-0000-0000BB480000}"/>
    <cellStyle name="Heading 1 3 10 2" xfId="19307" xr:uid="{00000000-0005-0000-0000-0000BC480000}"/>
    <cellStyle name="Heading 1 3 11" xfId="19308" xr:uid="{00000000-0005-0000-0000-0000BD480000}"/>
    <cellStyle name="Heading 1 3 11 2" xfId="19309" xr:uid="{00000000-0005-0000-0000-0000BE480000}"/>
    <cellStyle name="Heading 1 3 12" xfId="19310" xr:uid="{00000000-0005-0000-0000-0000BF480000}"/>
    <cellStyle name="Heading 1 3 12 2" xfId="19311" xr:uid="{00000000-0005-0000-0000-0000C0480000}"/>
    <cellStyle name="Heading 1 3 13" xfId="19312" xr:uid="{00000000-0005-0000-0000-0000C1480000}"/>
    <cellStyle name="Heading 1 3 13 2" xfId="19313" xr:uid="{00000000-0005-0000-0000-0000C2480000}"/>
    <cellStyle name="Heading 1 3 14" xfId="19314" xr:uid="{00000000-0005-0000-0000-0000C3480000}"/>
    <cellStyle name="Heading 1 3 14 2" xfId="19315" xr:uid="{00000000-0005-0000-0000-0000C4480000}"/>
    <cellStyle name="Heading 1 3 15" xfId="19316" xr:uid="{00000000-0005-0000-0000-0000C5480000}"/>
    <cellStyle name="Heading 1 3 15 2" xfId="19317" xr:uid="{00000000-0005-0000-0000-0000C6480000}"/>
    <cellStyle name="Heading 1 3 16" xfId="19318" xr:uid="{00000000-0005-0000-0000-0000C7480000}"/>
    <cellStyle name="Heading 1 3 16 2" xfId="19319" xr:uid="{00000000-0005-0000-0000-0000C8480000}"/>
    <cellStyle name="Heading 1 3 17" xfId="19320" xr:uid="{00000000-0005-0000-0000-0000C9480000}"/>
    <cellStyle name="Heading 1 3 17 2" xfId="19321" xr:uid="{00000000-0005-0000-0000-0000CA480000}"/>
    <cellStyle name="Heading 1 3 18" xfId="19322" xr:uid="{00000000-0005-0000-0000-0000CB480000}"/>
    <cellStyle name="Heading 1 3 18 2" xfId="19323" xr:uid="{00000000-0005-0000-0000-0000CC480000}"/>
    <cellStyle name="Heading 1 3 19" xfId="19324" xr:uid="{00000000-0005-0000-0000-0000CD480000}"/>
    <cellStyle name="Heading 1 3 19 2" xfId="19325" xr:uid="{00000000-0005-0000-0000-0000CE480000}"/>
    <cellStyle name="Heading 1 3 2" xfId="491" xr:uid="{00000000-0005-0000-0000-0000CF480000}"/>
    <cellStyle name="Heading 1 3 2 2" xfId="19326" xr:uid="{00000000-0005-0000-0000-0000D0480000}"/>
    <cellStyle name="Heading 1 3 20" xfId="19327" xr:uid="{00000000-0005-0000-0000-0000D1480000}"/>
    <cellStyle name="Heading 1 3 20 2" xfId="19328" xr:uid="{00000000-0005-0000-0000-0000D2480000}"/>
    <cellStyle name="Heading 1 3 21" xfId="19329" xr:uid="{00000000-0005-0000-0000-0000D3480000}"/>
    <cellStyle name="Heading 1 3 21 2" xfId="19330" xr:uid="{00000000-0005-0000-0000-0000D4480000}"/>
    <cellStyle name="Heading 1 3 22" xfId="19331" xr:uid="{00000000-0005-0000-0000-0000D5480000}"/>
    <cellStyle name="Heading 1 3 22 2" xfId="19332" xr:uid="{00000000-0005-0000-0000-0000D6480000}"/>
    <cellStyle name="Heading 1 3 23" xfId="19333" xr:uid="{00000000-0005-0000-0000-0000D7480000}"/>
    <cellStyle name="Heading 1 3 23 2" xfId="19334" xr:uid="{00000000-0005-0000-0000-0000D8480000}"/>
    <cellStyle name="Heading 1 3 24" xfId="19335" xr:uid="{00000000-0005-0000-0000-0000D9480000}"/>
    <cellStyle name="Heading 1 3 24 2" xfId="19336" xr:uid="{00000000-0005-0000-0000-0000DA480000}"/>
    <cellStyle name="Heading 1 3 25" xfId="19337" xr:uid="{00000000-0005-0000-0000-0000DB480000}"/>
    <cellStyle name="Heading 1 3 25 2" xfId="19338" xr:uid="{00000000-0005-0000-0000-0000DC480000}"/>
    <cellStyle name="Heading 1 3 26" xfId="19339" xr:uid="{00000000-0005-0000-0000-0000DD480000}"/>
    <cellStyle name="Heading 1 3 26 2" xfId="19340" xr:uid="{00000000-0005-0000-0000-0000DE480000}"/>
    <cellStyle name="Heading 1 3 27" xfId="19341" xr:uid="{00000000-0005-0000-0000-0000DF480000}"/>
    <cellStyle name="Heading 1 3 27 2" xfId="19342" xr:uid="{00000000-0005-0000-0000-0000E0480000}"/>
    <cellStyle name="Heading 1 3 28" xfId="19343" xr:uid="{00000000-0005-0000-0000-0000E1480000}"/>
    <cellStyle name="Heading 1 3 28 2" xfId="19344" xr:uid="{00000000-0005-0000-0000-0000E2480000}"/>
    <cellStyle name="Heading 1 3 29" xfId="19345" xr:uid="{00000000-0005-0000-0000-0000E3480000}"/>
    <cellStyle name="Heading 1 3 29 2" xfId="19346" xr:uid="{00000000-0005-0000-0000-0000E4480000}"/>
    <cellStyle name="Heading 1 3 3" xfId="492" xr:uid="{00000000-0005-0000-0000-0000E5480000}"/>
    <cellStyle name="Heading 1 3 3 2" xfId="19347" xr:uid="{00000000-0005-0000-0000-0000E6480000}"/>
    <cellStyle name="Heading 1 3 30" xfId="19348" xr:uid="{00000000-0005-0000-0000-0000E7480000}"/>
    <cellStyle name="Heading 1 3 30 2" xfId="19349" xr:uid="{00000000-0005-0000-0000-0000E8480000}"/>
    <cellStyle name="Heading 1 3 31" xfId="19350" xr:uid="{00000000-0005-0000-0000-0000E9480000}"/>
    <cellStyle name="Heading 1 3 31 2" xfId="19351" xr:uid="{00000000-0005-0000-0000-0000EA480000}"/>
    <cellStyle name="Heading 1 3 32" xfId="19352" xr:uid="{00000000-0005-0000-0000-0000EB480000}"/>
    <cellStyle name="Heading 1 3 32 2" xfId="19353" xr:uid="{00000000-0005-0000-0000-0000EC480000}"/>
    <cellStyle name="Heading 1 3 33" xfId="19354" xr:uid="{00000000-0005-0000-0000-0000ED480000}"/>
    <cellStyle name="Heading 1 3 33 2" xfId="19355" xr:uid="{00000000-0005-0000-0000-0000EE480000}"/>
    <cellStyle name="Heading 1 3 34" xfId="19356" xr:uid="{00000000-0005-0000-0000-0000EF480000}"/>
    <cellStyle name="Heading 1 3 34 2" xfId="19357" xr:uid="{00000000-0005-0000-0000-0000F0480000}"/>
    <cellStyle name="Heading 1 3 35" xfId="19358" xr:uid="{00000000-0005-0000-0000-0000F1480000}"/>
    <cellStyle name="Heading 1 3 35 2" xfId="19359" xr:uid="{00000000-0005-0000-0000-0000F2480000}"/>
    <cellStyle name="Heading 1 3 36" xfId="19360" xr:uid="{00000000-0005-0000-0000-0000F3480000}"/>
    <cellStyle name="Heading 1 3 36 2" xfId="19361" xr:uid="{00000000-0005-0000-0000-0000F4480000}"/>
    <cellStyle name="Heading 1 3 37" xfId="19362" xr:uid="{00000000-0005-0000-0000-0000F5480000}"/>
    <cellStyle name="Heading 1 3 37 2" xfId="19363" xr:uid="{00000000-0005-0000-0000-0000F6480000}"/>
    <cellStyle name="Heading 1 3 38" xfId="19364" xr:uid="{00000000-0005-0000-0000-0000F7480000}"/>
    <cellStyle name="Heading 1 3 39" xfId="19365" xr:uid="{00000000-0005-0000-0000-0000F8480000}"/>
    <cellStyle name="Heading 1 3 4" xfId="19366" xr:uid="{00000000-0005-0000-0000-0000F9480000}"/>
    <cellStyle name="Heading 1 3 4 2" xfId="19367" xr:uid="{00000000-0005-0000-0000-0000FA480000}"/>
    <cellStyle name="Heading 1 3 40" xfId="19368" xr:uid="{00000000-0005-0000-0000-0000FB480000}"/>
    <cellStyle name="Heading 1 3 41" xfId="19369" xr:uid="{00000000-0005-0000-0000-0000FC480000}"/>
    <cellStyle name="Heading 1 3 42" xfId="19370" xr:uid="{00000000-0005-0000-0000-0000FD480000}"/>
    <cellStyle name="Heading 1 3 43" xfId="19371" xr:uid="{00000000-0005-0000-0000-0000FE480000}"/>
    <cellStyle name="Heading 1 3 44" xfId="19372" xr:uid="{00000000-0005-0000-0000-0000FF480000}"/>
    <cellStyle name="Heading 1 3 45" xfId="19373" xr:uid="{00000000-0005-0000-0000-000000490000}"/>
    <cellStyle name="Heading 1 3 46" xfId="19374" xr:uid="{00000000-0005-0000-0000-000001490000}"/>
    <cellStyle name="Heading 1 3 47" xfId="19375" xr:uid="{00000000-0005-0000-0000-000002490000}"/>
    <cellStyle name="Heading 1 3 48" xfId="19376" xr:uid="{00000000-0005-0000-0000-000003490000}"/>
    <cellStyle name="Heading 1 3 49" xfId="19377" xr:uid="{00000000-0005-0000-0000-000004490000}"/>
    <cellStyle name="Heading 1 3 5" xfId="19378" xr:uid="{00000000-0005-0000-0000-000005490000}"/>
    <cellStyle name="Heading 1 3 5 2" xfId="19379" xr:uid="{00000000-0005-0000-0000-000006490000}"/>
    <cellStyle name="Heading 1 3 50" xfId="19380" xr:uid="{00000000-0005-0000-0000-000007490000}"/>
    <cellStyle name="Heading 1 3 51" xfId="19381" xr:uid="{00000000-0005-0000-0000-000008490000}"/>
    <cellStyle name="Heading 1 3 52" xfId="19382" xr:uid="{00000000-0005-0000-0000-000009490000}"/>
    <cellStyle name="Heading 1 3 53" xfId="19383" xr:uid="{00000000-0005-0000-0000-00000A490000}"/>
    <cellStyle name="Heading 1 3 54" xfId="19384" xr:uid="{00000000-0005-0000-0000-00000B490000}"/>
    <cellStyle name="Heading 1 3 55" xfId="19385" xr:uid="{00000000-0005-0000-0000-00000C490000}"/>
    <cellStyle name="Heading 1 3 56" xfId="19386" xr:uid="{00000000-0005-0000-0000-00000D490000}"/>
    <cellStyle name="Heading 1 3 57" xfId="19387" xr:uid="{00000000-0005-0000-0000-00000E490000}"/>
    <cellStyle name="Heading 1 3 58" xfId="19388" xr:uid="{00000000-0005-0000-0000-00000F490000}"/>
    <cellStyle name="Heading 1 3 59" xfId="19389" xr:uid="{00000000-0005-0000-0000-000010490000}"/>
    <cellStyle name="Heading 1 3 6" xfId="19390" xr:uid="{00000000-0005-0000-0000-000011490000}"/>
    <cellStyle name="Heading 1 3 6 2" xfId="19391" xr:uid="{00000000-0005-0000-0000-000012490000}"/>
    <cellStyle name="Heading 1 3 60" xfId="19392" xr:uid="{00000000-0005-0000-0000-000013490000}"/>
    <cellStyle name="Heading 1 3 61" xfId="19393" xr:uid="{00000000-0005-0000-0000-000014490000}"/>
    <cellStyle name="Heading 1 3 62" xfId="19394" xr:uid="{00000000-0005-0000-0000-000015490000}"/>
    <cellStyle name="Heading 1 3 63" xfId="19395" xr:uid="{00000000-0005-0000-0000-000016490000}"/>
    <cellStyle name="Heading 1 3 64" xfId="19396" xr:uid="{00000000-0005-0000-0000-000017490000}"/>
    <cellStyle name="Heading 1 3 65" xfId="19397" xr:uid="{00000000-0005-0000-0000-000018490000}"/>
    <cellStyle name="Heading 1 3 66" xfId="19398" xr:uid="{00000000-0005-0000-0000-000019490000}"/>
    <cellStyle name="Heading 1 3 67" xfId="19399" xr:uid="{00000000-0005-0000-0000-00001A490000}"/>
    <cellStyle name="Heading 1 3 68" xfId="19400" xr:uid="{00000000-0005-0000-0000-00001B490000}"/>
    <cellStyle name="Heading 1 3 69" xfId="52236" xr:uid="{00000000-0005-0000-0000-00001C490000}"/>
    <cellStyle name="Heading 1 3 7" xfId="19401" xr:uid="{00000000-0005-0000-0000-00001D490000}"/>
    <cellStyle name="Heading 1 3 7 2" xfId="19402" xr:uid="{00000000-0005-0000-0000-00001E490000}"/>
    <cellStyle name="Heading 1 3 70" xfId="53156" xr:uid="{00000000-0005-0000-0000-00001F490000}"/>
    <cellStyle name="Heading 1 3 8" xfId="19403" xr:uid="{00000000-0005-0000-0000-000020490000}"/>
    <cellStyle name="Heading 1 3 8 2" xfId="19404" xr:uid="{00000000-0005-0000-0000-000021490000}"/>
    <cellStyle name="Heading 1 3 9" xfId="19405" xr:uid="{00000000-0005-0000-0000-000022490000}"/>
    <cellStyle name="Heading 1 3 9 2" xfId="19406" xr:uid="{00000000-0005-0000-0000-000023490000}"/>
    <cellStyle name="Heading 1 30" xfId="19407" xr:uid="{00000000-0005-0000-0000-000024490000}"/>
    <cellStyle name="Heading 1 30 2" xfId="19408" xr:uid="{00000000-0005-0000-0000-000025490000}"/>
    <cellStyle name="Heading 1 31" xfId="19409" xr:uid="{00000000-0005-0000-0000-000026490000}"/>
    <cellStyle name="Heading 1 31 2" xfId="19410" xr:uid="{00000000-0005-0000-0000-000027490000}"/>
    <cellStyle name="Heading 1 32" xfId="19411" xr:uid="{00000000-0005-0000-0000-000028490000}"/>
    <cellStyle name="Heading 1 32 2" xfId="19412" xr:uid="{00000000-0005-0000-0000-000029490000}"/>
    <cellStyle name="Heading 1 33" xfId="19413" xr:uid="{00000000-0005-0000-0000-00002A490000}"/>
    <cellStyle name="Heading 1 33 2" xfId="19414" xr:uid="{00000000-0005-0000-0000-00002B490000}"/>
    <cellStyle name="Heading 1 34" xfId="19415" xr:uid="{00000000-0005-0000-0000-00002C490000}"/>
    <cellStyle name="Heading 1 34 2" xfId="19416" xr:uid="{00000000-0005-0000-0000-00002D490000}"/>
    <cellStyle name="Heading 1 35" xfId="19417" xr:uid="{00000000-0005-0000-0000-00002E490000}"/>
    <cellStyle name="Heading 1 35 2" xfId="19418" xr:uid="{00000000-0005-0000-0000-00002F490000}"/>
    <cellStyle name="Heading 1 36" xfId="19419" xr:uid="{00000000-0005-0000-0000-000030490000}"/>
    <cellStyle name="Heading 1 36 2" xfId="19420" xr:uid="{00000000-0005-0000-0000-000031490000}"/>
    <cellStyle name="Heading 1 37" xfId="19421" xr:uid="{00000000-0005-0000-0000-000032490000}"/>
    <cellStyle name="Heading 1 37 2" xfId="19422" xr:uid="{00000000-0005-0000-0000-000033490000}"/>
    <cellStyle name="Heading 1 38" xfId="19423" xr:uid="{00000000-0005-0000-0000-000034490000}"/>
    <cellStyle name="Heading 1 38 2" xfId="19424" xr:uid="{00000000-0005-0000-0000-000035490000}"/>
    <cellStyle name="Heading 1 39" xfId="19425" xr:uid="{00000000-0005-0000-0000-000036490000}"/>
    <cellStyle name="Heading 1 39 2" xfId="19426" xr:uid="{00000000-0005-0000-0000-000037490000}"/>
    <cellStyle name="Heading 1 4" xfId="493" xr:uid="{00000000-0005-0000-0000-000038490000}"/>
    <cellStyle name="Heading 1 4 10" xfId="19427" xr:uid="{00000000-0005-0000-0000-000039490000}"/>
    <cellStyle name="Heading 1 4 10 2" xfId="19428" xr:uid="{00000000-0005-0000-0000-00003A490000}"/>
    <cellStyle name="Heading 1 4 11" xfId="19429" xr:uid="{00000000-0005-0000-0000-00003B490000}"/>
    <cellStyle name="Heading 1 4 11 2" xfId="19430" xr:uid="{00000000-0005-0000-0000-00003C490000}"/>
    <cellStyle name="Heading 1 4 12" xfId="19431" xr:uid="{00000000-0005-0000-0000-00003D490000}"/>
    <cellStyle name="Heading 1 4 12 2" xfId="19432" xr:uid="{00000000-0005-0000-0000-00003E490000}"/>
    <cellStyle name="Heading 1 4 13" xfId="19433" xr:uid="{00000000-0005-0000-0000-00003F490000}"/>
    <cellStyle name="Heading 1 4 13 2" xfId="19434" xr:uid="{00000000-0005-0000-0000-000040490000}"/>
    <cellStyle name="Heading 1 4 14" xfId="19435" xr:uid="{00000000-0005-0000-0000-000041490000}"/>
    <cellStyle name="Heading 1 4 14 2" xfId="19436" xr:uid="{00000000-0005-0000-0000-000042490000}"/>
    <cellStyle name="Heading 1 4 15" xfId="19437" xr:uid="{00000000-0005-0000-0000-000043490000}"/>
    <cellStyle name="Heading 1 4 15 2" xfId="19438" xr:uid="{00000000-0005-0000-0000-000044490000}"/>
    <cellStyle name="Heading 1 4 16" xfId="19439" xr:uid="{00000000-0005-0000-0000-000045490000}"/>
    <cellStyle name="Heading 1 4 16 2" xfId="19440" xr:uid="{00000000-0005-0000-0000-000046490000}"/>
    <cellStyle name="Heading 1 4 17" xfId="19441" xr:uid="{00000000-0005-0000-0000-000047490000}"/>
    <cellStyle name="Heading 1 4 17 2" xfId="19442" xr:uid="{00000000-0005-0000-0000-000048490000}"/>
    <cellStyle name="Heading 1 4 18" xfId="19443" xr:uid="{00000000-0005-0000-0000-000049490000}"/>
    <cellStyle name="Heading 1 4 18 2" xfId="19444" xr:uid="{00000000-0005-0000-0000-00004A490000}"/>
    <cellStyle name="Heading 1 4 19" xfId="19445" xr:uid="{00000000-0005-0000-0000-00004B490000}"/>
    <cellStyle name="Heading 1 4 19 2" xfId="19446" xr:uid="{00000000-0005-0000-0000-00004C490000}"/>
    <cellStyle name="Heading 1 4 2" xfId="494" xr:uid="{00000000-0005-0000-0000-00004D490000}"/>
    <cellStyle name="Heading 1 4 2 2" xfId="19447" xr:uid="{00000000-0005-0000-0000-00004E490000}"/>
    <cellStyle name="Heading 1 4 20" xfId="19448" xr:uid="{00000000-0005-0000-0000-00004F490000}"/>
    <cellStyle name="Heading 1 4 20 2" xfId="19449" xr:uid="{00000000-0005-0000-0000-000050490000}"/>
    <cellStyle name="Heading 1 4 21" xfId="19450" xr:uid="{00000000-0005-0000-0000-000051490000}"/>
    <cellStyle name="Heading 1 4 21 2" xfId="19451" xr:uid="{00000000-0005-0000-0000-000052490000}"/>
    <cellStyle name="Heading 1 4 22" xfId="19452" xr:uid="{00000000-0005-0000-0000-000053490000}"/>
    <cellStyle name="Heading 1 4 22 2" xfId="19453" xr:uid="{00000000-0005-0000-0000-000054490000}"/>
    <cellStyle name="Heading 1 4 23" xfId="19454" xr:uid="{00000000-0005-0000-0000-000055490000}"/>
    <cellStyle name="Heading 1 4 23 2" xfId="19455" xr:uid="{00000000-0005-0000-0000-000056490000}"/>
    <cellStyle name="Heading 1 4 24" xfId="19456" xr:uid="{00000000-0005-0000-0000-000057490000}"/>
    <cellStyle name="Heading 1 4 24 2" xfId="19457" xr:uid="{00000000-0005-0000-0000-000058490000}"/>
    <cellStyle name="Heading 1 4 25" xfId="19458" xr:uid="{00000000-0005-0000-0000-000059490000}"/>
    <cellStyle name="Heading 1 4 25 2" xfId="19459" xr:uid="{00000000-0005-0000-0000-00005A490000}"/>
    <cellStyle name="Heading 1 4 26" xfId="19460" xr:uid="{00000000-0005-0000-0000-00005B490000}"/>
    <cellStyle name="Heading 1 4 26 2" xfId="19461" xr:uid="{00000000-0005-0000-0000-00005C490000}"/>
    <cellStyle name="Heading 1 4 27" xfId="19462" xr:uid="{00000000-0005-0000-0000-00005D490000}"/>
    <cellStyle name="Heading 1 4 27 2" xfId="19463" xr:uid="{00000000-0005-0000-0000-00005E490000}"/>
    <cellStyle name="Heading 1 4 28" xfId="19464" xr:uid="{00000000-0005-0000-0000-00005F490000}"/>
    <cellStyle name="Heading 1 4 28 2" xfId="19465" xr:uid="{00000000-0005-0000-0000-000060490000}"/>
    <cellStyle name="Heading 1 4 29" xfId="19466" xr:uid="{00000000-0005-0000-0000-000061490000}"/>
    <cellStyle name="Heading 1 4 29 2" xfId="19467" xr:uid="{00000000-0005-0000-0000-000062490000}"/>
    <cellStyle name="Heading 1 4 3" xfId="495" xr:uid="{00000000-0005-0000-0000-000063490000}"/>
    <cellStyle name="Heading 1 4 3 2" xfId="19468" xr:uid="{00000000-0005-0000-0000-000064490000}"/>
    <cellStyle name="Heading 1 4 30" xfId="19469" xr:uid="{00000000-0005-0000-0000-000065490000}"/>
    <cellStyle name="Heading 1 4 30 2" xfId="19470" xr:uid="{00000000-0005-0000-0000-000066490000}"/>
    <cellStyle name="Heading 1 4 31" xfId="19471" xr:uid="{00000000-0005-0000-0000-000067490000}"/>
    <cellStyle name="Heading 1 4 31 2" xfId="19472" xr:uid="{00000000-0005-0000-0000-000068490000}"/>
    <cellStyle name="Heading 1 4 32" xfId="19473" xr:uid="{00000000-0005-0000-0000-000069490000}"/>
    <cellStyle name="Heading 1 4 32 2" xfId="19474" xr:uid="{00000000-0005-0000-0000-00006A490000}"/>
    <cellStyle name="Heading 1 4 33" xfId="19475" xr:uid="{00000000-0005-0000-0000-00006B490000}"/>
    <cellStyle name="Heading 1 4 33 2" xfId="19476" xr:uid="{00000000-0005-0000-0000-00006C490000}"/>
    <cellStyle name="Heading 1 4 34" xfId="19477" xr:uid="{00000000-0005-0000-0000-00006D490000}"/>
    <cellStyle name="Heading 1 4 34 2" xfId="19478" xr:uid="{00000000-0005-0000-0000-00006E490000}"/>
    <cellStyle name="Heading 1 4 35" xfId="19479" xr:uid="{00000000-0005-0000-0000-00006F490000}"/>
    <cellStyle name="Heading 1 4 35 2" xfId="19480" xr:uid="{00000000-0005-0000-0000-000070490000}"/>
    <cellStyle name="Heading 1 4 36" xfId="19481" xr:uid="{00000000-0005-0000-0000-000071490000}"/>
    <cellStyle name="Heading 1 4 36 2" xfId="19482" xr:uid="{00000000-0005-0000-0000-000072490000}"/>
    <cellStyle name="Heading 1 4 37" xfId="19483" xr:uid="{00000000-0005-0000-0000-000073490000}"/>
    <cellStyle name="Heading 1 4 37 2" xfId="19484" xr:uid="{00000000-0005-0000-0000-000074490000}"/>
    <cellStyle name="Heading 1 4 38" xfId="19485" xr:uid="{00000000-0005-0000-0000-000075490000}"/>
    <cellStyle name="Heading 1 4 39" xfId="19486" xr:uid="{00000000-0005-0000-0000-000076490000}"/>
    <cellStyle name="Heading 1 4 4" xfId="19487" xr:uid="{00000000-0005-0000-0000-000077490000}"/>
    <cellStyle name="Heading 1 4 4 2" xfId="19488" xr:uid="{00000000-0005-0000-0000-000078490000}"/>
    <cellStyle name="Heading 1 4 40" xfId="19489" xr:uid="{00000000-0005-0000-0000-000079490000}"/>
    <cellStyle name="Heading 1 4 41" xfId="19490" xr:uid="{00000000-0005-0000-0000-00007A490000}"/>
    <cellStyle name="Heading 1 4 42" xfId="19491" xr:uid="{00000000-0005-0000-0000-00007B490000}"/>
    <cellStyle name="Heading 1 4 43" xfId="19492" xr:uid="{00000000-0005-0000-0000-00007C490000}"/>
    <cellStyle name="Heading 1 4 44" xfId="19493" xr:uid="{00000000-0005-0000-0000-00007D490000}"/>
    <cellStyle name="Heading 1 4 45" xfId="19494" xr:uid="{00000000-0005-0000-0000-00007E490000}"/>
    <cellStyle name="Heading 1 4 46" xfId="19495" xr:uid="{00000000-0005-0000-0000-00007F490000}"/>
    <cellStyle name="Heading 1 4 47" xfId="19496" xr:uid="{00000000-0005-0000-0000-000080490000}"/>
    <cellStyle name="Heading 1 4 48" xfId="19497" xr:uid="{00000000-0005-0000-0000-000081490000}"/>
    <cellStyle name="Heading 1 4 49" xfId="19498" xr:uid="{00000000-0005-0000-0000-000082490000}"/>
    <cellStyle name="Heading 1 4 5" xfId="19499" xr:uid="{00000000-0005-0000-0000-000083490000}"/>
    <cellStyle name="Heading 1 4 5 2" xfId="19500" xr:uid="{00000000-0005-0000-0000-000084490000}"/>
    <cellStyle name="Heading 1 4 50" xfId="19501" xr:uid="{00000000-0005-0000-0000-000085490000}"/>
    <cellStyle name="Heading 1 4 51" xfId="19502" xr:uid="{00000000-0005-0000-0000-000086490000}"/>
    <cellStyle name="Heading 1 4 52" xfId="19503" xr:uid="{00000000-0005-0000-0000-000087490000}"/>
    <cellStyle name="Heading 1 4 53" xfId="19504" xr:uid="{00000000-0005-0000-0000-000088490000}"/>
    <cellStyle name="Heading 1 4 54" xfId="19505" xr:uid="{00000000-0005-0000-0000-000089490000}"/>
    <cellStyle name="Heading 1 4 55" xfId="19506" xr:uid="{00000000-0005-0000-0000-00008A490000}"/>
    <cellStyle name="Heading 1 4 56" xfId="19507" xr:uid="{00000000-0005-0000-0000-00008B490000}"/>
    <cellStyle name="Heading 1 4 57" xfId="19508" xr:uid="{00000000-0005-0000-0000-00008C490000}"/>
    <cellStyle name="Heading 1 4 58" xfId="19509" xr:uid="{00000000-0005-0000-0000-00008D490000}"/>
    <cellStyle name="Heading 1 4 59" xfId="19510" xr:uid="{00000000-0005-0000-0000-00008E490000}"/>
    <cellStyle name="Heading 1 4 6" xfId="19511" xr:uid="{00000000-0005-0000-0000-00008F490000}"/>
    <cellStyle name="Heading 1 4 6 2" xfId="19512" xr:uid="{00000000-0005-0000-0000-000090490000}"/>
    <cellStyle name="Heading 1 4 60" xfId="19513" xr:uid="{00000000-0005-0000-0000-000091490000}"/>
    <cellStyle name="Heading 1 4 61" xfId="19514" xr:uid="{00000000-0005-0000-0000-000092490000}"/>
    <cellStyle name="Heading 1 4 62" xfId="19515" xr:uid="{00000000-0005-0000-0000-000093490000}"/>
    <cellStyle name="Heading 1 4 63" xfId="19516" xr:uid="{00000000-0005-0000-0000-000094490000}"/>
    <cellStyle name="Heading 1 4 64" xfId="19517" xr:uid="{00000000-0005-0000-0000-000095490000}"/>
    <cellStyle name="Heading 1 4 65" xfId="19518" xr:uid="{00000000-0005-0000-0000-000096490000}"/>
    <cellStyle name="Heading 1 4 66" xfId="19519" xr:uid="{00000000-0005-0000-0000-000097490000}"/>
    <cellStyle name="Heading 1 4 67" xfId="19520" xr:uid="{00000000-0005-0000-0000-000098490000}"/>
    <cellStyle name="Heading 1 4 68" xfId="19521" xr:uid="{00000000-0005-0000-0000-000099490000}"/>
    <cellStyle name="Heading 1 4 69" xfId="52797" xr:uid="{00000000-0005-0000-0000-00009A490000}"/>
    <cellStyle name="Heading 1 4 7" xfId="19522" xr:uid="{00000000-0005-0000-0000-00009B490000}"/>
    <cellStyle name="Heading 1 4 7 2" xfId="19523" xr:uid="{00000000-0005-0000-0000-00009C490000}"/>
    <cellStyle name="Heading 1 4 70" xfId="53258" xr:uid="{00000000-0005-0000-0000-00009D490000}"/>
    <cellStyle name="Heading 1 4 8" xfId="19524" xr:uid="{00000000-0005-0000-0000-00009E490000}"/>
    <cellStyle name="Heading 1 4 8 2" xfId="19525" xr:uid="{00000000-0005-0000-0000-00009F490000}"/>
    <cellStyle name="Heading 1 4 9" xfId="19526" xr:uid="{00000000-0005-0000-0000-0000A0490000}"/>
    <cellStyle name="Heading 1 4 9 2" xfId="19527" xr:uid="{00000000-0005-0000-0000-0000A1490000}"/>
    <cellStyle name="Heading 1 40" xfId="19528" xr:uid="{00000000-0005-0000-0000-0000A2490000}"/>
    <cellStyle name="Heading 1 40 2" xfId="19529" xr:uid="{00000000-0005-0000-0000-0000A3490000}"/>
    <cellStyle name="Heading 1 41" xfId="19530" xr:uid="{00000000-0005-0000-0000-0000A4490000}"/>
    <cellStyle name="Heading 1 41 2" xfId="19531" xr:uid="{00000000-0005-0000-0000-0000A5490000}"/>
    <cellStyle name="Heading 1 42" xfId="19532" xr:uid="{00000000-0005-0000-0000-0000A6490000}"/>
    <cellStyle name="Heading 1 42 2" xfId="19533" xr:uid="{00000000-0005-0000-0000-0000A7490000}"/>
    <cellStyle name="Heading 1 43" xfId="19534" xr:uid="{00000000-0005-0000-0000-0000A8490000}"/>
    <cellStyle name="Heading 1 43 2" xfId="19535" xr:uid="{00000000-0005-0000-0000-0000A9490000}"/>
    <cellStyle name="Heading 1 44" xfId="19536" xr:uid="{00000000-0005-0000-0000-0000AA490000}"/>
    <cellStyle name="Heading 1 44 2" xfId="19537" xr:uid="{00000000-0005-0000-0000-0000AB490000}"/>
    <cellStyle name="Heading 1 45" xfId="19538" xr:uid="{00000000-0005-0000-0000-0000AC490000}"/>
    <cellStyle name="Heading 1 45 2" xfId="19539" xr:uid="{00000000-0005-0000-0000-0000AD490000}"/>
    <cellStyle name="Heading 1 46" xfId="19540" xr:uid="{00000000-0005-0000-0000-0000AE490000}"/>
    <cellStyle name="Heading 1 46 2" xfId="19541" xr:uid="{00000000-0005-0000-0000-0000AF490000}"/>
    <cellStyle name="Heading 1 47" xfId="19542" xr:uid="{00000000-0005-0000-0000-0000B0490000}"/>
    <cellStyle name="Heading 1 47 2" xfId="19543" xr:uid="{00000000-0005-0000-0000-0000B1490000}"/>
    <cellStyle name="Heading 1 48" xfId="19544" xr:uid="{00000000-0005-0000-0000-0000B2490000}"/>
    <cellStyle name="Heading 1 48 2" xfId="19545" xr:uid="{00000000-0005-0000-0000-0000B3490000}"/>
    <cellStyle name="Heading 1 49" xfId="19546" xr:uid="{00000000-0005-0000-0000-0000B4490000}"/>
    <cellStyle name="Heading 1 49 2" xfId="19547" xr:uid="{00000000-0005-0000-0000-0000B5490000}"/>
    <cellStyle name="Heading 1 5" xfId="496" xr:uid="{00000000-0005-0000-0000-0000B6490000}"/>
    <cellStyle name="Heading 1 5 10" xfId="19548" xr:uid="{00000000-0005-0000-0000-0000B7490000}"/>
    <cellStyle name="Heading 1 5 10 2" xfId="19549" xr:uid="{00000000-0005-0000-0000-0000B8490000}"/>
    <cellStyle name="Heading 1 5 11" xfId="19550" xr:uid="{00000000-0005-0000-0000-0000B9490000}"/>
    <cellStyle name="Heading 1 5 11 2" xfId="19551" xr:uid="{00000000-0005-0000-0000-0000BA490000}"/>
    <cellStyle name="Heading 1 5 12" xfId="19552" xr:uid="{00000000-0005-0000-0000-0000BB490000}"/>
    <cellStyle name="Heading 1 5 12 2" xfId="19553" xr:uid="{00000000-0005-0000-0000-0000BC490000}"/>
    <cellStyle name="Heading 1 5 13" xfId="19554" xr:uid="{00000000-0005-0000-0000-0000BD490000}"/>
    <cellStyle name="Heading 1 5 13 2" xfId="19555" xr:uid="{00000000-0005-0000-0000-0000BE490000}"/>
    <cellStyle name="Heading 1 5 14" xfId="19556" xr:uid="{00000000-0005-0000-0000-0000BF490000}"/>
    <cellStyle name="Heading 1 5 14 2" xfId="19557" xr:uid="{00000000-0005-0000-0000-0000C0490000}"/>
    <cellStyle name="Heading 1 5 15" xfId="19558" xr:uid="{00000000-0005-0000-0000-0000C1490000}"/>
    <cellStyle name="Heading 1 5 15 2" xfId="19559" xr:uid="{00000000-0005-0000-0000-0000C2490000}"/>
    <cellStyle name="Heading 1 5 16" xfId="19560" xr:uid="{00000000-0005-0000-0000-0000C3490000}"/>
    <cellStyle name="Heading 1 5 16 2" xfId="19561" xr:uid="{00000000-0005-0000-0000-0000C4490000}"/>
    <cellStyle name="Heading 1 5 17" xfId="19562" xr:uid="{00000000-0005-0000-0000-0000C5490000}"/>
    <cellStyle name="Heading 1 5 17 2" xfId="19563" xr:uid="{00000000-0005-0000-0000-0000C6490000}"/>
    <cellStyle name="Heading 1 5 18" xfId="19564" xr:uid="{00000000-0005-0000-0000-0000C7490000}"/>
    <cellStyle name="Heading 1 5 18 2" xfId="19565" xr:uid="{00000000-0005-0000-0000-0000C8490000}"/>
    <cellStyle name="Heading 1 5 19" xfId="19566" xr:uid="{00000000-0005-0000-0000-0000C9490000}"/>
    <cellStyle name="Heading 1 5 19 2" xfId="19567" xr:uid="{00000000-0005-0000-0000-0000CA490000}"/>
    <cellStyle name="Heading 1 5 2" xfId="497" xr:uid="{00000000-0005-0000-0000-0000CB490000}"/>
    <cellStyle name="Heading 1 5 2 2" xfId="19568" xr:uid="{00000000-0005-0000-0000-0000CC490000}"/>
    <cellStyle name="Heading 1 5 20" xfId="19569" xr:uid="{00000000-0005-0000-0000-0000CD490000}"/>
    <cellStyle name="Heading 1 5 20 2" xfId="19570" xr:uid="{00000000-0005-0000-0000-0000CE490000}"/>
    <cellStyle name="Heading 1 5 21" xfId="19571" xr:uid="{00000000-0005-0000-0000-0000CF490000}"/>
    <cellStyle name="Heading 1 5 21 2" xfId="19572" xr:uid="{00000000-0005-0000-0000-0000D0490000}"/>
    <cellStyle name="Heading 1 5 22" xfId="19573" xr:uid="{00000000-0005-0000-0000-0000D1490000}"/>
    <cellStyle name="Heading 1 5 22 2" xfId="19574" xr:uid="{00000000-0005-0000-0000-0000D2490000}"/>
    <cellStyle name="Heading 1 5 23" xfId="19575" xr:uid="{00000000-0005-0000-0000-0000D3490000}"/>
    <cellStyle name="Heading 1 5 23 2" xfId="19576" xr:uid="{00000000-0005-0000-0000-0000D4490000}"/>
    <cellStyle name="Heading 1 5 24" xfId="19577" xr:uid="{00000000-0005-0000-0000-0000D5490000}"/>
    <cellStyle name="Heading 1 5 24 2" xfId="19578" xr:uid="{00000000-0005-0000-0000-0000D6490000}"/>
    <cellStyle name="Heading 1 5 25" xfId="19579" xr:uid="{00000000-0005-0000-0000-0000D7490000}"/>
    <cellStyle name="Heading 1 5 25 2" xfId="19580" xr:uid="{00000000-0005-0000-0000-0000D8490000}"/>
    <cellStyle name="Heading 1 5 26" xfId="19581" xr:uid="{00000000-0005-0000-0000-0000D9490000}"/>
    <cellStyle name="Heading 1 5 26 2" xfId="19582" xr:uid="{00000000-0005-0000-0000-0000DA490000}"/>
    <cellStyle name="Heading 1 5 27" xfId="19583" xr:uid="{00000000-0005-0000-0000-0000DB490000}"/>
    <cellStyle name="Heading 1 5 27 2" xfId="19584" xr:uid="{00000000-0005-0000-0000-0000DC490000}"/>
    <cellStyle name="Heading 1 5 28" xfId="19585" xr:uid="{00000000-0005-0000-0000-0000DD490000}"/>
    <cellStyle name="Heading 1 5 28 2" xfId="19586" xr:uid="{00000000-0005-0000-0000-0000DE490000}"/>
    <cellStyle name="Heading 1 5 29" xfId="19587" xr:uid="{00000000-0005-0000-0000-0000DF490000}"/>
    <cellStyle name="Heading 1 5 29 2" xfId="19588" xr:uid="{00000000-0005-0000-0000-0000E0490000}"/>
    <cellStyle name="Heading 1 5 3" xfId="498" xr:uid="{00000000-0005-0000-0000-0000E1490000}"/>
    <cellStyle name="Heading 1 5 3 2" xfId="19589" xr:uid="{00000000-0005-0000-0000-0000E2490000}"/>
    <cellStyle name="Heading 1 5 30" xfId="19590" xr:uid="{00000000-0005-0000-0000-0000E3490000}"/>
    <cellStyle name="Heading 1 5 30 2" xfId="19591" xr:uid="{00000000-0005-0000-0000-0000E4490000}"/>
    <cellStyle name="Heading 1 5 31" xfId="19592" xr:uid="{00000000-0005-0000-0000-0000E5490000}"/>
    <cellStyle name="Heading 1 5 31 2" xfId="19593" xr:uid="{00000000-0005-0000-0000-0000E6490000}"/>
    <cellStyle name="Heading 1 5 32" xfId="19594" xr:uid="{00000000-0005-0000-0000-0000E7490000}"/>
    <cellStyle name="Heading 1 5 32 2" xfId="19595" xr:uid="{00000000-0005-0000-0000-0000E8490000}"/>
    <cellStyle name="Heading 1 5 33" xfId="19596" xr:uid="{00000000-0005-0000-0000-0000E9490000}"/>
    <cellStyle name="Heading 1 5 33 2" xfId="19597" xr:uid="{00000000-0005-0000-0000-0000EA490000}"/>
    <cellStyle name="Heading 1 5 34" xfId="19598" xr:uid="{00000000-0005-0000-0000-0000EB490000}"/>
    <cellStyle name="Heading 1 5 34 2" xfId="19599" xr:uid="{00000000-0005-0000-0000-0000EC490000}"/>
    <cellStyle name="Heading 1 5 35" xfId="19600" xr:uid="{00000000-0005-0000-0000-0000ED490000}"/>
    <cellStyle name="Heading 1 5 35 2" xfId="19601" xr:uid="{00000000-0005-0000-0000-0000EE490000}"/>
    <cellStyle name="Heading 1 5 36" xfId="19602" xr:uid="{00000000-0005-0000-0000-0000EF490000}"/>
    <cellStyle name="Heading 1 5 36 2" xfId="19603" xr:uid="{00000000-0005-0000-0000-0000F0490000}"/>
    <cellStyle name="Heading 1 5 37" xfId="19604" xr:uid="{00000000-0005-0000-0000-0000F1490000}"/>
    <cellStyle name="Heading 1 5 37 2" xfId="19605" xr:uid="{00000000-0005-0000-0000-0000F2490000}"/>
    <cellStyle name="Heading 1 5 38" xfId="19606" xr:uid="{00000000-0005-0000-0000-0000F3490000}"/>
    <cellStyle name="Heading 1 5 39" xfId="19607" xr:uid="{00000000-0005-0000-0000-0000F4490000}"/>
    <cellStyle name="Heading 1 5 4" xfId="19608" xr:uid="{00000000-0005-0000-0000-0000F5490000}"/>
    <cellStyle name="Heading 1 5 4 2" xfId="19609" xr:uid="{00000000-0005-0000-0000-0000F6490000}"/>
    <cellStyle name="Heading 1 5 40" xfId="19610" xr:uid="{00000000-0005-0000-0000-0000F7490000}"/>
    <cellStyle name="Heading 1 5 41" xfId="19611" xr:uid="{00000000-0005-0000-0000-0000F8490000}"/>
    <cellStyle name="Heading 1 5 42" xfId="19612" xr:uid="{00000000-0005-0000-0000-0000F9490000}"/>
    <cellStyle name="Heading 1 5 43" xfId="19613" xr:uid="{00000000-0005-0000-0000-0000FA490000}"/>
    <cellStyle name="Heading 1 5 44" xfId="19614" xr:uid="{00000000-0005-0000-0000-0000FB490000}"/>
    <cellStyle name="Heading 1 5 45" xfId="19615" xr:uid="{00000000-0005-0000-0000-0000FC490000}"/>
    <cellStyle name="Heading 1 5 46" xfId="19616" xr:uid="{00000000-0005-0000-0000-0000FD490000}"/>
    <cellStyle name="Heading 1 5 47" xfId="19617" xr:uid="{00000000-0005-0000-0000-0000FE490000}"/>
    <cellStyle name="Heading 1 5 48" xfId="19618" xr:uid="{00000000-0005-0000-0000-0000FF490000}"/>
    <cellStyle name="Heading 1 5 49" xfId="19619" xr:uid="{00000000-0005-0000-0000-0000004A0000}"/>
    <cellStyle name="Heading 1 5 5" xfId="19620" xr:uid="{00000000-0005-0000-0000-0000014A0000}"/>
    <cellStyle name="Heading 1 5 5 2" xfId="19621" xr:uid="{00000000-0005-0000-0000-0000024A0000}"/>
    <cellStyle name="Heading 1 5 50" xfId="19622" xr:uid="{00000000-0005-0000-0000-0000034A0000}"/>
    <cellStyle name="Heading 1 5 51" xfId="19623" xr:uid="{00000000-0005-0000-0000-0000044A0000}"/>
    <cellStyle name="Heading 1 5 52" xfId="19624" xr:uid="{00000000-0005-0000-0000-0000054A0000}"/>
    <cellStyle name="Heading 1 5 53" xfId="19625" xr:uid="{00000000-0005-0000-0000-0000064A0000}"/>
    <cellStyle name="Heading 1 5 54" xfId="19626" xr:uid="{00000000-0005-0000-0000-0000074A0000}"/>
    <cellStyle name="Heading 1 5 55" xfId="19627" xr:uid="{00000000-0005-0000-0000-0000084A0000}"/>
    <cellStyle name="Heading 1 5 56" xfId="19628" xr:uid="{00000000-0005-0000-0000-0000094A0000}"/>
    <cellStyle name="Heading 1 5 57" xfId="19629" xr:uid="{00000000-0005-0000-0000-00000A4A0000}"/>
    <cellStyle name="Heading 1 5 58" xfId="19630" xr:uid="{00000000-0005-0000-0000-00000B4A0000}"/>
    <cellStyle name="Heading 1 5 59" xfId="19631" xr:uid="{00000000-0005-0000-0000-00000C4A0000}"/>
    <cellStyle name="Heading 1 5 6" xfId="19632" xr:uid="{00000000-0005-0000-0000-00000D4A0000}"/>
    <cellStyle name="Heading 1 5 6 2" xfId="19633" xr:uid="{00000000-0005-0000-0000-00000E4A0000}"/>
    <cellStyle name="Heading 1 5 60" xfId="19634" xr:uid="{00000000-0005-0000-0000-00000F4A0000}"/>
    <cellStyle name="Heading 1 5 61" xfId="19635" xr:uid="{00000000-0005-0000-0000-0000104A0000}"/>
    <cellStyle name="Heading 1 5 62" xfId="19636" xr:uid="{00000000-0005-0000-0000-0000114A0000}"/>
    <cellStyle name="Heading 1 5 63" xfId="19637" xr:uid="{00000000-0005-0000-0000-0000124A0000}"/>
    <cellStyle name="Heading 1 5 64" xfId="19638" xr:uid="{00000000-0005-0000-0000-0000134A0000}"/>
    <cellStyle name="Heading 1 5 65" xfId="19639" xr:uid="{00000000-0005-0000-0000-0000144A0000}"/>
    <cellStyle name="Heading 1 5 66" xfId="19640" xr:uid="{00000000-0005-0000-0000-0000154A0000}"/>
    <cellStyle name="Heading 1 5 67" xfId="19641" xr:uid="{00000000-0005-0000-0000-0000164A0000}"/>
    <cellStyle name="Heading 1 5 68" xfId="19642" xr:uid="{00000000-0005-0000-0000-0000174A0000}"/>
    <cellStyle name="Heading 1 5 69" xfId="52464" xr:uid="{00000000-0005-0000-0000-0000184A0000}"/>
    <cellStyle name="Heading 1 5 7" xfId="19643" xr:uid="{00000000-0005-0000-0000-0000194A0000}"/>
    <cellStyle name="Heading 1 5 7 2" xfId="19644" xr:uid="{00000000-0005-0000-0000-00001A4A0000}"/>
    <cellStyle name="Heading 1 5 70" xfId="53063" xr:uid="{00000000-0005-0000-0000-00001B4A0000}"/>
    <cellStyle name="Heading 1 5 8" xfId="19645" xr:uid="{00000000-0005-0000-0000-00001C4A0000}"/>
    <cellStyle name="Heading 1 5 8 2" xfId="19646" xr:uid="{00000000-0005-0000-0000-00001D4A0000}"/>
    <cellStyle name="Heading 1 5 9" xfId="19647" xr:uid="{00000000-0005-0000-0000-00001E4A0000}"/>
    <cellStyle name="Heading 1 5 9 2" xfId="19648" xr:uid="{00000000-0005-0000-0000-00001F4A0000}"/>
    <cellStyle name="Heading 1 50" xfId="19649" xr:uid="{00000000-0005-0000-0000-0000204A0000}"/>
    <cellStyle name="Heading 1 50 2" xfId="19650" xr:uid="{00000000-0005-0000-0000-0000214A0000}"/>
    <cellStyle name="Heading 1 51" xfId="19651" xr:uid="{00000000-0005-0000-0000-0000224A0000}"/>
    <cellStyle name="Heading 1 51 2" xfId="19652" xr:uid="{00000000-0005-0000-0000-0000234A0000}"/>
    <cellStyle name="Heading 1 52" xfId="19653" xr:uid="{00000000-0005-0000-0000-0000244A0000}"/>
    <cellStyle name="Heading 1 52 2" xfId="19654" xr:uid="{00000000-0005-0000-0000-0000254A0000}"/>
    <cellStyle name="Heading 1 53" xfId="19655" xr:uid="{00000000-0005-0000-0000-0000264A0000}"/>
    <cellStyle name="Heading 1 54" xfId="19656" xr:uid="{00000000-0005-0000-0000-0000274A0000}"/>
    <cellStyle name="Heading 1 55" xfId="19657" xr:uid="{00000000-0005-0000-0000-0000284A0000}"/>
    <cellStyle name="Heading 1 56" xfId="19658" xr:uid="{00000000-0005-0000-0000-0000294A0000}"/>
    <cellStyle name="Heading 1 57" xfId="19659" xr:uid="{00000000-0005-0000-0000-00002A4A0000}"/>
    <cellStyle name="Heading 1 58" xfId="19660" xr:uid="{00000000-0005-0000-0000-00002B4A0000}"/>
    <cellStyle name="Heading 1 59" xfId="19661" xr:uid="{00000000-0005-0000-0000-00002C4A0000}"/>
    <cellStyle name="Heading 1 6" xfId="499" xr:uid="{00000000-0005-0000-0000-00002D4A0000}"/>
    <cellStyle name="Heading 1 6 10" xfId="19662" xr:uid="{00000000-0005-0000-0000-00002E4A0000}"/>
    <cellStyle name="Heading 1 6 10 2" xfId="19663" xr:uid="{00000000-0005-0000-0000-00002F4A0000}"/>
    <cellStyle name="Heading 1 6 11" xfId="19664" xr:uid="{00000000-0005-0000-0000-0000304A0000}"/>
    <cellStyle name="Heading 1 6 11 2" xfId="19665" xr:uid="{00000000-0005-0000-0000-0000314A0000}"/>
    <cellStyle name="Heading 1 6 12" xfId="19666" xr:uid="{00000000-0005-0000-0000-0000324A0000}"/>
    <cellStyle name="Heading 1 6 12 2" xfId="19667" xr:uid="{00000000-0005-0000-0000-0000334A0000}"/>
    <cellStyle name="Heading 1 6 13" xfId="19668" xr:uid="{00000000-0005-0000-0000-0000344A0000}"/>
    <cellStyle name="Heading 1 6 13 2" xfId="19669" xr:uid="{00000000-0005-0000-0000-0000354A0000}"/>
    <cellStyle name="Heading 1 6 14" xfId="19670" xr:uid="{00000000-0005-0000-0000-0000364A0000}"/>
    <cellStyle name="Heading 1 6 14 2" xfId="19671" xr:uid="{00000000-0005-0000-0000-0000374A0000}"/>
    <cellStyle name="Heading 1 6 15" xfId="19672" xr:uid="{00000000-0005-0000-0000-0000384A0000}"/>
    <cellStyle name="Heading 1 6 15 2" xfId="19673" xr:uid="{00000000-0005-0000-0000-0000394A0000}"/>
    <cellStyle name="Heading 1 6 16" xfId="19674" xr:uid="{00000000-0005-0000-0000-00003A4A0000}"/>
    <cellStyle name="Heading 1 6 16 2" xfId="19675" xr:uid="{00000000-0005-0000-0000-00003B4A0000}"/>
    <cellStyle name="Heading 1 6 17" xfId="19676" xr:uid="{00000000-0005-0000-0000-00003C4A0000}"/>
    <cellStyle name="Heading 1 6 17 2" xfId="19677" xr:uid="{00000000-0005-0000-0000-00003D4A0000}"/>
    <cellStyle name="Heading 1 6 18" xfId="19678" xr:uid="{00000000-0005-0000-0000-00003E4A0000}"/>
    <cellStyle name="Heading 1 6 18 2" xfId="19679" xr:uid="{00000000-0005-0000-0000-00003F4A0000}"/>
    <cellStyle name="Heading 1 6 19" xfId="19680" xr:uid="{00000000-0005-0000-0000-0000404A0000}"/>
    <cellStyle name="Heading 1 6 19 2" xfId="19681" xr:uid="{00000000-0005-0000-0000-0000414A0000}"/>
    <cellStyle name="Heading 1 6 2" xfId="500" xr:uid="{00000000-0005-0000-0000-0000424A0000}"/>
    <cellStyle name="Heading 1 6 2 2" xfId="19682" xr:uid="{00000000-0005-0000-0000-0000434A0000}"/>
    <cellStyle name="Heading 1 6 20" xfId="19683" xr:uid="{00000000-0005-0000-0000-0000444A0000}"/>
    <cellStyle name="Heading 1 6 20 2" xfId="19684" xr:uid="{00000000-0005-0000-0000-0000454A0000}"/>
    <cellStyle name="Heading 1 6 21" xfId="19685" xr:uid="{00000000-0005-0000-0000-0000464A0000}"/>
    <cellStyle name="Heading 1 6 21 2" xfId="19686" xr:uid="{00000000-0005-0000-0000-0000474A0000}"/>
    <cellStyle name="Heading 1 6 22" xfId="19687" xr:uid="{00000000-0005-0000-0000-0000484A0000}"/>
    <cellStyle name="Heading 1 6 22 2" xfId="19688" xr:uid="{00000000-0005-0000-0000-0000494A0000}"/>
    <cellStyle name="Heading 1 6 23" xfId="19689" xr:uid="{00000000-0005-0000-0000-00004A4A0000}"/>
    <cellStyle name="Heading 1 6 23 2" xfId="19690" xr:uid="{00000000-0005-0000-0000-00004B4A0000}"/>
    <cellStyle name="Heading 1 6 24" xfId="19691" xr:uid="{00000000-0005-0000-0000-00004C4A0000}"/>
    <cellStyle name="Heading 1 6 24 2" xfId="19692" xr:uid="{00000000-0005-0000-0000-00004D4A0000}"/>
    <cellStyle name="Heading 1 6 25" xfId="19693" xr:uid="{00000000-0005-0000-0000-00004E4A0000}"/>
    <cellStyle name="Heading 1 6 25 2" xfId="19694" xr:uid="{00000000-0005-0000-0000-00004F4A0000}"/>
    <cellStyle name="Heading 1 6 26" xfId="19695" xr:uid="{00000000-0005-0000-0000-0000504A0000}"/>
    <cellStyle name="Heading 1 6 26 2" xfId="19696" xr:uid="{00000000-0005-0000-0000-0000514A0000}"/>
    <cellStyle name="Heading 1 6 27" xfId="19697" xr:uid="{00000000-0005-0000-0000-0000524A0000}"/>
    <cellStyle name="Heading 1 6 27 2" xfId="19698" xr:uid="{00000000-0005-0000-0000-0000534A0000}"/>
    <cellStyle name="Heading 1 6 28" xfId="19699" xr:uid="{00000000-0005-0000-0000-0000544A0000}"/>
    <cellStyle name="Heading 1 6 28 2" xfId="19700" xr:uid="{00000000-0005-0000-0000-0000554A0000}"/>
    <cellStyle name="Heading 1 6 29" xfId="19701" xr:uid="{00000000-0005-0000-0000-0000564A0000}"/>
    <cellStyle name="Heading 1 6 29 2" xfId="19702" xr:uid="{00000000-0005-0000-0000-0000574A0000}"/>
    <cellStyle name="Heading 1 6 3" xfId="501" xr:uid="{00000000-0005-0000-0000-0000584A0000}"/>
    <cellStyle name="Heading 1 6 3 2" xfId="19703" xr:uid="{00000000-0005-0000-0000-0000594A0000}"/>
    <cellStyle name="Heading 1 6 30" xfId="19704" xr:uid="{00000000-0005-0000-0000-00005A4A0000}"/>
    <cellStyle name="Heading 1 6 30 2" xfId="19705" xr:uid="{00000000-0005-0000-0000-00005B4A0000}"/>
    <cellStyle name="Heading 1 6 31" xfId="19706" xr:uid="{00000000-0005-0000-0000-00005C4A0000}"/>
    <cellStyle name="Heading 1 6 31 2" xfId="19707" xr:uid="{00000000-0005-0000-0000-00005D4A0000}"/>
    <cellStyle name="Heading 1 6 32" xfId="19708" xr:uid="{00000000-0005-0000-0000-00005E4A0000}"/>
    <cellStyle name="Heading 1 6 32 2" xfId="19709" xr:uid="{00000000-0005-0000-0000-00005F4A0000}"/>
    <cellStyle name="Heading 1 6 33" xfId="19710" xr:uid="{00000000-0005-0000-0000-0000604A0000}"/>
    <cellStyle name="Heading 1 6 33 2" xfId="19711" xr:uid="{00000000-0005-0000-0000-0000614A0000}"/>
    <cellStyle name="Heading 1 6 34" xfId="19712" xr:uid="{00000000-0005-0000-0000-0000624A0000}"/>
    <cellStyle name="Heading 1 6 34 2" xfId="19713" xr:uid="{00000000-0005-0000-0000-0000634A0000}"/>
    <cellStyle name="Heading 1 6 35" xfId="19714" xr:uid="{00000000-0005-0000-0000-0000644A0000}"/>
    <cellStyle name="Heading 1 6 35 2" xfId="19715" xr:uid="{00000000-0005-0000-0000-0000654A0000}"/>
    <cellStyle name="Heading 1 6 36" xfId="19716" xr:uid="{00000000-0005-0000-0000-0000664A0000}"/>
    <cellStyle name="Heading 1 6 36 2" xfId="19717" xr:uid="{00000000-0005-0000-0000-0000674A0000}"/>
    <cellStyle name="Heading 1 6 37" xfId="19718" xr:uid="{00000000-0005-0000-0000-0000684A0000}"/>
    <cellStyle name="Heading 1 6 37 2" xfId="19719" xr:uid="{00000000-0005-0000-0000-0000694A0000}"/>
    <cellStyle name="Heading 1 6 38" xfId="19720" xr:uid="{00000000-0005-0000-0000-00006A4A0000}"/>
    <cellStyle name="Heading 1 6 39" xfId="19721" xr:uid="{00000000-0005-0000-0000-00006B4A0000}"/>
    <cellStyle name="Heading 1 6 4" xfId="19722" xr:uid="{00000000-0005-0000-0000-00006C4A0000}"/>
    <cellStyle name="Heading 1 6 4 2" xfId="19723" xr:uid="{00000000-0005-0000-0000-00006D4A0000}"/>
    <cellStyle name="Heading 1 6 40" xfId="19724" xr:uid="{00000000-0005-0000-0000-00006E4A0000}"/>
    <cellStyle name="Heading 1 6 41" xfId="19725" xr:uid="{00000000-0005-0000-0000-00006F4A0000}"/>
    <cellStyle name="Heading 1 6 42" xfId="19726" xr:uid="{00000000-0005-0000-0000-0000704A0000}"/>
    <cellStyle name="Heading 1 6 43" xfId="19727" xr:uid="{00000000-0005-0000-0000-0000714A0000}"/>
    <cellStyle name="Heading 1 6 44" xfId="19728" xr:uid="{00000000-0005-0000-0000-0000724A0000}"/>
    <cellStyle name="Heading 1 6 45" xfId="19729" xr:uid="{00000000-0005-0000-0000-0000734A0000}"/>
    <cellStyle name="Heading 1 6 46" xfId="19730" xr:uid="{00000000-0005-0000-0000-0000744A0000}"/>
    <cellStyle name="Heading 1 6 47" xfId="19731" xr:uid="{00000000-0005-0000-0000-0000754A0000}"/>
    <cellStyle name="Heading 1 6 48" xfId="19732" xr:uid="{00000000-0005-0000-0000-0000764A0000}"/>
    <cellStyle name="Heading 1 6 49" xfId="19733" xr:uid="{00000000-0005-0000-0000-0000774A0000}"/>
    <cellStyle name="Heading 1 6 5" xfId="19734" xr:uid="{00000000-0005-0000-0000-0000784A0000}"/>
    <cellStyle name="Heading 1 6 5 2" xfId="19735" xr:uid="{00000000-0005-0000-0000-0000794A0000}"/>
    <cellStyle name="Heading 1 6 50" xfId="19736" xr:uid="{00000000-0005-0000-0000-00007A4A0000}"/>
    <cellStyle name="Heading 1 6 51" xfId="19737" xr:uid="{00000000-0005-0000-0000-00007B4A0000}"/>
    <cellStyle name="Heading 1 6 52" xfId="19738" xr:uid="{00000000-0005-0000-0000-00007C4A0000}"/>
    <cellStyle name="Heading 1 6 53" xfId="19739" xr:uid="{00000000-0005-0000-0000-00007D4A0000}"/>
    <cellStyle name="Heading 1 6 54" xfId="19740" xr:uid="{00000000-0005-0000-0000-00007E4A0000}"/>
    <cellStyle name="Heading 1 6 55" xfId="19741" xr:uid="{00000000-0005-0000-0000-00007F4A0000}"/>
    <cellStyle name="Heading 1 6 56" xfId="19742" xr:uid="{00000000-0005-0000-0000-0000804A0000}"/>
    <cellStyle name="Heading 1 6 57" xfId="19743" xr:uid="{00000000-0005-0000-0000-0000814A0000}"/>
    <cellStyle name="Heading 1 6 58" xfId="19744" xr:uid="{00000000-0005-0000-0000-0000824A0000}"/>
    <cellStyle name="Heading 1 6 59" xfId="19745" xr:uid="{00000000-0005-0000-0000-0000834A0000}"/>
    <cellStyle name="Heading 1 6 6" xfId="19746" xr:uid="{00000000-0005-0000-0000-0000844A0000}"/>
    <cellStyle name="Heading 1 6 6 2" xfId="19747" xr:uid="{00000000-0005-0000-0000-0000854A0000}"/>
    <cellStyle name="Heading 1 6 60" xfId="19748" xr:uid="{00000000-0005-0000-0000-0000864A0000}"/>
    <cellStyle name="Heading 1 6 61" xfId="19749" xr:uid="{00000000-0005-0000-0000-0000874A0000}"/>
    <cellStyle name="Heading 1 6 62" xfId="19750" xr:uid="{00000000-0005-0000-0000-0000884A0000}"/>
    <cellStyle name="Heading 1 6 63" xfId="19751" xr:uid="{00000000-0005-0000-0000-0000894A0000}"/>
    <cellStyle name="Heading 1 6 64" xfId="19752" xr:uid="{00000000-0005-0000-0000-00008A4A0000}"/>
    <cellStyle name="Heading 1 6 65" xfId="19753" xr:uid="{00000000-0005-0000-0000-00008B4A0000}"/>
    <cellStyle name="Heading 1 6 66" xfId="19754" xr:uid="{00000000-0005-0000-0000-00008C4A0000}"/>
    <cellStyle name="Heading 1 6 67" xfId="19755" xr:uid="{00000000-0005-0000-0000-00008D4A0000}"/>
    <cellStyle name="Heading 1 6 68" xfId="19756" xr:uid="{00000000-0005-0000-0000-00008E4A0000}"/>
    <cellStyle name="Heading 1 6 69" xfId="52343" xr:uid="{00000000-0005-0000-0000-00008F4A0000}"/>
    <cellStyle name="Heading 1 6 7" xfId="19757" xr:uid="{00000000-0005-0000-0000-0000904A0000}"/>
    <cellStyle name="Heading 1 6 7 2" xfId="19758" xr:uid="{00000000-0005-0000-0000-0000914A0000}"/>
    <cellStyle name="Heading 1 6 70" xfId="53108" xr:uid="{00000000-0005-0000-0000-0000924A0000}"/>
    <cellStyle name="Heading 1 6 8" xfId="19759" xr:uid="{00000000-0005-0000-0000-0000934A0000}"/>
    <cellStyle name="Heading 1 6 8 2" xfId="19760" xr:uid="{00000000-0005-0000-0000-0000944A0000}"/>
    <cellStyle name="Heading 1 6 9" xfId="19761" xr:uid="{00000000-0005-0000-0000-0000954A0000}"/>
    <cellStyle name="Heading 1 6 9 2" xfId="19762" xr:uid="{00000000-0005-0000-0000-0000964A0000}"/>
    <cellStyle name="Heading 1 60" xfId="19763" xr:uid="{00000000-0005-0000-0000-0000974A0000}"/>
    <cellStyle name="Heading 1 61" xfId="19764" xr:uid="{00000000-0005-0000-0000-0000984A0000}"/>
    <cellStyle name="Heading 1 62" xfId="19765" xr:uid="{00000000-0005-0000-0000-0000994A0000}"/>
    <cellStyle name="Heading 1 63" xfId="19766" xr:uid="{00000000-0005-0000-0000-00009A4A0000}"/>
    <cellStyle name="Heading 1 64" xfId="19767" xr:uid="{00000000-0005-0000-0000-00009B4A0000}"/>
    <cellStyle name="Heading 1 65" xfId="19768" xr:uid="{00000000-0005-0000-0000-00009C4A0000}"/>
    <cellStyle name="Heading 1 66" xfId="19769" xr:uid="{00000000-0005-0000-0000-00009D4A0000}"/>
    <cellStyle name="Heading 1 67" xfId="19770" xr:uid="{00000000-0005-0000-0000-00009E4A0000}"/>
    <cellStyle name="Heading 1 68" xfId="19771" xr:uid="{00000000-0005-0000-0000-00009F4A0000}"/>
    <cellStyle name="Heading 1 69" xfId="19772" xr:uid="{00000000-0005-0000-0000-0000A04A0000}"/>
    <cellStyle name="Heading 1 7" xfId="502" xr:uid="{00000000-0005-0000-0000-0000A14A0000}"/>
    <cellStyle name="Heading 1 7 10" xfId="19773" xr:uid="{00000000-0005-0000-0000-0000A24A0000}"/>
    <cellStyle name="Heading 1 7 10 2" xfId="19774" xr:uid="{00000000-0005-0000-0000-0000A34A0000}"/>
    <cellStyle name="Heading 1 7 11" xfId="19775" xr:uid="{00000000-0005-0000-0000-0000A44A0000}"/>
    <cellStyle name="Heading 1 7 11 2" xfId="19776" xr:uid="{00000000-0005-0000-0000-0000A54A0000}"/>
    <cellStyle name="Heading 1 7 12" xfId="19777" xr:uid="{00000000-0005-0000-0000-0000A64A0000}"/>
    <cellStyle name="Heading 1 7 12 2" xfId="19778" xr:uid="{00000000-0005-0000-0000-0000A74A0000}"/>
    <cellStyle name="Heading 1 7 13" xfId="19779" xr:uid="{00000000-0005-0000-0000-0000A84A0000}"/>
    <cellStyle name="Heading 1 7 13 2" xfId="19780" xr:uid="{00000000-0005-0000-0000-0000A94A0000}"/>
    <cellStyle name="Heading 1 7 14" xfId="19781" xr:uid="{00000000-0005-0000-0000-0000AA4A0000}"/>
    <cellStyle name="Heading 1 7 14 2" xfId="19782" xr:uid="{00000000-0005-0000-0000-0000AB4A0000}"/>
    <cellStyle name="Heading 1 7 15" xfId="19783" xr:uid="{00000000-0005-0000-0000-0000AC4A0000}"/>
    <cellStyle name="Heading 1 7 15 2" xfId="19784" xr:uid="{00000000-0005-0000-0000-0000AD4A0000}"/>
    <cellStyle name="Heading 1 7 16" xfId="19785" xr:uid="{00000000-0005-0000-0000-0000AE4A0000}"/>
    <cellStyle name="Heading 1 7 16 2" xfId="19786" xr:uid="{00000000-0005-0000-0000-0000AF4A0000}"/>
    <cellStyle name="Heading 1 7 17" xfId="19787" xr:uid="{00000000-0005-0000-0000-0000B04A0000}"/>
    <cellStyle name="Heading 1 7 17 2" xfId="19788" xr:uid="{00000000-0005-0000-0000-0000B14A0000}"/>
    <cellStyle name="Heading 1 7 18" xfId="19789" xr:uid="{00000000-0005-0000-0000-0000B24A0000}"/>
    <cellStyle name="Heading 1 7 18 2" xfId="19790" xr:uid="{00000000-0005-0000-0000-0000B34A0000}"/>
    <cellStyle name="Heading 1 7 19" xfId="19791" xr:uid="{00000000-0005-0000-0000-0000B44A0000}"/>
    <cellStyle name="Heading 1 7 19 2" xfId="19792" xr:uid="{00000000-0005-0000-0000-0000B54A0000}"/>
    <cellStyle name="Heading 1 7 2" xfId="503" xr:uid="{00000000-0005-0000-0000-0000B64A0000}"/>
    <cellStyle name="Heading 1 7 2 2" xfId="19793" xr:uid="{00000000-0005-0000-0000-0000B74A0000}"/>
    <cellStyle name="Heading 1 7 20" xfId="19794" xr:uid="{00000000-0005-0000-0000-0000B84A0000}"/>
    <cellStyle name="Heading 1 7 20 2" xfId="19795" xr:uid="{00000000-0005-0000-0000-0000B94A0000}"/>
    <cellStyle name="Heading 1 7 21" xfId="19796" xr:uid="{00000000-0005-0000-0000-0000BA4A0000}"/>
    <cellStyle name="Heading 1 7 21 2" xfId="19797" xr:uid="{00000000-0005-0000-0000-0000BB4A0000}"/>
    <cellStyle name="Heading 1 7 22" xfId="19798" xr:uid="{00000000-0005-0000-0000-0000BC4A0000}"/>
    <cellStyle name="Heading 1 7 22 2" xfId="19799" xr:uid="{00000000-0005-0000-0000-0000BD4A0000}"/>
    <cellStyle name="Heading 1 7 23" xfId="19800" xr:uid="{00000000-0005-0000-0000-0000BE4A0000}"/>
    <cellStyle name="Heading 1 7 23 2" xfId="19801" xr:uid="{00000000-0005-0000-0000-0000BF4A0000}"/>
    <cellStyle name="Heading 1 7 24" xfId="19802" xr:uid="{00000000-0005-0000-0000-0000C04A0000}"/>
    <cellStyle name="Heading 1 7 24 2" xfId="19803" xr:uid="{00000000-0005-0000-0000-0000C14A0000}"/>
    <cellStyle name="Heading 1 7 25" xfId="19804" xr:uid="{00000000-0005-0000-0000-0000C24A0000}"/>
    <cellStyle name="Heading 1 7 25 2" xfId="19805" xr:uid="{00000000-0005-0000-0000-0000C34A0000}"/>
    <cellStyle name="Heading 1 7 26" xfId="19806" xr:uid="{00000000-0005-0000-0000-0000C44A0000}"/>
    <cellStyle name="Heading 1 7 26 2" xfId="19807" xr:uid="{00000000-0005-0000-0000-0000C54A0000}"/>
    <cellStyle name="Heading 1 7 27" xfId="19808" xr:uid="{00000000-0005-0000-0000-0000C64A0000}"/>
    <cellStyle name="Heading 1 7 27 2" xfId="19809" xr:uid="{00000000-0005-0000-0000-0000C74A0000}"/>
    <cellStyle name="Heading 1 7 28" xfId="19810" xr:uid="{00000000-0005-0000-0000-0000C84A0000}"/>
    <cellStyle name="Heading 1 7 28 2" xfId="19811" xr:uid="{00000000-0005-0000-0000-0000C94A0000}"/>
    <cellStyle name="Heading 1 7 29" xfId="19812" xr:uid="{00000000-0005-0000-0000-0000CA4A0000}"/>
    <cellStyle name="Heading 1 7 29 2" xfId="19813" xr:uid="{00000000-0005-0000-0000-0000CB4A0000}"/>
    <cellStyle name="Heading 1 7 3" xfId="504" xr:uid="{00000000-0005-0000-0000-0000CC4A0000}"/>
    <cellStyle name="Heading 1 7 3 2" xfId="19814" xr:uid="{00000000-0005-0000-0000-0000CD4A0000}"/>
    <cellStyle name="Heading 1 7 30" xfId="19815" xr:uid="{00000000-0005-0000-0000-0000CE4A0000}"/>
    <cellStyle name="Heading 1 7 30 2" xfId="19816" xr:uid="{00000000-0005-0000-0000-0000CF4A0000}"/>
    <cellStyle name="Heading 1 7 31" xfId="19817" xr:uid="{00000000-0005-0000-0000-0000D04A0000}"/>
    <cellStyle name="Heading 1 7 31 2" xfId="19818" xr:uid="{00000000-0005-0000-0000-0000D14A0000}"/>
    <cellStyle name="Heading 1 7 32" xfId="19819" xr:uid="{00000000-0005-0000-0000-0000D24A0000}"/>
    <cellStyle name="Heading 1 7 32 2" xfId="19820" xr:uid="{00000000-0005-0000-0000-0000D34A0000}"/>
    <cellStyle name="Heading 1 7 33" xfId="19821" xr:uid="{00000000-0005-0000-0000-0000D44A0000}"/>
    <cellStyle name="Heading 1 7 33 2" xfId="19822" xr:uid="{00000000-0005-0000-0000-0000D54A0000}"/>
    <cellStyle name="Heading 1 7 34" xfId="19823" xr:uid="{00000000-0005-0000-0000-0000D64A0000}"/>
    <cellStyle name="Heading 1 7 34 2" xfId="19824" xr:uid="{00000000-0005-0000-0000-0000D74A0000}"/>
    <cellStyle name="Heading 1 7 35" xfId="19825" xr:uid="{00000000-0005-0000-0000-0000D84A0000}"/>
    <cellStyle name="Heading 1 7 35 2" xfId="19826" xr:uid="{00000000-0005-0000-0000-0000D94A0000}"/>
    <cellStyle name="Heading 1 7 36" xfId="19827" xr:uid="{00000000-0005-0000-0000-0000DA4A0000}"/>
    <cellStyle name="Heading 1 7 36 2" xfId="19828" xr:uid="{00000000-0005-0000-0000-0000DB4A0000}"/>
    <cellStyle name="Heading 1 7 37" xfId="19829" xr:uid="{00000000-0005-0000-0000-0000DC4A0000}"/>
    <cellStyle name="Heading 1 7 37 2" xfId="19830" xr:uid="{00000000-0005-0000-0000-0000DD4A0000}"/>
    <cellStyle name="Heading 1 7 38" xfId="19831" xr:uid="{00000000-0005-0000-0000-0000DE4A0000}"/>
    <cellStyle name="Heading 1 7 39" xfId="19832" xr:uid="{00000000-0005-0000-0000-0000DF4A0000}"/>
    <cellStyle name="Heading 1 7 4" xfId="19833" xr:uid="{00000000-0005-0000-0000-0000E04A0000}"/>
    <cellStyle name="Heading 1 7 4 2" xfId="19834" xr:uid="{00000000-0005-0000-0000-0000E14A0000}"/>
    <cellStyle name="Heading 1 7 40" xfId="19835" xr:uid="{00000000-0005-0000-0000-0000E24A0000}"/>
    <cellStyle name="Heading 1 7 41" xfId="19836" xr:uid="{00000000-0005-0000-0000-0000E34A0000}"/>
    <cellStyle name="Heading 1 7 42" xfId="19837" xr:uid="{00000000-0005-0000-0000-0000E44A0000}"/>
    <cellStyle name="Heading 1 7 43" xfId="19838" xr:uid="{00000000-0005-0000-0000-0000E54A0000}"/>
    <cellStyle name="Heading 1 7 44" xfId="19839" xr:uid="{00000000-0005-0000-0000-0000E64A0000}"/>
    <cellStyle name="Heading 1 7 45" xfId="19840" xr:uid="{00000000-0005-0000-0000-0000E74A0000}"/>
    <cellStyle name="Heading 1 7 46" xfId="19841" xr:uid="{00000000-0005-0000-0000-0000E84A0000}"/>
    <cellStyle name="Heading 1 7 47" xfId="19842" xr:uid="{00000000-0005-0000-0000-0000E94A0000}"/>
    <cellStyle name="Heading 1 7 48" xfId="19843" xr:uid="{00000000-0005-0000-0000-0000EA4A0000}"/>
    <cellStyle name="Heading 1 7 49" xfId="19844" xr:uid="{00000000-0005-0000-0000-0000EB4A0000}"/>
    <cellStyle name="Heading 1 7 5" xfId="19845" xr:uid="{00000000-0005-0000-0000-0000EC4A0000}"/>
    <cellStyle name="Heading 1 7 5 2" xfId="19846" xr:uid="{00000000-0005-0000-0000-0000ED4A0000}"/>
    <cellStyle name="Heading 1 7 50" xfId="19847" xr:uid="{00000000-0005-0000-0000-0000EE4A0000}"/>
    <cellStyle name="Heading 1 7 51" xfId="19848" xr:uid="{00000000-0005-0000-0000-0000EF4A0000}"/>
    <cellStyle name="Heading 1 7 52" xfId="19849" xr:uid="{00000000-0005-0000-0000-0000F04A0000}"/>
    <cellStyle name="Heading 1 7 53" xfId="19850" xr:uid="{00000000-0005-0000-0000-0000F14A0000}"/>
    <cellStyle name="Heading 1 7 54" xfId="19851" xr:uid="{00000000-0005-0000-0000-0000F24A0000}"/>
    <cellStyle name="Heading 1 7 55" xfId="19852" xr:uid="{00000000-0005-0000-0000-0000F34A0000}"/>
    <cellStyle name="Heading 1 7 56" xfId="19853" xr:uid="{00000000-0005-0000-0000-0000F44A0000}"/>
    <cellStyle name="Heading 1 7 57" xfId="19854" xr:uid="{00000000-0005-0000-0000-0000F54A0000}"/>
    <cellStyle name="Heading 1 7 58" xfId="19855" xr:uid="{00000000-0005-0000-0000-0000F64A0000}"/>
    <cellStyle name="Heading 1 7 59" xfId="19856" xr:uid="{00000000-0005-0000-0000-0000F74A0000}"/>
    <cellStyle name="Heading 1 7 6" xfId="19857" xr:uid="{00000000-0005-0000-0000-0000F84A0000}"/>
    <cellStyle name="Heading 1 7 6 2" xfId="19858" xr:uid="{00000000-0005-0000-0000-0000F94A0000}"/>
    <cellStyle name="Heading 1 7 60" xfId="19859" xr:uid="{00000000-0005-0000-0000-0000FA4A0000}"/>
    <cellStyle name="Heading 1 7 61" xfId="19860" xr:uid="{00000000-0005-0000-0000-0000FB4A0000}"/>
    <cellStyle name="Heading 1 7 62" xfId="19861" xr:uid="{00000000-0005-0000-0000-0000FC4A0000}"/>
    <cellStyle name="Heading 1 7 63" xfId="19862" xr:uid="{00000000-0005-0000-0000-0000FD4A0000}"/>
    <cellStyle name="Heading 1 7 64" xfId="19863" xr:uid="{00000000-0005-0000-0000-0000FE4A0000}"/>
    <cellStyle name="Heading 1 7 65" xfId="19864" xr:uid="{00000000-0005-0000-0000-0000FF4A0000}"/>
    <cellStyle name="Heading 1 7 66" xfId="19865" xr:uid="{00000000-0005-0000-0000-0000004B0000}"/>
    <cellStyle name="Heading 1 7 67" xfId="19866" xr:uid="{00000000-0005-0000-0000-0000014B0000}"/>
    <cellStyle name="Heading 1 7 68" xfId="19867" xr:uid="{00000000-0005-0000-0000-0000024B0000}"/>
    <cellStyle name="Heading 1 7 69" xfId="52807" xr:uid="{00000000-0005-0000-0000-0000034B0000}"/>
    <cellStyle name="Heading 1 7 7" xfId="19868" xr:uid="{00000000-0005-0000-0000-0000044B0000}"/>
    <cellStyle name="Heading 1 7 7 2" xfId="19869" xr:uid="{00000000-0005-0000-0000-0000054B0000}"/>
    <cellStyle name="Heading 1 7 70" xfId="53268" xr:uid="{00000000-0005-0000-0000-0000064B0000}"/>
    <cellStyle name="Heading 1 7 8" xfId="19870" xr:uid="{00000000-0005-0000-0000-0000074B0000}"/>
    <cellStyle name="Heading 1 7 8 2" xfId="19871" xr:uid="{00000000-0005-0000-0000-0000084B0000}"/>
    <cellStyle name="Heading 1 7 9" xfId="19872" xr:uid="{00000000-0005-0000-0000-0000094B0000}"/>
    <cellStyle name="Heading 1 7 9 2" xfId="19873" xr:uid="{00000000-0005-0000-0000-00000A4B0000}"/>
    <cellStyle name="Heading 1 70" xfId="19874" xr:uid="{00000000-0005-0000-0000-00000B4B0000}"/>
    <cellStyle name="Heading 1 71" xfId="19875" xr:uid="{00000000-0005-0000-0000-00000C4B0000}"/>
    <cellStyle name="Heading 1 72" xfId="19876" xr:uid="{00000000-0005-0000-0000-00000D4B0000}"/>
    <cellStyle name="Heading 1 73" xfId="19877" xr:uid="{00000000-0005-0000-0000-00000E4B0000}"/>
    <cellStyle name="Heading 1 74" xfId="19878" xr:uid="{00000000-0005-0000-0000-00000F4B0000}"/>
    <cellStyle name="Heading 1 75" xfId="19879" xr:uid="{00000000-0005-0000-0000-0000104B0000}"/>
    <cellStyle name="Heading 1 76" xfId="19880" xr:uid="{00000000-0005-0000-0000-0000114B0000}"/>
    <cellStyle name="Heading 1 77" xfId="19881" xr:uid="{00000000-0005-0000-0000-0000124B0000}"/>
    <cellStyle name="Heading 1 78" xfId="19882" xr:uid="{00000000-0005-0000-0000-0000134B0000}"/>
    <cellStyle name="Heading 1 79" xfId="19883" xr:uid="{00000000-0005-0000-0000-0000144B0000}"/>
    <cellStyle name="Heading 1 8" xfId="505" xr:uid="{00000000-0005-0000-0000-0000154B0000}"/>
    <cellStyle name="Heading 1 8 10" xfId="19884" xr:uid="{00000000-0005-0000-0000-0000164B0000}"/>
    <cellStyle name="Heading 1 8 10 2" xfId="19885" xr:uid="{00000000-0005-0000-0000-0000174B0000}"/>
    <cellStyle name="Heading 1 8 11" xfId="19886" xr:uid="{00000000-0005-0000-0000-0000184B0000}"/>
    <cellStyle name="Heading 1 8 11 2" xfId="19887" xr:uid="{00000000-0005-0000-0000-0000194B0000}"/>
    <cellStyle name="Heading 1 8 12" xfId="19888" xr:uid="{00000000-0005-0000-0000-00001A4B0000}"/>
    <cellStyle name="Heading 1 8 12 2" xfId="19889" xr:uid="{00000000-0005-0000-0000-00001B4B0000}"/>
    <cellStyle name="Heading 1 8 13" xfId="19890" xr:uid="{00000000-0005-0000-0000-00001C4B0000}"/>
    <cellStyle name="Heading 1 8 13 2" xfId="19891" xr:uid="{00000000-0005-0000-0000-00001D4B0000}"/>
    <cellStyle name="Heading 1 8 14" xfId="19892" xr:uid="{00000000-0005-0000-0000-00001E4B0000}"/>
    <cellStyle name="Heading 1 8 14 2" xfId="19893" xr:uid="{00000000-0005-0000-0000-00001F4B0000}"/>
    <cellStyle name="Heading 1 8 15" xfId="19894" xr:uid="{00000000-0005-0000-0000-0000204B0000}"/>
    <cellStyle name="Heading 1 8 15 2" xfId="19895" xr:uid="{00000000-0005-0000-0000-0000214B0000}"/>
    <cellStyle name="Heading 1 8 16" xfId="19896" xr:uid="{00000000-0005-0000-0000-0000224B0000}"/>
    <cellStyle name="Heading 1 8 16 2" xfId="19897" xr:uid="{00000000-0005-0000-0000-0000234B0000}"/>
    <cellStyle name="Heading 1 8 17" xfId="19898" xr:uid="{00000000-0005-0000-0000-0000244B0000}"/>
    <cellStyle name="Heading 1 8 17 2" xfId="19899" xr:uid="{00000000-0005-0000-0000-0000254B0000}"/>
    <cellStyle name="Heading 1 8 18" xfId="19900" xr:uid="{00000000-0005-0000-0000-0000264B0000}"/>
    <cellStyle name="Heading 1 8 18 2" xfId="19901" xr:uid="{00000000-0005-0000-0000-0000274B0000}"/>
    <cellStyle name="Heading 1 8 19" xfId="19902" xr:uid="{00000000-0005-0000-0000-0000284B0000}"/>
    <cellStyle name="Heading 1 8 19 2" xfId="19903" xr:uid="{00000000-0005-0000-0000-0000294B0000}"/>
    <cellStyle name="Heading 1 8 2" xfId="506" xr:uid="{00000000-0005-0000-0000-00002A4B0000}"/>
    <cellStyle name="Heading 1 8 2 2" xfId="19904" xr:uid="{00000000-0005-0000-0000-00002B4B0000}"/>
    <cellStyle name="Heading 1 8 20" xfId="19905" xr:uid="{00000000-0005-0000-0000-00002C4B0000}"/>
    <cellStyle name="Heading 1 8 20 2" xfId="19906" xr:uid="{00000000-0005-0000-0000-00002D4B0000}"/>
    <cellStyle name="Heading 1 8 21" xfId="19907" xr:uid="{00000000-0005-0000-0000-00002E4B0000}"/>
    <cellStyle name="Heading 1 8 21 2" xfId="19908" xr:uid="{00000000-0005-0000-0000-00002F4B0000}"/>
    <cellStyle name="Heading 1 8 22" xfId="19909" xr:uid="{00000000-0005-0000-0000-0000304B0000}"/>
    <cellStyle name="Heading 1 8 22 2" xfId="19910" xr:uid="{00000000-0005-0000-0000-0000314B0000}"/>
    <cellStyle name="Heading 1 8 23" xfId="19911" xr:uid="{00000000-0005-0000-0000-0000324B0000}"/>
    <cellStyle name="Heading 1 8 23 2" xfId="19912" xr:uid="{00000000-0005-0000-0000-0000334B0000}"/>
    <cellStyle name="Heading 1 8 24" xfId="19913" xr:uid="{00000000-0005-0000-0000-0000344B0000}"/>
    <cellStyle name="Heading 1 8 24 2" xfId="19914" xr:uid="{00000000-0005-0000-0000-0000354B0000}"/>
    <cellStyle name="Heading 1 8 25" xfId="19915" xr:uid="{00000000-0005-0000-0000-0000364B0000}"/>
    <cellStyle name="Heading 1 8 25 2" xfId="19916" xr:uid="{00000000-0005-0000-0000-0000374B0000}"/>
    <cellStyle name="Heading 1 8 26" xfId="19917" xr:uid="{00000000-0005-0000-0000-0000384B0000}"/>
    <cellStyle name="Heading 1 8 26 2" xfId="19918" xr:uid="{00000000-0005-0000-0000-0000394B0000}"/>
    <cellStyle name="Heading 1 8 27" xfId="19919" xr:uid="{00000000-0005-0000-0000-00003A4B0000}"/>
    <cellStyle name="Heading 1 8 27 2" xfId="19920" xr:uid="{00000000-0005-0000-0000-00003B4B0000}"/>
    <cellStyle name="Heading 1 8 28" xfId="19921" xr:uid="{00000000-0005-0000-0000-00003C4B0000}"/>
    <cellStyle name="Heading 1 8 28 2" xfId="19922" xr:uid="{00000000-0005-0000-0000-00003D4B0000}"/>
    <cellStyle name="Heading 1 8 29" xfId="19923" xr:uid="{00000000-0005-0000-0000-00003E4B0000}"/>
    <cellStyle name="Heading 1 8 29 2" xfId="19924" xr:uid="{00000000-0005-0000-0000-00003F4B0000}"/>
    <cellStyle name="Heading 1 8 3" xfId="507" xr:uid="{00000000-0005-0000-0000-0000404B0000}"/>
    <cellStyle name="Heading 1 8 3 2" xfId="19925" xr:uid="{00000000-0005-0000-0000-0000414B0000}"/>
    <cellStyle name="Heading 1 8 30" xfId="19926" xr:uid="{00000000-0005-0000-0000-0000424B0000}"/>
    <cellStyle name="Heading 1 8 30 2" xfId="19927" xr:uid="{00000000-0005-0000-0000-0000434B0000}"/>
    <cellStyle name="Heading 1 8 31" xfId="19928" xr:uid="{00000000-0005-0000-0000-0000444B0000}"/>
    <cellStyle name="Heading 1 8 31 2" xfId="19929" xr:uid="{00000000-0005-0000-0000-0000454B0000}"/>
    <cellStyle name="Heading 1 8 32" xfId="19930" xr:uid="{00000000-0005-0000-0000-0000464B0000}"/>
    <cellStyle name="Heading 1 8 32 2" xfId="19931" xr:uid="{00000000-0005-0000-0000-0000474B0000}"/>
    <cellStyle name="Heading 1 8 33" xfId="19932" xr:uid="{00000000-0005-0000-0000-0000484B0000}"/>
    <cellStyle name="Heading 1 8 33 2" xfId="19933" xr:uid="{00000000-0005-0000-0000-0000494B0000}"/>
    <cellStyle name="Heading 1 8 34" xfId="19934" xr:uid="{00000000-0005-0000-0000-00004A4B0000}"/>
    <cellStyle name="Heading 1 8 34 2" xfId="19935" xr:uid="{00000000-0005-0000-0000-00004B4B0000}"/>
    <cellStyle name="Heading 1 8 35" xfId="19936" xr:uid="{00000000-0005-0000-0000-00004C4B0000}"/>
    <cellStyle name="Heading 1 8 35 2" xfId="19937" xr:uid="{00000000-0005-0000-0000-00004D4B0000}"/>
    <cellStyle name="Heading 1 8 36" xfId="19938" xr:uid="{00000000-0005-0000-0000-00004E4B0000}"/>
    <cellStyle name="Heading 1 8 36 2" xfId="19939" xr:uid="{00000000-0005-0000-0000-00004F4B0000}"/>
    <cellStyle name="Heading 1 8 37" xfId="19940" xr:uid="{00000000-0005-0000-0000-0000504B0000}"/>
    <cellStyle name="Heading 1 8 37 2" xfId="19941" xr:uid="{00000000-0005-0000-0000-0000514B0000}"/>
    <cellStyle name="Heading 1 8 38" xfId="19942" xr:uid="{00000000-0005-0000-0000-0000524B0000}"/>
    <cellStyle name="Heading 1 8 39" xfId="19943" xr:uid="{00000000-0005-0000-0000-0000534B0000}"/>
    <cellStyle name="Heading 1 8 4" xfId="19944" xr:uid="{00000000-0005-0000-0000-0000544B0000}"/>
    <cellStyle name="Heading 1 8 4 2" xfId="19945" xr:uid="{00000000-0005-0000-0000-0000554B0000}"/>
    <cellStyle name="Heading 1 8 40" xfId="19946" xr:uid="{00000000-0005-0000-0000-0000564B0000}"/>
    <cellStyle name="Heading 1 8 41" xfId="19947" xr:uid="{00000000-0005-0000-0000-0000574B0000}"/>
    <cellStyle name="Heading 1 8 42" xfId="19948" xr:uid="{00000000-0005-0000-0000-0000584B0000}"/>
    <cellStyle name="Heading 1 8 43" xfId="19949" xr:uid="{00000000-0005-0000-0000-0000594B0000}"/>
    <cellStyle name="Heading 1 8 44" xfId="19950" xr:uid="{00000000-0005-0000-0000-00005A4B0000}"/>
    <cellStyle name="Heading 1 8 45" xfId="19951" xr:uid="{00000000-0005-0000-0000-00005B4B0000}"/>
    <cellStyle name="Heading 1 8 46" xfId="19952" xr:uid="{00000000-0005-0000-0000-00005C4B0000}"/>
    <cellStyle name="Heading 1 8 47" xfId="19953" xr:uid="{00000000-0005-0000-0000-00005D4B0000}"/>
    <cellStyle name="Heading 1 8 48" xfId="19954" xr:uid="{00000000-0005-0000-0000-00005E4B0000}"/>
    <cellStyle name="Heading 1 8 49" xfId="19955" xr:uid="{00000000-0005-0000-0000-00005F4B0000}"/>
    <cellStyle name="Heading 1 8 5" xfId="19956" xr:uid="{00000000-0005-0000-0000-0000604B0000}"/>
    <cellStyle name="Heading 1 8 5 2" xfId="19957" xr:uid="{00000000-0005-0000-0000-0000614B0000}"/>
    <cellStyle name="Heading 1 8 50" xfId="19958" xr:uid="{00000000-0005-0000-0000-0000624B0000}"/>
    <cellStyle name="Heading 1 8 51" xfId="19959" xr:uid="{00000000-0005-0000-0000-0000634B0000}"/>
    <cellStyle name="Heading 1 8 52" xfId="19960" xr:uid="{00000000-0005-0000-0000-0000644B0000}"/>
    <cellStyle name="Heading 1 8 53" xfId="19961" xr:uid="{00000000-0005-0000-0000-0000654B0000}"/>
    <cellStyle name="Heading 1 8 54" xfId="19962" xr:uid="{00000000-0005-0000-0000-0000664B0000}"/>
    <cellStyle name="Heading 1 8 55" xfId="19963" xr:uid="{00000000-0005-0000-0000-0000674B0000}"/>
    <cellStyle name="Heading 1 8 56" xfId="19964" xr:uid="{00000000-0005-0000-0000-0000684B0000}"/>
    <cellStyle name="Heading 1 8 57" xfId="19965" xr:uid="{00000000-0005-0000-0000-0000694B0000}"/>
    <cellStyle name="Heading 1 8 58" xfId="19966" xr:uid="{00000000-0005-0000-0000-00006A4B0000}"/>
    <cellStyle name="Heading 1 8 59" xfId="19967" xr:uid="{00000000-0005-0000-0000-00006B4B0000}"/>
    <cellStyle name="Heading 1 8 6" xfId="19968" xr:uid="{00000000-0005-0000-0000-00006C4B0000}"/>
    <cellStyle name="Heading 1 8 6 2" xfId="19969" xr:uid="{00000000-0005-0000-0000-00006D4B0000}"/>
    <cellStyle name="Heading 1 8 60" xfId="19970" xr:uid="{00000000-0005-0000-0000-00006E4B0000}"/>
    <cellStyle name="Heading 1 8 61" xfId="19971" xr:uid="{00000000-0005-0000-0000-00006F4B0000}"/>
    <cellStyle name="Heading 1 8 62" xfId="19972" xr:uid="{00000000-0005-0000-0000-0000704B0000}"/>
    <cellStyle name="Heading 1 8 63" xfId="19973" xr:uid="{00000000-0005-0000-0000-0000714B0000}"/>
    <cellStyle name="Heading 1 8 64" xfId="19974" xr:uid="{00000000-0005-0000-0000-0000724B0000}"/>
    <cellStyle name="Heading 1 8 65" xfId="19975" xr:uid="{00000000-0005-0000-0000-0000734B0000}"/>
    <cellStyle name="Heading 1 8 66" xfId="19976" xr:uid="{00000000-0005-0000-0000-0000744B0000}"/>
    <cellStyle name="Heading 1 8 67" xfId="19977" xr:uid="{00000000-0005-0000-0000-0000754B0000}"/>
    <cellStyle name="Heading 1 8 68" xfId="19978" xr:uid="{00000000-0005-0000-0000-0000764B0000}"/>
    <cellStyle name="Heading 1 8 69" xfId="52353" xr:uid="{00000000-0005-0000-0000-0000774B0000}"/>
    <cellStyle name="Heading 1 8 7" xfId="19979" xr:uid="{00000000-0005-0000-0000-0000784B0000}"/>
    <cellStyle name="Heading 1 8 7 2" xfId="19980" xr:uid="{00000000-0005-0000-0000-0000794B0000}"/>
    <cellStyle name="Heading 1 8 70" xfId="53098" xr:uid="{00000000-0005-0000-0000-00007A4B0000}"/>
    <cellStyle name="Heading 1 8 8" xfId="19981" xr:uid="{00000000-0005-0000-0000-00007B4B0000}"/>
    <cellStyle name="Heading 1 8 8 2" xfId="19982" xr:uid="{00000000-0005-0000-0000-00007C4B0000}"/>
    <cellStyle name="Heading 1 8 9" xfId="19983" xr:uid="{00000000-0005-0000-0000-00007D4B0000}"/>
    <cellStyle name="Heading 1 8 9 2" xfId="19984" xr:uid="{00000000-0005-0000-0000-00007E4B0000}"/>
    <cellStyle name="Heading 1 80" xfId="19985" xr:uid="{00000000-0005-0000-0000-00007F4B0000}"/>
    <cellStyle name="Heading 1 81" xfId="19986" xr:uid="{00000000-0005-0000-0000-0000804B0000}"/>
    <cellStyle name="Heading 1 82" xfId="19987" xr:uid="{00000000-0005-0000-0000-0000814B0000}"/>
    <cellStyle name="Heading 1 83" xfId="52665" xr:uid="{00000000-0005-0000-0000-0000824B0000}"/>
    <cellStyle name="Heading 1 84" xfId="53046" xr:uid="{00000000-0005-0000-0000-0000834B0000}"/>
    <cellStyle name="Heading 1 85" xfId="53533" xr:uid="{00000000-0005-0000-0000-0000844B0000}"/>
    <cellStyle name="Heading 1 9" xfId="508" xr:uid="{00000000-0005-0000-0000-0000854B0000}"/>
    <cellStyle name="Heading 1 9 10" xfId="19988" xr:uid="{00000000-0005-0000-0000-0000864B0000}"/>
    <cellStyle name="Heading 1 9 10 2" xfId="19989" xr:uid="{00000000-0005-0000-0000-0000874B0000}"/>
    <cellStyle name="Heading 1 9 11" xfId="19990" xr:uid="{00000000-0005-0000-0000-0000884B0000}"/>
    <cellStyle name="Heading 1 9 11 2" xfId="19991" xr:uid="{00000000-0005-0000-0000-0000894B0000}"/>
    <cellStyle name="Heading 1 9 12" xfId="19992" xr:uid="{00000000-0005-0000-0000-00008A4B0000}"/>
    <cellStyle name="Heading 1 9 12 2" xfId="19993" xr:uid="{00000000-0005-0000-0000-00008B4B0000}"/>
    <cellStyle name="Heading 1 9 13" xfId="19994" xr:uid="{00000000-0005-0000-0000-00008C4B0000}"/>
    <cellStyle name="Heading 1 9 13 2" xfId="19995" xr:uid="{00000000-0005-0000-0000-00008D4B0000}"/>
    <cellStyle name="Heading 1 9 14" xfId="19996" xr:uid="{00000000-0005-0000-0000-00008E4B0000}"/>
    <cellStyle name="Heading 1 9 14 2" xfId="19997" xr:uid="{00000000-0005-0000-0000-00008F4B0000}"/>
    <cellStyle name="Heading 1 9 15" xfId="19998" xr:uid="{00000000-0005-0000-0000-0000904B0000}"/>
    <cellStyle name="Heading 1 9 15 2" xfId="19999" xr:uid="{00000000-0005-0000-0000-0000914B0000}"/>
    <cellStyle name="Heading 1 9 16" xfId="20000" xr:uid="{00000000-0005-0000-0000-0000924B0000}"/>
    <cellStyle name="Heading 1 9 16 2" xfId="20001" xr:uid="{00000000-0005-0000-0000-0000934B0000}"/>
    <cellStyle name="Heading 1 9 17" xfId="20002" xr:uid="{00000000-0005-0000-0000-0000944B0000}"/>
    <cellStyle name="Heading 1 9 17 2" xfId="20003" xr:uid="{00000000-0005-0000-0000-0000954B0000}"/>
    <cellStyle name="Heading 1 9 18" xfId="20004" xr:uid="{00000000-0005-0000-0000-0000964B0000}"/>
    <cellStyle name="Heading 1 9 18 2" xfId="20005" xr:uid="{00000000-0005-0000-0000-0000974B0000}"/>
    <cellStyle name="Heading 1 9 19" xfId="20006" xr:uid="{00000000-0005-0000-0000-0000984B0000}"/>
    <cellStyle name="Heading 1 9 19 2" xfId="20007" xr:uid="{00000000-0005-0000-0000-0000994B0000}"/>
    <cellStyle name="Heading 1 9 2" xfId="509" xr:uid="{00000000-0005-0000-0000-00009A4B0000}"/>
    <cellStyle name="Heading 1 9 2 2" xfId="20008" xr:uid="{00000000-0005-0000-0000-00009B4B0000}"/>
    <cellStyle name="Heading 1 9 20" xfId="20009" xr:uid="{00000000-0005-0000-0000-00009C4B0000}"/>
    <cellStyle name="Heading 1 9 20 2" xfId="20010" xr:uid="{00000000-0005-0000-0000-00009D4B0000}"/>
    <cellStyle name="Heading 1 9 21" xfId="20011" xr:uid="{00000000-0005-0000-0000-00009E4B0000}"/>
    <cellStyle name="Heading 1 9 21 2" xfId="20012" xr:uid="{00000000-0005-0000-0000-00009F4B0000}"/>
    <cellStyle name="Heading 1 9 22" xfId="20013" xr:uid="{00000000-0005-0000-0000-0000A04B0000}"/>
    <cellStyle name="Heading 1 9 22 2" xfId="20014" xr:uid="{00000000-0005-0000-0000-0000A14B0000}"/>
    <cellStyle name="Heading 1 9 23" xfId="20015" xr:uid="{00000000-0005-0000-0000-0000A24B0000}"/>
    <cellStyle name="Heading 1 9 23 2" xfId="20016" xr:uid="{00000000-0005-0000-0000-0000A34B0000}"/>
    <cellStyle name="Heading 1 9 24" xfId="20017" xr:uid="{00000000-0005-0000-0000-0000A44B0000}"/>
    <cellStyle name="Heading 1 9 24 2" xfId="20018" xr:uid="{00000000-0005-0000-0000-0000A54B0000}"/>
    <cellStyle name="Heading 1 9 25" xfId="20019" xr:uid="{00000000-0005-0000-0000-0000A64B0000}"/>
    <cellStyle name="Heading 1 9 25 2" xfId="20020" xr:uid="{00000000-0005-0000-0000-0000A74B0000}"/>
    <cellStyle name="Heading 1 9 26" xfId="20021" xr:uid="{00000000-0005-0000-0000-0000A84B0000}"/>
    <cellStyle name="Heading 1 9 26 2" xfId="20022" xr:uid="{00000000-0005-0000-0000-0000A94B0000}"/>
    <cellStyle name="Heading 1 9 27" xfId="20023" xr:uid="{00000000-0005-0000-0000-0000AA4B0000}"/>
    <cellStyle name="Heading 1 9 27 2" xfId="20024" xr:uid="{00000000-0005-0000-0000-0000AB4B0000}"/>
    <cellStyle name="Heading 1 9 28" xfId="20025" xr:uid="{00000000-0005-0000-0000-0000AC4B0000}"/>
    <cellStyle name="Heading 1 9 28 2" xfId="20026" xr:uid="{00000000-0005-0000-0000-0000AD4B0000}"/>
    <cellStyle name="Heading 1 9 29" xfId="20027" xr:uid="{00000000-0005-0000-0000-0000AE4B0000}"/>
    <cellStyle name="Heading 1 9 29 2" xfId="20028" xr:uid="{00000000-0005-0000-0000-0000AF4B0000}"/>
    <cellStyle name="Heading 1 9 3" xfId="510" xr:uid="{00000000-0005-0000-0000-0000B04B0000}"/>
    <cellStyle name="Heading 1 9 3 2" xfId="20029" xr:uid="{00000000-0005-0000-0000-0000B14B0000}"/>
    <cellStyle name="Heading 1 9 30" xfId="20030" xr:uid="{00000000-0005-0000-0000-0000B24B0000}"/>
    <cellStyle name="Heading 1 9 30 2" xfId="20031" xr:uid="{00000000-0005-0000-0000-0000B34B0000}"/>
    <cellStyle name="Heading 1 9 31" xfId="20032" xr:uid="{00000000-0005-0000-0000-0000B44B0000}"/>
    <cellStyle name="Heading 1 9 31 2" xfId="20033" xr:uid="{00000000-0005-0000-0000-0000B54B0000}"/>
    <cellStyle name="Heading 1 9 32" xfId="20034" xr:uid="{00000000-0005-0000-0000-0000B64B0000}"/>
    <cellStyle name="Heading 1 9 32 2" xfId="20035" xr:uid="{00000000-0005-0000-0000-0000B74B0000}"/>
    <cellStyle name="Heading 1 9 33" xfId="20036" xr:uid="{00000000-0005-0000-0000-0000B84B0000}"/>
    <cellStyle name="Heading 1 9 33 2" xfId="20037" xr:uid="{00000000-0005-0000-0000-0000B94B0000}"/>
    <cellStyle name="Heading 1 9 34" xfId="20038" xr:uid="{00000000-0005-0000-0000-0000BA4B0000}"/>
    <cellStyle name="Heading 1 9 34 2" xfId="20039" xr:uid="{00000000-0005-0000-0000-0000BB4B0000}"/>
    <cellStyle name="Heading 1 9 35" xfId="20040" xr:uid="{00000000-0005-0000-0000-0000BC4B0000}"/>
    <cellStyle name="Heading 1 9 35 2" xfId="20041" xr:uid="{00000000-0005-0000-0000-0000BD4B0000}"/>
    <cellStyle name="Heading 1 9 36" xfId="20042" xr:uid="{00000000-0005-0000-0000-0000BE4B0000}"/>
    <cellStyle name="Heading 1 9 36 2" xfId="20043" xr:uid="{00000000-0005-0000-0000-0000BF4B0000}"/>
    <cellStyle name="Heading 1 9 37" xfId="20044" xr:uid="{00000000-0005-0000-0000-0000C04B0000}"/>
    <cellStyle name="Heading 1 9 37 2" xfId="20045" xr:uid="{00000000-0005-0000-0000-0000C14B0000}"/>
    <cellStyle name="Heading 1 9 38" xfId="20046" xr:uid="{00000000-0005-0000-0000-0000C24B0000}"/>
    <cellStyle name="Heading 1 9 39" xfId="20047" xr:uid="{00000000-0005-0000-0000-0000C34B0000}"/>
    <cellStyle name="Heading 1 9 4" xfId="20048" xr:uid="{00000000-0005-0000-0000-0000C44B0000}"/>
    <cellStyle name="Heading 1 9 4 2" xfId="20049" xr:uid="{00000000-0005-0000-0000-0000C54B0000}"/>
    <cellStyle name="Heading 1 9 40" xfId="20050" xr:uid="{00000000-0005-0000-0000-0000C64B0000}"/>
    <cellStyle name="Heading 1 9 41" xfId="20051" xr:uid="{00000000-0005-0000-0000-0000C74B0000}"/>
    <cellStyle name="Heading 1 9 42" xfId="20052" xr:uid="{00000000-0005-0000-0000-0000C84B0000}"/>
    <cellStyle name="Heading 1 9 43" xfId="20053" xr:uid="{00000000-0005-0000-0000-0000C94B0000}"/>
    <cellStyle name="Heading 1 9 44" xfId="20054" xr:uid="{00000000-0005-0000-0000-0000CA4B0000}"/>
    <cellStyle name="Heading 1 9 45" xfId="20055" xr:uid="{00000000-0005-0000-0000-0000CB4B0000}"/>
    <cellStyle name="Heading 1 9 46" xfId="20056" xr:uid="{00000000-0005-0000-0000-0000CC4B0000}"/>
    <cellStyle name="Heading 1 9 47" xfId="20057" xr:uid="{00000000-0005-0000-0000-0000CD4B0000}"/>
    <cellStyle name="Heading 1 9 48" xfId="20058" xr:uid="{00000000-0005-0000-0000-0000CE4B0000}"/>
    <cellStyle name="Heading 1 9 49" xfId="20059" xr:uid="{00000000-0005-0000-0000-0000CF4B0000}"/>
    <cellStyle name="Heading 1 9 5" xfId="20060" xr:uid="{00000000-0005-0000-0000-0000D04B0000}"/>
    <cellStyle name="Heading 1 9 5 2" xfId="20061" xr:uid="{00000000-0005-0000-0000-0000D14B0000}"/>
    <cellStyle name="Heading 1 9 50" xfId="20062" xr:uid="{00000000-0005-0000-0000-0000D24B0000}"/>
    <cellStyle name="Heading 1 9 51" xfId="20063" xr:uid="{00000000-0005-0000-0000-0000D34B0000}"/>
    <cellStyle name="Heading 1 9 52" xfId="20064" xr:uid="{00000000-0005-0000-0000-0000D44B0000}"/>
    <cellStyle name="Heading 1 9 53" xfId="20065" xr:uid="{00000000-0005-0000-0000-0000D54B0000}"/>
    <cellStyle name="Heading 1 9 54" xfId="20066" xr:uid="{00000000-0005-0000-0000-0000D64B0000}"/>
    <cellStyle name="Heading 1 9 55" xfId="20067" xr:uid="{00000000-0005-0000-0000-0000D74B0000}"/>
    <cellStyle name="Heading 1 9 56" xfId="20068" xr:uid="{00000000-0005-0000-0000-0000D84B0000}"/>
    <cellStyle name="Heading 1 9 57" xfId="20069" xr:uid="{00000000-0005-0000-0000-0000D94B0000}"/>
    <cellStyle name="Heading 1 9 58" xfId="20070" xr:uid="{00000000-0005-0000-0000-0000DA4B0000}"/>
    <cellStyle name="Heading 1 9 59" xfId="20071" xr:uid="{00000000-0005-0000-0000-0000DB4B0000}"/>
    <cellStyle name="Heading 1 9 6" xfId="20072" xr:uid="{00000000-0005-0000-0000-0000DC4B0000}"/>
    <cellStyle name="Heading 1 9 6 2" xfId="20073" xr:uid="{00000000-0005-0000-0000-0000DD4B0000}"/>
    <cellStyle name="Heading 1 9 60" xfId="20074" xr:uid="{00000000-0005-0000-0000-0000DE4B0000}"/>
    <cellStyle name="Heading 1 9 61" xfId="20075" xr:uid="{00000000-0005-0000-0000-0000DF4B0000}"/>
    <cellStyle name="Heading 1 9 62" xfId="20076" xr:uid="{00000000-0005-0000-0000-0000E04B0000}"/>
    <cellStyle name="Heading 1 9 63" xfId="20077" xr:uid="{00000000-0005-0000-0000-0000E14B0000}"/>
    <cellStyle name="Heading 1 9 64" xfId="20078" xr:uid="{00000000-0005-0000-0000-0000E24B0000}"/>
    <cellStyle name="Heading 1 9 65" xfId="20079" xr:uid="{00000000-0005-0000-0000-0000E34B0000}"/>
    <cellStyle name="Heading 1 9 66" xfId="20080" xr:uid="{00000000-0005-0000-0000-0000E44B0000}"/>
    <cellStyle name="Heading 1 9 67" xfId="20081" xr:uid="{00000000-0005-0000-0000-0000E54B0000}"/>
    <cellStyle name="Heading 1 9 68" xfId="20082" xr:uid="{00000000-0005-0000-0000-0000E64B0000}"/>
    <cellStyle name="Heading 1 9 69" xfId="52691" xr:uid="{00000000-0005-0000-0000-0000E74B0000}"/>
    <cellStyle name="Heading 1 9 7" xfId="20083" xr:uid="{00000000-0005-0000-0000-0000E84B0000}"/>
    <cellStyle name="Heading 1 9 7 2" xfId="20084" xr:uid="{00000000-0005-0000-0000-0000E94B0000}"/>
    <cellStyle name="Heading 1 9 70" xfId="53089" xr:uid="{00000000-0005-0000-0000-0000EA4B0000}"/>
    <cellStyle name="Heading 1 9 8" xfId="20085" xr:uid="{00000000-0005-0000-0000-0000EB4B0000}"/>
    <cellStyle name="Heading 1 9 8 2" xfId="20086" xr:uid="{00000000-0005-0000-0000-0000EC4B0000}"/>
    <cellStyle name="Heading 1 9 9" xfId="20087" xr:uid="{00000000-0005-0000-0000-0000ED4B0000}"/>
    <cellStyle name="Heading 1 9 9 2" xfId="20088" xr:uid="{00000000-0005-0000-0000-0000EE4B0000}"/>
    <cellStyle name="Heading 2" xfId="511" xr:uid="{00000000-0005-0000-0000-0000EF4B0000}"/>
    <cellStyle name="Heading 2 10" xfId="512" xr:uid="{00000000-0005-0000-0000-0000F04B0000}"/>
    <cellStyle name="Heading 2 10 10" xfId="20089" xr:uid="{00000000-0005-0000-0000-0000F14B0000}"/>
    <cellStyle name="Heading 2 10 10 2" xfId="20090" xr:uid="{00000000-0005-0000-0000-0000F24B0000}"/>
    <cellStyle name="Heading 2 10 11" xfId="20091" xr:uid="{00000000-0005-0000-0000-0000F34B0000}"/>
    <cellStyle name="Heading 2 10 11 2" xfId="20092" xr:uid="{00000000-0005-0000-0000-0000F44B0000}"/>
    <cellStyle name="Heading 2 10 12" xfId="20093" xr:uid="{00000000-0005-0000-0000-0000F54B0000}"/>
    <cellStyle name="Heading 2 10 12 2" xfId="20094" xr:uid="{00000000-0005-0000-0000-0000F64B0000}"/>
    <cellStyle name="Heading 2 10 13" xfId="20095" xr:uid="{00000000-0005-0000-0000-0000F74B0000}"/>
    <cellStyle name="Heading 2 10 13 2" xfId="20096" xr:uid="{00000000-0005-0000-0000-0000F84B0000}"/>
    <cellStyle name="Heading 2 10 14" xfId="20097" xr:uid="{00000000-0005-0000-0000-0000F94B0000}"/>
    <cellStyle name="Heading 2 10 14 2" xfId="20098" xr:uid="{00000000-0005-0000-0000-0000FA4B0000}"/>
    <cellStyle name="Heading 2 10 15" xfId="20099" xr:uid="{00000000-0005-0000-0000-0000FB4B0000}"/>
    <cellStyle name="Heading 2 10 15 2" xfId="20100" xr:uid="{00000000-0005-0000-0000-0000FC4B0000}"/>
    <cellStyle name="Heading 2 10 16" xfId="20101" xr:uid="{00000000-0005-0000-0000-0000FD4B0000}"/>
    <cellStyle name="Heading 2 10 16 2" xfId="20102" xr:uid="{00000000-0005-0000-0000-0000FE4B0000}"/>
    <cellStyle name="Heading 2 10 17" xfId="20103" xr:uid="{00000000-0005-0000-0000-0000FF4B0000}"/>
    <cellStyle name="Heading 2 10 17 2" xfId="20104" xr:uid="{00000000-0005-0000-0000-0000004C0000}"/>
    <cellStyle name="Heading 2 10 18" xfId="20105" xr:uid="{00000000-0005-0000-0000-0000014C0000}"/>
    <cellStyle name="Heading 2 10 18 2" xfId="20106" xr:uid="{00000000-0005-0000-0000-0000024C0000}"/>
    <cellStyle name="Heading 2 10 19" xfId="20107" xr:uid="{00000000-0005-0000-0000-0000034C0000}"/>
    <cellStyle name="Heading 2 10 19 2" xfId="20108" xr:uid="{00000000-0005-0000-0000-0000044C0000}"/>
    <cellStyle name="Heading 2 10 2" xfId="513" xr:uid="{00000000-0005-0000-0000-0000054C0000}"/>
    <cellStyle name="Heading 2 10 2 2" xfId="20109" xr:uid="{00000000-0005-0000-0000-0000064C0000}"/>
    <cellStyle name="Heading 2 10 20" xfId="20110" xr:uid="{00000000-0005-0000-0000-0000074C0000}"/>
    <cellStyle name="Heading 2 10 20 2" xfId="20111" xr:uid="{00000000-0005-0000-0000-0000084C0000}"/>
    <cellStyle name="Heading 2 10 21" xfId="20112" xr:uid="{00000000-0005-0000-0000-0000094C0000}"/>
    <cellStyle name="Heading 2 10 21 2" xfId="20113" xr:uid="{00000000-0005-0000-0000-00000A4C0000}"/>
    <cellStyle name="Heading 2 10 22" xfId="20114" xr:uid="{00000000-0005-0000-0000-00000B4C0000}"/>
    <cellStyle name="Heading 2 10 22 2" xfId="20115" xr:uid="{00000000-0005-0000-0000-00000C4C0000}"/>
    <cellStyle name="Heading 2 10 23" xfId="20116" xr:uid="{00000000-0005-0000-0000-00000D4C0000}"/>
    <cellStyle name="Heading 2 10 23 2" xfId="20117" xr:uid="{00000000-0005-0000-0000-00000E4C0000}"/>
    <cellStyle name="Heading 2 10 24" xfId="20118" xr:uid="{00000000-0005-0000-0000-00000F4C0000}"/>
    <cellStyle name="Heading 2 10 24 2" xfId="20119" xr:uid="{00000000-0005-0000-0000-0000104C0000}"/>
    <cellStyle name="Heading 2 10 25" xfId="20120" xr:uid="{00000000-0005-0000-0000-0000114C0000}"/>
    <cellStyle name="Heading 2 10 25 2" xfId="20121" xr:uid="{00000000-0005-0000-0000-0000124C0000}"/>
    <cellStyle name="Heading 2 10 26" xfId="20122" xr:uid="{00000000-0005-0000-0000-0000134C0000}"/>
    <cellStyle name="Heading 2 10 26 2" xfId="20123" xr:uid="{00000000-0005-0000-0000-0000144C0000}"/>
    <cellStyle name="Heading 2 10 27" xfId="20124" xr:uid="{00000000-0005-0000-0000-0000154C0000}"/>
    <cellStyle name="Heading 2 10 27 2" xfId="20125" xr:uid="{00000000-0005-0000-0000-0000164C0000}"/>
    <cellStyle name="Heading 2 10 28" xfId="20126" xr:uid="{00000000-0005-0000-0000-0000174C0000}"/>
    <cellStyle name="Heading 2 10 28 2" xfId="20127" xr:uid="{00000000-0005-0000-0000-0000184C0000}"/>
    <cellStyle name="Heading 2 10 29" xfId="20128" xr:uid="{00000000-0005-0000-0000-0000194C0000}"/>
    <cellStyle name="Heading 2 10 29 2" xfId="20129" xr:uid="{00000000-0005-0000-0000-00001A4C0000}"/>
    <cellStyle name="Heading 2 10 3" xfId="514" xr:uid="{00000000-0005-0000-0000-00001B4C0000}"/>
    <cellStyle name="Heading 2 10 3 2" xfId="20130" xr:uid="{00000000-0005-0000-0000-00001C4C0000}"/>
    <cellStyle name="Heading 2 10 30" xfId="20131" xr:uid="{00000000-0005-0000-0000-00001D4C0000}"/>
    <cellStyle name="Heading 2 10 30 2" xfId="20132" xr:uid="{00000000-0005-0000-0000-00001E4C0000}"/>
    <cellStyle name="Heading 2 10 31" xfId="20133" xr:uid="{00000000-0005-0000-0000-00001F4C0000}"/>
    <cellStyle name="Heading 2 10 31 2" xfId="20134" xr:uid="{00000000-0005-0000-0000-0000204C0000}"/>
    <cellStyle name="Heading 2 10 32" xfId="20135" xr:uid="{00000000-0005-0000-0000-0000214C0000}"/>
    <cellStyle name="Heading 2 10 32 2" xfId="20136" xr:uid="{00000000-0005-0000-0000-0000224C0000}"/>
    <cellStyle name="Heading 2 10 33" xfId="20137" xr:uid="{00000000-0005-0000-0000-0000234C0000}"/>
    <cellStyle name="Heading 2 10 33 2" xfId="20138" xr:uid="{00000000-0005-0000-0000-0000244C0000}"/>
    <cellStyle name="Heading 2 10 34" xfId="20139" xr:uid="{00000000-0005-0000-0000-0000254C0000}"/>
    <cellStyle name="Heading 2 10 34 2" xfId="20140" xr:uid="{00000000-0005-0000-0000-0000264C0000}"/>
    <cellStyle name="Heading 2 10 35" xfId="20141" xr:uid="{00000000-0005-0000-0000-0000274C0000}"/>
    <cellStyle name="Heading 2 10 35 2" xfId="20142" xr:uid="{00000000-0005-0000-0000-0000284C0000}"/>
    <cellStyle name="Heading 2 10 36" xfId="20143" xr:uid="{00000000-0005-0000-0000-0000294C0000}"/>
    <cellStyle name="Heading 2 10 36 2" xfId="20144" xr:uid="{00000000-0005-0000-0000-00002A4C0000}"/>
    <cellStyle name="Heading 2 10 37" xfId="20145" xr:uid="{00000000-0005-0000-0000-00002B4C0000}"/>
    <cellStyle name="Heading 2 10 37 2" xfId="20146" xr:uid="{00000000-0005-0000-0000-00002C4C0000}"/>
    <cellStyle name="Heading 2 10 38" xfId="20147" xr:uid="{00000000-0005-0000-0000-00002D4C0000}"/>
    <cellStyle name="Heading 2 10 38 2" xfId="20148" xr:uid="{00000000-0005-0000-0000-00002E4C0000}"/>
    <cellStyle name="Heading 2 10 39" xfId="20149" xr:uid="{00000000-0005-0000-0000-00002F4C0000}"/>
    <cellStyle name="Heading 2 10 4" xfId="20150" xr:uid="{00000000-0005-0000-0000-0000304C0000}"/>
    <cellStyle name="Heading 2 10 4 2" xfId="20151" xr:uid="{00000000-0005-0000-0000-0000314C0000}"/>
    <cellStyle name="Heading 2 10 40" xfId="20152" xr:uid="{00000000-0005-0000-0000-0000324C0000}"/>
    <cellStyle name="Heading 2 10 41" xfId="20153" xr:uid="{00000000-0005-0000-0000-0000334C0000}"/>
    <cellStyle name="Heading 2 10 42" xfId="20154" xr:uid="{00000000-0005-0000-0000-0000344C0000}"/>
    <cellStyle name="Heading 2 10 43" xfId="20155" xr:uid="{00000000-0005-0000-0000-0000354C0000}"/>
    <cellStyle name="Heading 2 10 44" xfId="20156" xr:uid="{00000000-0005-0000-0000-0000364C0000}"/>
    <cellStyle name="Heading 2 10 45" xfId="20157" xr:uid="{00000000-0005-0000-0000-0000374C0000}"/>
    <cellStyle name="Heading 2 10 46" xfId="20158" xr:uid="{00000000-0005-0000-0000-0000384C0000}"/>
    <cellStyle name="Heading 2 10 47" xfId="20159" xr:uid="{00000000-0005-0000-0000-0000394C0000}"/>
    <cellStyle name="Heading 2 10 48" xfId="20160" xr:uid="{00000000-0005-0000-0000-00003A4C0000}"/>
    <cellStyle name="Heading 2 10 49" xfId="20161" xr:uid="{00000000-0005-0000-0000-00003B4C0000}"/>
    <cellStyle name="Heading 2 10 5" xfId="20162" xr:uid="{00000000-0005-0000-0000-00003C4C0000}"/>
    <cellStyle name="Heading 2 10 5 2" xfId="20163" xr:uid="{00000000-0005-0000-0000-00003D4C0000}"/>
    <cellStyle name="Heading 2 10 50" xfId="20164" xr:uid="{00000000-0005-0000-0000-00003E4C0000}"/>
    <cellStyle name="Heading 2 10 51" xfId="20165" xr:uid="{00000000-0005-0000-0000-00003F4C0000}"/>
    <cellStyle name="Heading 2 10 52" xfId="20166" xr:uid="{00000000-0005-0000-0000-0000404C0000}"/>
    <cellStyle name="Heading 2 10 53" xfId="20167" xr:uid="{00000000-0005-0000-0000-0000414C0000}"/>
    <cellStyle name="Heading 2 10 54" xfId="20168" xr:uid="{00000000-0005-0000-0000-0000424C0000}"/>
    <cellStyle name="Heading 2 10 55" xfId="20169" xr:uid="{00000000-0005-0000-0000-0000434C0000}"/>
    <cellStyle name="Heading 2 10 56" xfId="20170" xr:uid="{00000000-0005-0000-0000-0000444C0000}"/>
    <cellStyle name="Heading 2 10 57" xfId="20171" xr:uid="{00000000-0005-0000-0000-0000454C0000}"/>
    <cellStyle name="Heading 2 10 58" xfId="20172" xr:uid="{00000000-0005-0000-0000-0000464C0000}"/>
    <cellStyle name="Heading 2 10 59" xfId="20173" xr:uid="{00000000-0005-0000-0000-0000474C0000}"/>
    <cellStyle name="Heading 2 10 6" xfId="20174" xr:uid="{00000000-0005-0000-0000-0000484C0000}"/>
    <cellStyle name="Heading 2 10 6 2" xfId="20175" xr:uid="{00000000-0005-0000-0000-0000494C0000}"/>
    <cellStyle name="Heading 2 10 60" xfId="20176" xr:uid="{00000000-0005-0000-0000-00004A4C0000}"/>
    <cellStyle name="Heading 2 10 61" xfId="20177" xr:uid="{00000000-0005-0000-0000-00004B4C0000}"/>
    <cellStyle name="Heading 2 10 62" xfId="20178" xr:uid="{00000000-0005-0000-0000-00004C4C0000}"/>
    <cellStyle name="Heading 2 10 63" xfId="20179" xr:uid="{00000000-0005-0000-0000-00004D4C0000}"/>
    <cellStyle name="Heading 2 10 64" xfId="20180" xr:uid="{00000000-0005-0000-0000-00004E4C0000}"/>
    <cellStyle name="Heading 2 10 65" xfId="20181" xr:uid="{00000000-0005-0000-0000-00004F4C0000}"/>
    <cellStyle name="Heading 2 10 66" xfId="20182" xr:uid="{00000000-0005-0000-0000-0000504C0000}"/>
    <cellStyle name="Heading 2 10 67" xfId="20183" xr:uid="{00000000-0005-0000-0000-0000514C0000}"/>
    <cellStyle name="Heading 2 10 68" xfId="20184" xr:uid="{00000000-0005-0000-0000-0000524C0000}"/>
    <cellStyle name="Heading 2 10 69" xfId="20185" xr:uid="{00000000-0005-0000-0000-0000534C0000}"/>
    <cellStyle name="Heading 2 10 7" xfId="20186" xr:uid="{00000000-0005-0000-0000-0000544C0000}"/>
    <cellStyle name="Heading 2 10 7 2" xfId="20187" xr:uid="{00000000-0005-0000-0000-0000554C0000}"/>
    <cellStyle name="Heading 2 10 70" xfId="52890" xr:uid="{00000000-0005-0000-0000-0000564C0000}"/>
    <cellStyle name="Heading 2 10 71" xfId="53351" xr:uid="{00000000-0005-0000-0000-0000574C0000}"/>
    <cellStyle name="Heading 2 10 8" xfId="20188" xr:uid="{00000000-0005-0000-0000-0000584C0000}"/>
    <cellStyle name="Heading 2 10 8 2" xfId="20189" xr:uid="{00000000-0005-0000-0000-0000594C0000}"/>
    <cellStyle name="Heading 2 10 9" xfId="20190" xr:uid="{00000000-0005-0000-0000-00005A4C0000}"/>
    <cellStyle name="Heading 2 10 9 2" xfId="20191" xr:uid="{00000000-0005-0000-0000-00005B4C0000}"/>
    <cellStyle name="Heading 2 11" xfId="515" xr:uid="{00000000-0005-0000-0000-00005C4C0000}"/>
    <cellStyle name="Heading 2 11 10" xfId="20192" xr:uid="{00000000-0005-0000-0000-00005D4C0000}"/>
    <cellStyle name="Heading 2 11 10 2" xfId="20193" xr:uid="{00000000-0005-0000-0000-00005E4C0000}"/>
    <cellStyle name="Heading 2 11 11" xfId="20194" xr:uid="{00000000-0005-0000-0000-00005F4C0000}"/>
    <cellStyle name="Heading 2 11 11 2" xfId="20195" xr:uid="{00000000-0005-0000-0000-0000604C0000}"/>
    <cellStyle name="Heading 2 11 12" xfId="20196" xr:uid="{00000000-0005-0000-0000-0000614C0000}"/>
    <cellStyle name="Heading 2 11 12 2" xfId="20197" xr:uid="{00000000-0005-0000-0000-0000624C0000}"/>
    <cellStyle name="Heading 2 11 13" xfId="20198" xr:uid="{00000000-0005-0000-0000-0000634C0000}"/>
    <cellStyle name="Heading 2 11 13 2" xfId="20199" xr:uid="{00000000-0005-0000-0000-0000644C0000}"/>
    <cellStyle name="Heading 2 11 14" xfId="20200" xr:uid="{00000000-0005-0000-0000-0000654C0000}"/>
    <cellStyle name="Heading 2 11 14 2" xfId="20201" xr:uid="{00000000-0005-0000-0000-0000664C0000}"/>
    <cellStyle name="Heading 2 11 15" xfId="20202" xr:uid="{00000000-0005-0000-0000-0000674C0000}"/>
    <cellStyle name="Heading 2 11 15 2" xfId="20203" xr:uid="{00000000-0005-0000-0000-0000684C0000}"/>
    <cellStyle name="Heading 2 11 16" xfId="20204" xr:uid="{00000000-0005-0000-0000-0000694C0000}"/>
    <cellStyle name="Heading 2 11 16 2" xfId="20205" xr:uid="{00000000-0005-0000-0000-00006A4C0000}"/>
    <cellStyle name="Heading 2 11 17" xfId="20206" xr:uid="{00000000-0005-0000-0000-00006B4C0000}"/>
    <cellStyle name="Heading 2 11 17 2" xfId="20207" xr:uid="{00000000-0005-0000-0000-00006C4C0000}"/>
    <cellStyle name="Heading 2 11 18" xfId="20208" xr:uid="{00000000-0005-0000-0000-00006D4C0000}"/>
    <cellStyle name="Heading 2 11 18 2" xfId="20209" xr:uid="{00000000-0005-0000-0000-00006E4C0000}"/>
    <cellStyle name="Heading 2 11 19" xfId="20210" xr:uid="{00000000-0005-0000-0000-00006F4C0000}"/>
    <cellStyle name="Heading 2 11 19 2" xfId="20211" xr:uid="{00000000-0005-0000-0000-0000704C0000}"/>
    <cellStyle name="Heading 2 11 2" xfId="516" xr:uid="{00000000-0005-0000-0000-0000714C0000}"/>
    <cellStyle name="Heading 2 11 2 2" xfId="20212" xr:uid="{00000000-0005-0000-0000-0000724C0000}"/>
    <cellStyle name="Heading 2 11 20" xfId="20213" xr:uid="{00000000-0005-0000-0000-0000734C0000}"/>
    <cellStyle name="Heading 2 11 20 2" xfId="20214" xr:uid="{00000000-0005-0000-0000-0000744C0000}"/>
    <cellStyle name="Heading 2 11 21" xfId="20215" xr:uid="{00000000-0005-0000-0000-0000754C0000}"/>
    <cellStyle name="Heading 2 11 21 2" xfId="20216" xr:uid="{00000000-0005-0000-0000-0000764C0000}"/>
    <cellStyle name="Heading 2 11 22" xfId="20217" xr:uid="{00000000-0005-0000-0000-0000774C0000}"/>
    <cellStyle name="Heading 2 11 22 2" xfId="20218" xr:uid="{00000000-0005-0000-0000-0000784C0000}"/>
    <cellStyle name="Heading 2 11 23" xfId="20219" xr:uid="{00000000-0005-0000-0000-0000794C0000}"/>
    <cellStyle name="Heading 2 11 23 2" xfId="20220" xr:uid="{00000000-0005-0000-0000-00007A4C0000}"/>
    <cellStyle name="Heading 2 11 24" xfId="20221" xr:uid="{00000000-0005-0000-0000-00007B4C0000}"/>
    <cellStyle name="Heading 2 11 24 2" xfId="20222" xr:uid="{00000000-0005-0000-0000-00007C4C0000}"/>
    <cellStyle name="Heading 2 11 25" xfId="20223" xr:uid="{00000000-0005-0000-0000-00007D4C0000}"/>
    <cellStyle name="Heading 2 11 25 2" xfId="20224" xr:uid="{00000000-0005-0000-0000-00007E4C0000}"/>
    <cellStyle name="Heading 2 11 26" xfId="20225" xr:uid="{00000000-0005-0000-0000-00007F4C0000}"/>
    <cellStyle name="Heading 2 11 26 2" xfId="20226" xr:uid="{00000000-0005-0000-0000-0000804C0000}"/>
    <cellStyle name="Heading 2 11 27" xfId="20227" xr:uid="{00000000-0005-0000-0000-0000814C0000}"/>
    <cellStyle name="Heading 2 11 27 2" xfId="20228" xr:uid="{00000000-0005-0000-0000-0000824C0000}"/>
    <cellStyle name="Heading 2 11 28" xfId="20229" xr:uid="{00000000-0005-0000-0000-0000834C0000}"/>
    <cellStyle name="Heading 2 11 28 2" xfId="20230" xr:uid="{00000000-0005-0000-0000-0000844C0000}"/>
    <cellStyle name="Heading 2 11 29" xfId="20231" xr:uid="{00000000-0005-0000-0000-0000854C0000}"/>
    <cellStyle name="Heading 2 11 29 2" xfId="20232" xr:uid="{00000000-0005-0000-0000-0000864C0000}"/>
    <cellStyle name="Heading 2 11 3" xfId="517" xr:uid="{00000000-0005-0000-0000-0000874C0000}"/>
    <cellStyle name="Heading 2 11 3 2" xfId="20233" xr:uid="{00000000-0005-0000-0000-0000884C0000}"/>
    <cellStyle name="Heading 2 11 30" xfId="20234" xr:uid="{00000000-0005-0000-0000-0000894C0000}"/>
    <cellStyle name="Heading 2 11 30 2" xfId="20235" xr:uid="{00000000-0005-0000-0000-00008A4C0000}"/>
    <cellStyle name="Heading 2 11 31" xfId="20236" xr:uid="{00000000-0005-0000-0000-00008B4C0000}"/>
    <cellStyle name="Heading 2 11 31 2" xfId="20237" xr:uid="{00000000-0005-0000-0000-00008C4C0000}"/>
    <cellStyle name="Heading 2 11 32" xfId="20238" xr:uid="{00000000-0005-0000-0000-00008D4C0000}"/>
    <cellStyle name="Heading 2 11 32 2" xfId="20239" xr:uid="{00000000-0005-0000-0000-00008E4C0000}"/>
    <cellStyle name="Heading 2 11 33" xfId="20240" xr:uid="{00000000-0005-0000-0000-00008F4C0000}"/>
    <cellStyle name="Heading 2 11 33 2" xfId="20241" xr:uid="{00000000-0005-0000-0000-0000904C0000}"/>
    <cellStyle name="Heading 2 11 34" xfId="20242" xr:uid="{00000000-0005-0000-0000-0000914C0000}"/>
    <cellStyle name="Heading 2 11 34 2" xfId="20243" xr:uid="{00000000-0005-0000-0000-0000924C0000}"/>
    <cellStyle name="Heading 2 11 35" xfId="20244" xr:uid="{00000000-0005-0000-0000-0000934C0000}"/>
    <cellStyle name="Heading 2 11 35 2" xfId="20245" xr:uid="{00000000-0005-0000-0000-0000944C0000}"/>
    <cellStyle name="Heading 2 11 36" xfId="20246" xr:uid="{00000000-0005-0000-0000-0000954C0000}"/>
    <cellStyle name="Heading 2 11 36 2" xfId="20247" xr:uid="{00000000-0005-0000-0000-0000964C0000}"/>
    <cellStyle name="Heading 2 11 37" xfId="20248" xr:uid="{00000000-0005-0000-0000-0000974C0000}"/>
    <cellStyle name="Heading 2 11 37 2" xfId="20249" xr:uid="{00000000-0005-0000-0000-0000984C0000}"/>
    <cellStyle name="Heading 2 11 38" xfId="20250" xr:uid="{00000000-0005-0000-0000-0000994C0000}"/>
    <cellStyle name="Heading 2 11 38 2" xfId="20251" xr:uid="{00000000-0005-0000-0000-00009A4C0000}"/>
    <cellStyle name="Heading 2 11 39" xfId="20252" xr:uid="{00000000-0005-0000-0000-00009B4C0000}"/>
    <cellStyle name="Heading 2 11 4" xfId="20253" xr:uid="{00000000-0005-0000-0000-00009C4C0000}"/>
    <cellStyle name="Heading 2 11 4 2" xfId="20254" xr:uid="{00000000-0005-0000-0000-00009D4C0000}"/>
    <cellStyle name="Heading 2 11 40" xfId="20255" xr:uid="{00000000-0005-0000-0000-00009E4C0000}"/>
    <cellStyle name="Heading 2 11 41" xfId="20256" xr:uid="{00000000-0005-0000-0000-00009F4C0000}"/>
    <cellStyle name="Heading 2 11 42" xfId="20257" xr:uid="{00000000-0005-0000-0000-0000A04C0000}"/>
    <cellStyle name="Heading 2 11 43" xfId="20258" xr:uid="{00000000-0005-0000-0000-0000A14C0000}"/>
    <cellStyle name="Heading 2 11 44" xfId="20259" xr:uid="{00000000-0005-0000-0000-0000A24C0000}"/>
    <cellStyle name="Heading 2 11 45" xfId="20260" xr:uid="{00000000-0005-0000-0000-0000A34C0000}"/>
    <cellStyle name="Heading 2 11 46" xfId="20261" xr:uid="{00000000-0005-0000-0000-0000A44C0000}"/>
    <cellStyle name="Heading 2 11 47" xfId="20262" xr:uid="{00000000-0005-0000-0000-0000A54C0000}"/>
    <cellStyle name="Heading 2 11 48" xfId="20263" xr:uid="{00000000-0005-0000-0000-0000A64C0000}"/>
    <cellStyle name="Heading 2 11 49" xfId="20264" xr:uid="{00000000-0005-0000-0000-0000A74C0000}"/>
    <cellStyle name="Heading 2 11 5" xfId="20265" xr:uid="{00000000-0005-0000-0000-0000A84C0000}"/>
    <cellStyle name="Heading 2 11 5 2" xfId="20266" xr:uid="{00000000-0005-0000-0000-0000A94C0000}"/>
    <cellStyle name="Heading 2 11 50" xfId="20267" xr:uid="{00000000-0005-0000-0000-0000AA4C0000}"/>
    <cellStyle name="Heading 2 11 51" xfId="20268" xr:uid="{00000000-0005-0000-0000-0000AB4C0000}"/>
    <cellStyle name="Heading 2 11 52" xfId="20269" xr:uid="{00000000-0005-0000-0000-0000AC4C0000}"/>
    <cellStyle name="Heading 2 11 53" xfId="20270" xr:uid="{00000000-0005-0000-0000-0000AD4C0000}"/>
    <cellStyle name="Heading 2 11 54" xfId="20271" xr:uid="{00000000-0005-0000-0000-0000AE4C0000}"/>
    <cellStyle name="Heading 2 11 55" xfId="20272" xr:uid="{00000000-0005-0000-0000-0000AF4C0000}"/>
    <cellStyle name="Heading 2 11 56" xfId="20273" xr:uid="{00000000-0005-0000-0000-0000B04C0000}"/>
    <cellStyle name="Heading 2 11 57" xfId="20274" xr:uid="{00000000-0005-0000-0000-0000B14C0000}"/>
    <cellStyle name="Heading 2 11 58" xfId="20275" xr:uid="{00000000-0005-0000-0000-0000B24C0000}"/>
    <cellStyle name="Heading 2 11 59" xfId="20276" xr:uid="{00000000-0005-0000-0000-0000B34C0000}"/>
    <cellStyle name="Heading 2 11 6" xfId="20277" xr:uid="{00000000-0005-0000-0000-0000B44C0000}"/>
    <cellStyle name="Heading 2 11 6 2" xfId="20278" xr:uid="{00000000-0005-0000-0000-0000B54C0000}"/>
    <cellStyle name="Heading 2 11 60" xfId="20279" xr:uid="{00000000-0005-0000-0000-0000B64C0000}"/>
    <cellStyle name="Heading 2 11 61" xfId="20280" xr:uid="{00000000-0005-0000-0000-0000B74C0000}"/>
    <cellStyle name="Heading 2 11 62" xfId="20281" xr:uid="{00000000-0005-0000-0000-0000B84C0000}"/>
    <cellStyle name="Heading 2 11 63" xfId="20282" xr:uid="{00000000-0005-0000-0000-0000B94C0000}"/>
    <cellStyle name="Heading 2 11 64" xfId="20283" xr:uid="{00000000-0005-0000-0000-0000BA4C0000}"/>
    <cellStyle name="Heading 2 11 65" xfId="20284" xr:uid="{00000000-0005-0000-0000-0000BB4C0000}"/>
    <cellStyle name="Heading 2 11 66" xfId="20285" xr:uid="{00000000-0005-0000-0000-0000BC4C0000}"/>
    <cellStyle name="Heading 2 11 67" xfId="20286" xr:uid="{00000000-0005-0000-0000-0000BD4C0000}"/>
    <cellStyle name="Heading 2 11 68" xfId="20287" xr:uid="{00000000-0005-0000-0000-0000BE4C0000}"/>
    <cellStyle name="Heading 2 11 69" xfId="20288" xr:uid="{00000000-0005-0000-0000-0000BF4C0000}"/>
    <cellStyle name="Heading 2 11 7" xfId="20289" xr:uid="{00000000-0005-0000-0000-0000C04C0000}"/>
    <cellStyle name="Heading 2 11 7 2" xfId="20290" xr:uid="{00000000-0005-0000-0000-0000C14C0000}"/>
    <cellStyle name="Heading 2 11 70" xfId="52878" xr:uid="{00000000-0005-0000-0000-0000C24C0000}"/>
    <cellStyle name="Heading 2 11 71" xfId="53339" xr:uid="{00000000-0005-0000-0000-0000C34C0000}"/>
    <cellStyle name="Heading 2 11 8" xfId="20291" xr:uid="{00000000-0005-0000-0000-0000C44C0000}"/>
    <cellStyle name="Heading 2 11 8 2" xfId="20292" xr:uid="{00000000-0005-0000-0000-0000C54C0000}"/>
    <cellStyle name="Heading 2 11 9" xfId="20293" xr:uid="{00000000-0005-0000-0000-0000C64C0000}"/>
    <cellStyle name="Heading 2 11 9 2" xfId="20294" xr:uid="{00000000-0005-0000-0000-0000C74C0000}"/>
    <cellStyle name="Heading 2 12" xfId="518" xr:uid="{00000000-0005-0000-0000-0000C84C0000}"/>
    <cellStyle name="Heading 2 12 10" xfId="20295" xr:uid="{00000000-0005-0000-0000-0000C94C0000}"/>
    <cellStyle name="Heading 2 12 10 2" xfId="20296" xr:uid="{00000000-0005-0000-0000-0000CA4C0000}"/>
    <cellStyle name="Heading 2 12 11" xfId="20297" xr:uid="{00000000-0005-0000-0000-0000CB4C0000}"/>
    <cellStyle name="Heading 2 12 11 2" xfId="20298" xr:uid="{00000000-0005-0000-0000-0000CC4C0000}"/>
    <cellStyle name="Heading 2 12 12" xfId="20299" xr:uid="{00000000-0005-0000-0000-0000CD4C0000}"/>
    <cellStyle name="Heading 2 12 12 2" xfId="20300" xr:uid="{00000000-0005-0000-0000-0000CE4C0000}"/>
    <cellStyle name="Heading 2 12 13" xfId="20301" xr:uid="{00000000-0005-0000-0000-0000CF4C0000}"/>
    <cellStyle name="Heading 2 12 13 2" xfId="20302" xr:uid="{00000000-0005-0000-0000-0000D04C0000}"/>
    <cellStyle name="Heading 2 12 14" xfId="20303" xr:uid="{00000000-0005-0000-0000-0000D14C0000}"/>
    <cellStyle name="Heading 2 12 14 2" xfId="20304" xr:uid="{00000000-0005-0000-0000-0000D24C0000}"/>
    <cellStyle name="Heading 2 12 15" xfId="20305" xr:uid="{00000000-0005-0000-0000-0000D34C0000}"/>
    <cellStyle name="Heading 2 12 15 2" xfId="20306" xr:uid="{00000000-0005-0000-0000-0000D44C0000}"/>
    <cellStyle name="Heading 2 12 16" xfId="20307" xr:uid="{00000000-0005-0000-0000-0000D54C0000}"/>
    <cellStyle name="Heading 2 12 16 2" xfId="20308" xr:uid="{00000000-0005-0000-0000-0000D64C0000}"/>
    <cellStyle name="Heading 2 12 17" xfId="20309" xr:uid="{00000000-0005-0000-0000-0000D74C0000}"/>
    <cellStyle name="Heading 2 12 17 2" xfId="20310" xr:uid="{00000000-0005-0000-0000-0000D84C0000}"/>
    <cellStyle name="Heading 2 12 18" xfId="20311" xr:uid="{00000000-0005-0000-0000-0000D94C0000}"/>
    <cellStyle name="Heading 2 12 18 2" xfId="20312" xr:uid="{00000000-0005-0000-0000-0000DA4C0000}"/>
    <cellStyle name="Heading 2 12 19" xfId="20313" xr:uid="{00000000-0005-0000-0000-0000DB4C0000}"/>
    <cellStyle name="Heading 2 12 19 2" xfId="20314" xr:uid="{00000000-0005-0000-0000-0000DC4C0000}"/>
    <cellStyle name="Heading 2 12 2" xfId="519" xr:uid="{00000000-0005-0000-0000-0000DD4C0000}"/>
    <cellStyle name="Heading 2 12 2 2" xfId="20315" xr:uid="{00000000-0005-0000-0000-0000DE4C0000}"/>
    <cellStyle name="Heading 2 12 20" xfId="20316" xr:uid="{00000000-0005-0000-0000-0000DF4C0000}"/>
    <cellStyle name="Heading 2 12 20 2" xfId="20317" xr:uid="{00000000-0005-0000-0000-0000E04C0000}"/>
    <cellStyle name="Heading 2 12 21" xfId="20318" xr:uid="{00000000-0005-0000-0000-0000E14C0000}"/>
    <cellStyle name="Heading 2 12 21 2" xfId="20319" xr:uid="{00000000-0005-0000-0000-0000E24C0000}"/>
    <cellStyle name="Heading 2 12 22" xfId="20320" xr:uid="{00000000-0005-0000-0000-0000E34C0000}"/>
    <cellStyle name="Heading 2 12 22 2" xfId="20321" xr:uid="{00000000-0005-0000-0000-0000E44C0000}"/>
    <cellStyle name="Heading 2 12 23" xfId="20322" xr:uid="{00000000-0005-0000-0000-0000E54C0000}"/>
    <cellStyle name="Heading 2 12 23 2" xfId="20323" xr:uid="{00000000-0005-0000-0000-0000E64C0000}"/>
    <cellStyle name="Heading 2 12 24" xfId="20324" xr:uid="{00000000-0005-0000-0000-0000E74C0000}"/>
    <cellStyle name="Heading 2 12 24 2" xfId="20325" xr:uid="{00000000-0005-0000-0000-0000E84C0000}"/>
    <cellStyle name="Heading 2 12 25" xfId="20326" xr:uid="{00000000-0005-0000-0000-0000E94C0000}"/>
    <cellStyle name="Heading 2 12 25 2" xfId="20327" xr:uid="{00000000-0005-0000-0000-0000EA4C0000}"/>
    <cellStyle name="Heading 2 12 26" xfId="20328" xr:uid="{00000000-0005-0000-0000-0000EB4C0000}"/>
    <cellStyle name="Heading 2 12 26 2" xfId="20329" xr:uid="{00000000-0005-0000-0000-0000EC4C0000}"/>
    <cellStyle name="Heading 2 12 27" xfId="20330" xr:uid="{00000000-0005-0000-0000-0000ED4C0000}"/>
    <cellStyle name="Heading 2 12 27 2" xfId="20331" xr:uid="{00000000-0005-0000-0000-0000EE4C0000}"/>
    <cellStyle name="Heading 2 12 28" xfId="20332" xr:uid="{00000000-0005-0000-0000-0000EF4C0000}"/>
    <cellStyle name="Heading 2 12 28 2" xfId="20333" xr:uid="{00000000-0005-0000-0000-0000F04C0000}"/>
    <cellStyle name="Heading 2 12 29" xfId="20334" xr:uid="{00000000-0005-0000-0000-0000F14C0000}"/>
    <cellStyle name="Heading 2 12 29 2" xfId="20335" xr:uid="{00000000-0005-0000-0000-0000F24C0000}"/>
    <cellStyle name="Heading 2 12 3" xfId="520" xr:uid="{00000000-0005-0000-0000-0000F34C0000}"/>
    <cellStyle name="Heading 2 12 3 2" xfId="20336" xr:uid="{00000000-0005-0000-0000-0000F44C0000}"/>
    <cellStyle name="Heading 2 12 30" xfId="20337" xr:uid="{00000000-0005-0000-0000-0000F54C0000}"/>
    <cellStyle name="Heading 2 12 30 2" xfId="20338" xr:uid="{00000000-0005-0000-0000-0000F64C0000}"/>
    <cellStyle name="Heading 2 12 31" xfId="20339" xr:uid="{00000000-0005-0000-0000-0000F74C0000}"/>
    <cellStyle name="Heading 2 12 31 2" xfId="20340" xr:uid="{00000000-0005-0000-0000-0000F84C0000}"/>
    <cellStyle name="Heading 2 12 32" xfId="20341" xr:uid="{00000000-0005-0000-0000-0000F94C0000}"/>
    <cellStyle name="Heading 2 12 32 2" xfId="20342" xr:uid="{00000000-0005-0000-0000-0000FA4C0000}"/>
    <cellStyle name="Heading 2 12 33" xfId="20343" xr:uid="{00000000-0005-0000-0000-0000FB4C0000}"/>
    <cellStyle name="Heading 2 12 33 2" xfId="20344" xr:uid="{00000000-0005-0000-0000-0000FC4C0000}"/>
    <cellStyle name="Heading 2 12 34" xfId="20345" xr:uid="{00000000-0005-0000-0000-0000FD4C0000}"/>
    <cellStyle name="Heading 2 12 34 2" xfId="20346" xr:uid="{00000000-0005-0000-0000-0000FE4C0000}"/>
    <cellStyle name="Heading 2 12 35" xfId="20347" xr:uid="{00000000-0005-0000-0000-0000FF4C0000}"/>
    <cellStyle name="Heading 2 12 35 2" xfId="20348" xr:uid="{00000000-0005-0000-0000-0000004D0000}"/>
    <cellStyle name="Heading 2 12 36" xfId="20349" xr:uid="{00000000-0005-0000-0000-0000014D0000}"/>
    <cellStyle name="Heading 2 12 36 2" xfId="20350" xr:uid="{00000000-0005-0000-0000-0000024D0000}"/>
    <cellStyle name="Heading 2 12 37" xfId="20351" xr:uid="{00000000-0005-0000-0000-0000034D0000}"/>
    <cellStyle name="Heading 2 12 37 2" xfId="20352" xr:uid="{00000000-0005-0000-0000-0000044D0000}"/>
    <cellStyle name="Heading 2 12 38" xfId="20353" xr:uid="{00000000-0005-0000-0000-0000054D0000}"/>
    <cellStyle name="Heading 2 12 38 2" xfId="20354" xr:uid="{00000000-0005-0000-0000-0000064D0000}"/>
    <cellStyle name="Heading 2 12 39" xfId="20355" xr:uid="{00000000-0005-0000-0000-0000074D0000}"/>
    <cellStyle name="Heading 2 12 4" xfId="20356" xr:uid="{00000000-0005-0000-0000-0000084D0000}"/>
    <cellStyle name="Heading 2 12 4 2" xfId="20357" xr:uid="{00000000-0005-0000-0000-0000094D0000}"/>
    <cellStyle name="Heading 2 12 40" xfId="20358" xr:uid="{00000000-0005-0000-0000-00000A4D0000}"/>
    <cellStyle name="Heading 2 12 41" xfId="20359" xr:uid="{00000000-0005-0000-0000-00000B4D0000}"/>
    <cellStyle name="Heading 2 12 42" xfId="20360" xr:uid="{00000000-0005-0000-0000-00000C4D0000}"/>
    <cellStyle name="Heading 2 12 43" xfId="20361" xr:uid="{00000000-0005-0000-0000-00000D4D0000}"/>
    <cellStyle name="Heading 2 12 44" xfId="20362" xr:uid="{00000000-0005-0000-0000-00000E4D0000}"/>
    <cellStyle name="Heading 2 12 45" xfId="20363" xr:uid="{00000000-0005-0000-0000-00000F4D0000}"/>
    <cellStyle name="Heading 2 12 46" xfId="20364" xr:uid="{00000000-0005-0000-0000-0000104D0000}"/>
    <cellStyle name="Heading 2 12 47" xfId="20365" xr:uid="{00000000-0005-0000-0000-0000114D0000}"/>
    <cellStyle name="Heading 2 12 48" xfId="20366" xr:uid="{00000000-0005-0000-0000-0000124D0000}"/>
    <cellStyle name="Heading 2 12 49" xfId="20367" xr:uid="{00000000-0005-0000-0000-0000134D0000}"/>
    <cellStyle name="Heading 2 12 5" xfId="20368" xr:uid="{00000000-0005-0000-0000-0000144D0000}"/>
    <cellStyle name="Heading 2 12 5 2" xfId="20369" xr:uid="{00000000-0005-0000-0000-0000154D0000}"/>
    <cellStyle name="Heading 2 12 50" xfId="20370" xr:uid="{00000000-0005-0000-0000-0000164D0000}"/>
    <cellStyle name="Heading 2 12 51" xfId="20371" xr:uid="{00000000-0005-0000-0000-0000174D0000}"/>
    <cellStyle name="Heading 2 12 52" xfId="20372" xr:uid="{00000000-0005-0000-0000-0000184D0000}"/>
    <cellStyle name="Heading 2 12 53" xfId="20373" xr:uid="{00000000-0005-0000-0000-0000194D0000}"/>
    <cellStyle name="Heading 2 12 54" xfId="20374" xr:uid="{00000000-0005-0000-0000-00001A4D0000}"/>
    <cellStyle name="Heading 2 12 55" xfId="20375" xr:uid="{00000000-0005-0000-0000-00001B4D0000}"/>
    <cellStyle name="Heading 2 12 56" xfId="20376" xr:uid="{00000000-0005-0000-0000-00001C4D0000}"/>
    <cellStyle name="Heading 2 12 57" xfId="20377" xr:uid="{00000000-0005-0000-0000-00001D4D0000}"/>
    <cellStyle name="Heading 2 12 58" xfId="20378" xr:uid="{00000000-0005-0000-0000-00001E4D0000}"/>
    <cellStyle name="Heading 2 12 59" xfId="20379" xr:uid="{00000000-0005-0000-0000-00001F4D0000}"/>
    <cellStyle name="Heading 2 12 6" xfId="20380" xr:uid="{00000000-0005-0000-0000-0000204D0000}"/>
    <cellStyle name="Heading 2 12 6 2" xfId="20381" xr:uid="{00000000-0005-0000-0000-0000214D0000}"/>
    <cellStyle name="Heading 2 12 60" xfId="20382" xr:uid="{00000000-0005-0000-0000-0000224D0000}"/>
    <cellStyle name="Heading 2 12 61" xfId="20383" xr:uid="{00000000-0005-0000-0000-0000234D0000}"/>
    <cellStyle name="Heading 2 12 62" xfId="20384" xr:uid="{00000000-0005-0000-0000-0000244D0000}"/>
    <cellStyle name="Heading 2 12 63" xfId="20385" xr:uid="{00000000-0005-0000-0000-0000254D0000}"/>
    <cellStyle name="Heading 2 12 64" xfId="20386" xr:uid="{00000000-0005-0000-0000-0000264D0000}"/>
    <cellStyle name="Heading 2 12 65" xfId="20387" xr:uid="{00000000-0005-0000-0000-0000274D0000}"/>
    <cellStyle name="Heading 2 12 66" xfId="20388" xr:uid="{00000000-0005-0000-0000-0000284D0000}"/>
    <cellStyle name="Heading 2 12 67" xfId="20389" xr:uid="{00000000-0005-0000-0000-0000294D0000}"/>
    <cellStyle name="Heading 2 12 68" xfId="20390" xr:uid="{00000000-0005-0000-0000-00002A4D0000}"/>
    <cellStyle name="Heading 2 12 69" xfId="20391" xr:uid="{00000000-0005-0000-0000-00002B4D0000}"/>
    <cellStyle name="Heading 2 12 7" xfId="20392" xr:uid="{00000000-0005-0000-0000-00002C4D0000}"/>
    <cellStyle name="Heading 2 12 7 2" xfId="20393" xr:uid="{00000000-0005-0000-0000-00002D4D0000}"/>
    <cellStyle name="Heading 2 12 70" xfId="52838" xr:uid="{00000000-0005-0000-0000-00002E4D0000}"/>
    <cellStyle name="Heading 2 12 71" xfId="53299" xr:uid="{00000000-0005-0000-0000-00002F4D0000}"/>
    <cellStyle name="Heading 2 12 8" xfId="20394" xr:uid="{00000000-0005-0000-0000-0000304D0000}"/>
    <cellStyle name="Heading 2 12 8 2" xfId="20395" xr:uid="{00000000-0005-0000-0000-0000314D0000}"/>
    <cellStyle name="Heading 2 12 9" xfId="20396" xr:uid="{00000000-0005-0000-0000-0000324D0000}"/>
    <cellStyle name="Heading 2 12 9 2" xfId="20397" xr:uid="{00000000-0005-0000-0000-0000334D0000}"/>
    <cellStyle name="Heading 2 13" xfId="521" xr:uid="{00000000-0005-0000-0000-0000344D0000}"/>
    <cellStyle name="Heading 2 13 10" xfId="20398" xr:uid="{00000000-0005-0000-0000-0000354D0000}"/>
    <cellStyle name="Heading 2 13 10 2" xfId="20399" xr:uid="{00000000-0005-0000-0000-0000364D0000}"/>
    <cellStyle name="Heading 2 13 11" xfId="20400" xr:uid="{00000000-0005-0000-0000-0000374D0000}"/>
    <cellStyle name="Heading 2 13 11 2" xfId="20401" xr:uid="{00000000-0005-0000-0000-0000384D0000}"/>
    <cellStyle name="Heading 2 13 12" xfId="20402" xr:uid="{00000000-0005-0000-0000-0000394D0000}"/>
    <cellStyle name="Heading 2 13 12 2" xfId="20403" xr:uid="{00000000-0005-0000-0000-00003A4D0000}"/>
    <cellStyle name="Heading 2 13 13" xfId="20404" xr:uid="{00000000-0005-0000-0000-00003B4D0000}"/>
    <cellStyle name="Heading 2 13 13 2" xfId="20405" xr:uid="{00000000-0005-0000-0000-00003C4D0000}"/>
    <cellStyle name="Heading 2 13 14" xfId="20406" xr:uid="{00000000-0005-0000-0000-00003D4D0000}"/>
    <cellStyle name="Heading 2 13 14 2" xfId="20407" xr:uid="{00000000-0005-0000-0000-00003E4D0000}"/>
    <cellStyle name="Heading 2 13 15" xfId="20408" xr:uid="{00000000-0005-0000-0000-00003F4D0000}"/>
    <cellStyle name="Heading 2 13 15 2" xfId="20409" xr:uid="{00000000-0005-0000-0000-0000404D0000}"/>
    <cellStyle name="Heading 2 13 16" xfId="20410" xr:uid="{00000000-0005-0000-0000-0000414D0000}"/>
    <cellStyle name="Heading 2 13 16 2" xfId="20411" xr:uid="{00000000-0005-0000-0000-0000424D0000}"/>
    <cellStyle name="Heading 2 13 17" xfId="20412" xr:uid="{00000000-0005-0000-0000-0000434D0000}"/>
    <cellStyle name="Heading 2 13 17 2" xfId="20413" xr:uid="{00000000-0005-0000-0000-0000444D0000}"/>
    <cellStyle name="Heading 2 13 18" xfId="20414" xr:uid="{00000000-0005-0000-0000-0000454D0000}"/>
    <cellStyle name="Heading 2 13 18 2" xfId="20415" xr:uid="{00000000-0005-0000-0000-0000464D0000}"/>
    <cellStyle name="Heading 2 13 19" xfId="20416" xr:uid="{00000000-0005-0000-0000-0000474D0000}"/>
    <cellStyle name="Heading 2 13 19 2" xfId="20417" xr:uid="{00000000-0005-0000-0000-0000484D0000}"/>
    <cellStyle name="Heading 2 13 2" xfId="522" xr:uid="{00000000-0005-0000-0000-0000494D0000}"/>
    <cellStyle name="Heading 2 13 2 2" xfId="20418" xr:uid="{00000000-0005-0000-0000-00004A4D0000}"/>
    <cellStyle name="Heading 2 13 20" xfId="20419" xr:uid="{00000000-0005-0000-0000-00004B4D0000}"/>
    <cellStyle name="Heading 2 13 20 2" xfId="20420" xr:uid="{00000000-0005-0000-0000-00004C4D0000}"/>
    <cellStyle name="Heading 2 13 21" xfId="20421" xr:uid="{00000000-0005-0000-0000-00004D4D0000}"/>
    <cellStyle name="Heading 2 13 21 2" xfId="20422" xr:uid="{00000000-0005-0000-0000-00004E4D0000}"/>
    <cellStyle name="Heading 2 13 22" xfId="20423" xr:uid="{00000000-0005-0000-0000-00004F4D0000}"/>
    <cellStyle name="Heading 2 13 22 2" xfId="20424" xr:uid="{00000000-0005-0000-0000-0000504D0000}"/>
    <cellStyle name="Heading 2 13 23" xfId="20425" xr:uid="{00000000-0005-0000-0000-0000514D0000}"/>
    <cellStyle name="Heading 2 13 23 2" xfId="20426" xr:uid="{00000000-0005-0000-0000-0000524D0000}"/>
    <cellStyle name="Heading 2 13 24" xfId="20427" xr:uid="{00000000-0005-0000-0000-0000534D0000}"/>
    <cellStyle name="Heading 2 13 24 2" xfId="20428" xr:uid="{00000000-0005-0000-0000-0000544D0000}"/>
    <cellStyle name="Heading 2 13 25" xfId="20429" xr:uid="{00000000-0005-0000-0000-0000554D0000}"/>
    <cellStyle name="Heading 2 13 25 2" xfId="20430" xr:uid="{00000000-0005-0000-0000-0000564D0000}"/>
    <cellStyle name="Heading 2 13 26" xfId="20431" xr:uid="{00000000-0005-0000-0000-0000574D0000}"/>
    <cellStyle name="Heading 2 13 26 2" xfId="20432" xr:uid="{00000000-0005-0000-0000-0000584D0000}"/>
    <cellStyle name="Heading 2 13 27" xfId="20433" xr:uid="{00000000-0005-0000-0000-0000594D0000}"/>
    <cellStyle name="Heading 2 13 27 2" xfId="20434" xr:uid="{00000000-0005-0000-0000-00005A4D0000}"/>
    <cellStyle name="Heading 2 13 28" xfId="20435" xr:uid="{00000000-0005-0000-0000-00005B4D0000}"/>
    <cellStyle name="Heading 2 13 28 2" xfId="20436" xr:uid="{00000000-0005-0000-0000-00005C4D0000}"/>
    <cellStyle name="Heading 2 13 29" xfId="20437" xr:uid="{00000000-0005-0000-0000-00005D4D0000}"/>
    <cellStyle name="Heading 2 13 29 2" xfId="20438" xr:uid="{00000000-0005-0000-0000-00005E4D0000}"/>
    <cellStyle name="Heading 2 13 3" xfId="523" xr:uid="{00000000-0005-0000-0000-00005F4D0000}"/>
    <cellStyle name="Heading 2 13 3 2" xfId="20439" xr:uid="{00000000-0005-0000-0000-0000604D0000}"/>
    <cellStyle name="Heading 2 13 30" xfId="20440" xr:uid="{00000000-0005-0000-0000-0000614D0000}"/>
    <cellStyle name="Heading 2 13 30 2" xfId="20441" xr:uid="{00000000-0005-0000-0000-0000624D0000}"/>
    <cellStyle name="Heading 2 13 31" xfId="20442" xr:uid="{00000000-0005-0000-0000-0000634D0000}"/>
    <cellStyle name="Heading 2 13 31 2" xfId="20443" xr:uid="{00000000-0005-0000-0000-0000644D0000}"/>
    <cellStyle name="Heading 2 13 32" xfId="20444" xr:uid="{00000000-0005-0000-0000-0000654D0000}"/>
    <cellStyle name="Heading 2 13 32 2" xfId="20445" xr:uid="{00000000-0005-0000-0000-0000664D0000}"/>
    <cellStyle name="Heading 2 13 33" xfId="20446" xr:uid="{00000000-0005-0000-0000-0000674D0000}"/>
    <cellStyle name="Heading 2 13 33 2" xfId="20447" xr:uid="{00000000-0005-0000-0000-0000684D0000}"/>
    <cellStyle name="Heading 2 13 34" xfId="20448" xr:uid="{00000000-0005-0000-0000-0000694D0000}"/>
    <cellStyle name="Heading 2 13 34 2" xfId="20449" xr:uid="{00000000-0005-0000-0000-00006A4D0000}"/>
    <cellStyle name="Heading 2 13 35" xfId="20450" xr:uid="{00000000-0005-0000-0000-00006B4D0000}"/>
    <cellStyle name="Heading 2 13 35 2" xfId="20451" xr:uid="{00000000-0005-0000-0000-00006C4D0000}"/>
    <cellStyle name="Heading 2 13 36" xfId="20452" xr:uid="{00000000-0005-0000-0000-00006D4D0000}"/>
    <cellStyle name="Heading 2 13 36 2" xfId="20453" xr:uid="{00000000-0005-0000-0000-00006E4D0000}"/>
    <cellStyle name="Heading 2 13 37" xfId="20454" xr:uid="{00000000-0005-0000-0000-00006F4D0000}"/>
    <cellStyle name="Heading 2 13 37 2" xfId="20455" xr:uid="{00000000-0005-0000-0000-0000704D0000}"/>
    <cellStyle name="Heading 2 13 38" xfId="20456" xr:uid="{00000000-0005-0000-0000-0000714D0000}"/>
    <cellStyle name="Heading 2 13 38 2" xfId="20457" xr:uid="{00000000-0005-0000-0000-0000724D0000}"/>
    <cellStyle name="Heading 2 13 39" xfId="20458" xr:uid="{00000000-0005-0000-0000-0000734D0000}"/>
    <cellStyle name="Heading 2 13 4" xfId="20459" xr:uid="{00000000-0005-0000-0000-0000744D0000}"/>
    <cellStyle name="Heading 2 13 4 2" xfId="20460" xr:uid="{00000000-0005-0000-0000-0000754D0000}"/>
    <cellStyle name="Heading 2 13 40" xfId="20461" xr:uid="{00000000-0005-0000-0000-0000764D0000}"/>
    <cellStyle name="Heading 2 13 41" xfId="20462" xr:uid="{00000000-0005-0000-0000-0000774D0000}"/>
    <cellStyle name="Heading 2 13 42" xfId="20463" xr:uid="{00000000-0005-0000-0000-0000784D0000}"/>
    <cellStyle name="Heading 2 13 43" xfId="20464" xr:uid="{00000000-0005-0000-0000-0000794D0000}"/>
    <cellStyle name="Heading 2 13 44" xfId="20465" xr:uid="{00000000-0005-0000-0000-00007A4D0000}"/>
    <cellStyle name="Heading 2 13 45" xfId="20466" xr:uid="{00000000-0005-0000-0000-00007B4D0000}"/>
    <cellStyle name="Heading 2 13 46" xfId="20467" xr:uid="{00000000-0005-0000-0000-00007C4D0000}"/>
    <cellStyle name="Heading 2 13 47" xfId="20468" xr:uid="{00000000-0005-0000-0000-00007D4D0000}"/>
    <cellStyle name="Heading 2 13 48" xfId="20469" xr:uid="{00000000-0005-0000-0000-00007E4D0000}"/>
    <cellStyle name="Heading 2 13 49" xfId="20470" xr:uid="{00000000-0005-0000-0000-00007F4D0000}"/>
    <cellStyle name="Heading 2 13 5" xfId="20471" xr:uid="{00000000-0005-0000-0000-0000804D0000}"/>
    <cellStyle name="Heading 2 13 5 2" xfId="20472" xr:uid="{00000000-0005-0000-0000-0000814D0000}"/>
    <cellStyle name="Heading 2 13 50" xfId="20473" xr:uid="{00000000-0005-0000-0000-0000824D0000}"/>
    <cellStyle name="Heading 2 13 51" xfId="20474" xr:uid="{00000000-0005-0000-0000-0000834D0000}"/>
    <cellStyle name="Heading 2 13 52" xfId="20475" xr:uid="{00000000-0005-0000-0000-0000844D0000}"/>
    <cellStyle name="Heading 2 13 53" xfId="20476" xr:uid="{00000000-0005-0000-0000-0000854D0000}"/>
    <cellStyle name="Heading 2 13 54" xfId="20477" xr:uid="{00000000-0005-0000-0000-0000864D0000}"/>
    <cellStyle name="Heading 2 13 55" xfId="20478" xr:uid="{00000000-0005-0000-0000-0000874D0000}"/>
    <cellStyle name="Heading 2 13 56" xfId="20479" xr:uid="{00000000-0005-0000-0000-0000884D0000}"/>
    <cellStyle name="Heading 2 13 57" xfId="20480" xr:uid="{00000000-0005-0000-0000-0000894D0000}"/>
    <cellStyle name="Heading 2 13 58" xfId="20481" xr:uid="{00000000-0005-0000-0000-00008A4D0000}"/>
    <cellStyle name="Heading 2 13 59" xfId="20482" xr:uid="{00000000-0005-0000-0000-00008B4D0000}"/>
    <cellStyle name="Heading 2 13 6" xfId="20483" xr:uid="{00000000-0005-0000-0000-00008C4D0000}"/>
    <cellStyle name="Heading 2 13 6 2" xfId="20484" xr:uid="{00000000-0005-0000-0000-00008D4D0000}"/>
    <cellStyle name="Heading 2 13 60" xfId="20485" xr:uid="{00000000-0005-0000-0000-00008E4D0000}"/>
    <cellStyle name="Heading 2 13 61" xfId="20486" xr:uid="{00000000-0005-0000-0000-00008F4D0000}"/>
    <cellStyle name="Heading 2 13 62" xfId="20487" xr:uid="{00000000-0005-0000-0000-0000904D0000}"/>
    <cellStyle name="Heading 2 13 63" xfId="20488" xr:uid="{00000000-0005-0000-0000-0000914D0000}"/>
    <cellStyle name="Heading 2 13 64" xfId="20489" xr:uid="{00000000-0005-0000-0000-0000924D0000}"/>
    <cellStyle name="Heading 2 13 65" xfId="20490" xr:uid="{00000000-0005-0000-0000-0000934D0000}"/>
    <cellStyle name="Heading 2 13 66" xfId="20491" xr:uid="{00000000-0005-0000-0000-0000944D0000}"/>
    <cellStyle name="Heading 2 13 67" xfId="20492" xr:uid="{00000000-0005-0000-0000-0000954D0000}"/>
    <cellStyle name="Heading 2 13 68" xfId="20493" xr:uid="{00000000-0005-0000-0000-0000964D0000}"/>
    <cellStyle name="Heading 2 13 69" xfId="20494" xr:uid="{00000000-0005-0000-0000-0000974D0000}"/>
    <cellStyle name="Heading 2 13 7" xfId="20495" xr:uid="{00000000-0005-0000-0000-0000984D0000}"/>
    <cellStyle name="Heading 2 13 7 2" xfId="20496" xr:uid="{00000000-0005-0000-0000-0000994D0000}"/>
    <cellStyle name="Heading 2 13 70" xfId="52979" xr:uid="{00000000-0005-0000-0000-00009A4D0000}"/>
    <cellStyle name="Heading 2 13 71" xfId="53440" xr:uid="{00000000-0005-0000-0000-00009B4D0000}"/>
    <cellStyle name="Heading 2 13 8" xfId="20497" xr:uid="{00000000-0005-0000-0000-00009C4D0000}"/>
    <cellStyle name="Heading 2 13 8 2" xfId="20498" xr:uid="{00000000-0005-0000-0000-00009D4D0000}"/>
    <cellStyle name="Heading 2 13 9" xfId="20499" xr:uid="{00000000-0005-0000-0000-00009E4D0000}"/>
    <cellStyle name="Heading 2 13 9 2" xfId="20500" xr:uid="{00000000-0005-0000-0000-00009F4D0000}"/>
    <cellStyle name="Heading 2 14" xfId="524" xr:uid="{00000000-0005-0000-0000-0000A04D0000}"/>
    <cellStyle name="Heading 2 14 10" xfId="20501" xr:uid="{00000000-0005-0000-0000-0000A14D0000}"/>
    <cellStyle name="Heading 2 14 10 2" xfId="20502" xr:uid="{00000000-0005-0000-0000-0000A24D0000}"/>
    <cellStyle name="Heading 2 14 11" xfId="20503" xr:uid="{00000000-0005-0000-0000-0000A34D0000}"/>
    <cellStyle name="Heading 2 14 11 2" xfId="20504" xr:uid="{00000000-0005-0000-0000-0000A44D0000}"/>
    <cellStyle name="Heading 2 14 12" xfId="20505" xr:uid="{00000000-0005-0000-0000-0000A54D0000}"/>
    <cellStyle name="Heading 2 14 12 2" xfId="20506" xr:uid="{00000000-0005-0000-0000-0000A64D0000}"/>
    <cellStyle name="Heading 2 14 13" xfId="20507" xr:uid="{00000000-0005-0000-0000-0000A74D0000}"/>
    <cellStyle name="Heading 2 14 13 2" xfId="20508" xr:uid="{00000000-0005-0000-0000-0000A84D0000}"/>
    <cellStyle name="Heading 2 14 14" xfId="20509" xr:uid="{00000000-0005-0000-0000-0000A94D0000}"/>
    <cellStyle name="Heading 2 14 14 2" xfId="20510" xr:uid="{00000000-0005-0000-0000-0000AA4D0000}"/>
    <cellStyle name="Heading 2 14 15" xfId="20511" xr:uid="{00000000-0005-0000-0000-0000AB4D0000}"/>
    <cellStyle name="Heading 2 14 15 2" xfId="20512" xr:uid="{00000000-0005-0000-0000-0000AC4D0000}"/>
    <cellStyle name="Heading 2 14 16" xfId="20513" xr:uid="{00000000-0005-0000-0000-0000AD4D0000}"/>
    <cellStyle name="Heading 2 14 16 2" xfId="20514" xr:uid="{00000000-0005-0000-0000-0000AE4D0000}"/>
    <cellStyle name="Heading 2 14 17" xfId="20515" xr:uid="{00000000-0005-0000-0000-0000AF4D0000}"/>
    <cellStyle name="Heading 2 14 17 2" xfId="20516" xr:uid="{00000000-0005-0000-0000-0000B04D0000}"/>
    <cellStyle name="Heading 2 14 18" xfId="20517" xr:uid="{00000000-0005-0000-0000-0000B14D0000}"/>
    <cellStyle name="Heading 2 14 18 2" xfId="20518" xr:uid="{00000000-0005-0000-0000-0000B24D0000}"/>
    <cellStyle name="Heading 2 14 19" xfId="20519" xr:uid="{00000000-0005-0000-0000-0000B34D0000}"/>
    <cellStyle name="Heading 2 14 19 2" xfId="20520" xr:uid="{00000000-0005-0000-0000-0000B44D0000}"/>
    <cellStyle name="Heading 2 14 2" xfId="525" xr:uid="{00000000-0005-0000-0000-0000B54D0000}"/>
    <cellStyle name="Heading 2 14 2 2" xfId="20521" xr:uid="{00000000-0005-0000-0000-0000B64D0000}"/>
    <cellStyle name="Heading 2 14 20" xfId="20522" xr:uid="{00000000-0005-0000-0000-0000B74D0000}"/>
    <cellStyle name="Heading 2 14 20 2" xfId="20523" xr:uid="{00000000-0005-0000-0000-0000B84D0000}"/>
    <cellStyle name="Heading 2 14 21" xfId="20524" xr:uid="{00000000-0005-0000-0000-0000B94D0000}"/>
    <cellStyle name="Heading 2 14 21 2" xfId="20525" xr:uid="{00000000-0005-0000-0000-0000BA4D0000}"/>
    <cellStyle name="Heading 2 14 22" xfId="20526" xr:uid="{00000000-0005-0000-0000-0000BB4D0000}"/>
    <cellStyle name="Heading 2 14 22 2" xfId="20527" xr:uid="{00000000-0005-0000-0000-0000BC4D0000}"/>
    <cellStyle name="Heading 2 14 23" xfId="20528" xr:uid="{00000000-0005-0000-0000-0000BD4D0000}"/>
    <cellStyle name="Heading 2 14 23 2" xfId="20529" xr:uid="{00000000-0005-0000-0000-0000BE4D0000}"/>
    <cellStyle name="Heading 2 14 24" xfId="20530" xr:uid="{00000000-0005-0000-0000-0000BF4D0000}"/>
    <cellStyle name="Heading 2 14 24 2" xfId="20531" xr:uid="{00000000-0005-0000-0000-0000C04D0000}"/>
    <cellStyle name="Heading 2 14 25" xfId="20532" xr:uid="{00000000-0005-0000-0000-0000C14D0000}"/>
    <cellStyle name="Heading 2 14 25 2" xfId="20533" xr:uid="{00000000-0005-0000-0000-0000C24D0000}"/>
    <cellStyle name="Heading 2 14 26" xfId="20534" xr:uid="{00000000-0005-0000-0000-0000C34D0000}"/>
    <cellStyle name="Heading 2 14 26 2" xfId="20535" xr:uid="{00000000-0005-0000-0000-0000C44D0000}"/>
    <cellStyle name="Heading 2 14 27" xfId="20536" xr:uid="{00000000-0005-0000-0000-0000C54D0000}"/>
    <cellStyle name="Heading 2 14 27 2" xfId="20537" xr:uid="{00000000-0005-0000-0000-0000C64D0000}"/>
    <cellStyle name="Heading 2 14 28" xfId="20538" xr:uid="{00000000-0005-0000-0000-0000C74D0000}"/>
    <cellStyle name="Heading 2 14 28 2" xfId="20539" xr:uid="{00000000-0005-0000-0000-0000C84D0000}"/>
    <cellStyle name="Heading 2 14 29" xfId="20540" xr:uid="{00000000-0005-0000-0000-0000C94D0000}"/>
    <cellStyle name="Heading 2 14 29 2" xfId="20541" xr:uid="{00000000-0005-0000-0000-0000CA4D0000}"/>
    <cellStyle name="Heading 2 14 3" xfId="526" xr:uid="{00000000-0005-0000-0000-0000CB4D0000}"/>
    <cellStyle name="Heading 2 14 3 2" xfId="20542" xr:uid="{00000000-0005-0000-0000-0000CC4D0000}"/>
    <cellStyle name="Heading 2 14 30" xfId="20543" xr:uid="{00000000-0005-0000-0000-0000CD4D0000}"/>
    <cellStyle name="Heading 2 14 30 2" xfId="20544" xr:uid="{00000000-0005-0000-0000-0000CE4D0000}"/>
    <cellStyle name="Heading 2 14 31" xfId="20545" xr:uid="{00000000-0005-0000-0000-0000CF4D0000}"/>
    <cellStyle name="Heading 2 14 31 2" xfId="20546" xr:uid="{00000000-0005-0000-0000-0000D04D0000}"/>
    <cellStyle name="Heading 2 14 32" xfId="20547" xr:uid="{00000000-0005-0000-0000-0000D14D0000}"/>
    <cellStyle name="Heading 2 14 32 2" xfId="20548" xr:uid="{00000000-0005-0000-0000-0000D24D0000}"/>
    <cellStyle name="Heading 2 14 33" xfId="20549" xr:uid="{00000000-0005-0000-0000-0000D34D0000}"/>
    <cellStyle name="Heading 2 14 33 2" xfId="20550" xr:uid="{00000000-0005-0000-0000-0000D44D0000}"/>
    <cellStyle name="Heading 2 14 34" xfId="20551" xr:uid="{00000000-0005-0000-0000-0000D54D0000}"/>
    <cellStyle name="Heading 2 14 34 2" xfId="20552" xr:uid="{00000000-0005-0000-0000-0000D64D0000}"/>
    <cellStyle name="Heading 2 14 35" xfId="20553" xr:uid="{00000000-0005-0000-0000-0000D74D0000}"/>
    <cellStyle name="Heading 2 14 35 2" xfId="20554" xr:uid="{00000000-0005-0000-0000-0000D84D0000}"/>
    <cellStyle name="Heading 2 14 36" xfId="20555" xr:uid="{00000000-0005-0000-0000-0000D94D0000}"/>
    <cellStyle name="Heading 2 14 36 2" xfId="20556" xr:uid="{00000000-0005-0000-0000-0000DA4D0000}"/>
    <cellStyle name="Heading 2 14 37" xfId="20557" xr:uid="{00000000-0005-0000-0000-0000DB4D0000}"/>
    <cellStyle name="Heading 2 14 37 2" xfId="20558" xr:uid="{00000000-0005-0000-0000-0000DC4D0000}"/>
    <cellStyle name="Heading 2 14 38" xfId="20559" xr:uid="{00000000-0005-0000-0000-0000DD4D0000}"/>
    <cellStyle name="Heading 2 14 38 2" xfId="20560" xr:uid="{00000000-0005-0000-0000-0000DE4D0000}"/>
    <cellStyle name="Heading 2 14 39" xfId="20561" xr:uid="{00000000-0005-0000-0000-0000DF4D0000}"/>
    <cellStyle name="Heading 2 14 4" xfId="20562" xr:uid="{00000000-0005-0000-0000-0000E04D0000}"/>
    <cellStyle name="Heading 2 14 4 2" xfId="20563" xr:uid="{00000000-0005-0000-0000-0000E14D0000}"/>
    <cellStyle name="Heading 2 14 40" xfId="20564" xr:uid="{00000000-0005-0000-0000-0000E24D0000}"/>
    <cellStyle name="Heading 2 14 41" xfId="20565" xr:uid="{00000000-0005-0000-0000-0000E34D0000}"/>
    <cellStyle name="Heading 2 14 42" xfId="20566" xr:uid="{00000000-0005-0000-0000-0000E44D0000}"/>
    <cellStyle name="Heading 2 14 43" xfId="20567" xr:uid="{00000000-0005-0000-0000-0000E54D0000}"/>
    <cellStyle name="Heading 2 14 44" xfId="20568" xr:uid="{00000000-0005-0000-0000-0000E64D0000}"/>
    <cellStyle name="Heading 2 14 45" xfId="20569" xr:uid="{00000000-0005-0000-0000-0000E74D0000}"/>
    <cellStyle name="Heading 2 14 46" xfId="20570" xr:uid="{00000000-0005-0000-0000-0000E84D0000}"/>
    <cellStyle name="Heading 2 14 47" xfId="20571" xr:uid="{00000000-0005-0000-0000-0000E94D0000}"/>
    <cellStyle name="Heading 2 14 48" xfId="20572" xr:uid="{00000000-0005-0000-0000-0000EA4D0000}"/>
    <cellStyle name="Heading 2 14 49" xfId="20573" xr:uid="{00000000-0005-0000-0000-0000EB4D0000}"/>
    <cellStyle name="Heading 2 14 5" xfId="20574" xr:uid="{00000000-0005-0000-0000-0000EC4D0000}"/>
    <cellStyle name="Heading 2 14 5 2" xfId="20575" xr:uid="{00000000-0005-0000-0000-0000ED4D0000}"/>
    <cellStyle name="Heading 2 14 50" xfId="20576" xr:uid="{00000000-0005-0000-0000-0000EE4D0000}"/>
    <cellStyle name="Heading 2 14 51" xfId="20577" xr:uid="{00000000-0005-0000-0000-0000EF4D0000}"/>
    <cellStyle name="Heading 2 14 52" xfId="20578" xr:uid="{00000000-0005-0000-0000-0000F04D0000}"/>
    <cellStyle name="Heading 2 14 53" xfId="20579" xr:uid="{00000000-0005-0000-0000-0000F14D0000}"/>
    <cellStyle name="Heading 2 14 54" xfId="20580" xr:uid="{00000000-0005-0000-0000-0000F24D0000}"/>
    <cellStyle name="Heading 2 14 55" xfId="20581" xr:uid="{00000000-0005-0000-0000-0000F34D0000}"/>
    <cellStyle name="Heading 2 14 56" xfId="20582" xr:uid="{00000000-0005-0000-0000-0000F44D0000}"/>
    <cellStyle name="Heading 2 14 57" xfId="20583" xr:uid="{00000000-0005-0000-0000-0000F54D0000}"/>
    <cellStyle name="Heading 2 14 58" xfId="20584" xr:uid="{00000000-0005-0000-0000-0000F64D0000}"/>
    <cellStyle name="Heading 2 14 59" xfId="20585" xr:uid="{00000000-0005-0000-0000-0000F74D0000}"/>
    <cellStyle name="Heading 2 14 6" xfId="20586" xr:uid="{00000000-0005-0000-0000-0000F84D0000}"/>
    <cellStyle name="Heading 2 14 6 2" xfId="20587" xr:uid="{00000000-0005-0000-0000-0000F94D0000}"/>
    <cellStyle name="Heading 2 14 60" xfId="20588" xr:uid="{00000000-0005-0000-0000-0000FA4D0000}"/>
    <cellStyle name="Heading 2 14 61" xfId="20589" xr:uid="{00000000-0005-0000-0000-0000FB4D0000}"/>
    <cellStyle name="Heading 2 14 62" xfId="20590" xr:uid="{00000000-0005-0000-0000-0000FC4D0000}"/>
    <cellStyle name="Heading 2 14 63" xfId="20591" xr:uid="{00000000-0005-0000-0000-0000FD4D0000}"/>
    <cellStyle name="Heading 2 14 64" xfId="20592" xr:uid="{00000000-0005-0000-0000-0000FE4D0000}"/>
    <cellStyle name="Heading 2 14 65" xfId="20593" xr:uid="{00000000-0005-0000-0000-0000FF4D0000}"/>
    <cellStyle name="Heading 2 14 66" xfId="20594" xr:uid="{00000000-0005-0000-0000-0000004E0000}"/>
    <cellStyle name="Heading 2 14 67" xfId="20595" xr:uid="{00000000-0005-0000-0000-0000014E0000}"/>
    <cellStyle name="Heading 2 14 68" xfId="20596" xr:uid="{00000000-0005-0000-0000-0000024E0000}"/>
    <cellStyle name="Heading 2 14 69" xfId="20597" xr:uid="{00000000-0005-0000-0000-0000034E0000}"/>
    <cellStyle name="Heading 2 14 7" xfId="20598" xr:uid="{00000000-0005-0000-0000-0000044E0000}"/>
    <cellStyle name="Heading 2 14 7 2" xfId="20599" xr:uid="{00000000-0005-0000-0000-0000054E0000}"/>
    <cellStyle name="Heading 2 14 70" xfId="52801" xr:uid="{00000000-0005-0000-0000-0000064E0000}"/>
    <cellStyle name="Heading 2 14 71" xfId="53262" xr:uid="{00000000-0005-0000-0000-0000074E0000}"/>
    <cellStyle name="Heading 2 14 8" xfId="20600" xr:uid="{00000000-0005-0000-0000-0000084E0000}"/>
    <cellStyle name="Heading 2 14 8 2" xfId="20601" xr:uid="{00000000-0005-0000-0000-0000094E0000}"/>
    <cellStyle name="Heading 2 14 9" xfId="20602" xr:uid="{00000000-0005-0000-0000-00000A4E0000}"/>
    <cellStyle name="Heading 2 14 9 2" xfId="20603" xr:uid="{00000000-0005-0000-0000-00000B4E0000}"/>
    <cellStyle name="Heading 2 15" xfId="527" xr:uid="{00000000-0005-0000-0000-00000C4E0000}"/>
    <cellStyle name="Heading 2 15 10" xfId="20604" xr:uid="{00000000-0005-0000-0000-00000D4E0000}"/>
    <cellStyle name="Heading 2 15 10 2" xfId="20605" xr:uid="{00000000-0005-0000-0000-00000E4E0000}"/>
    <cellStyle name="Heading 2 15 11" xfId="20606" xr:uid="{00000000-0005-0000-0000-00000F4E0000}"/>
    <cellStyle name="Heading 2 15 11 2" xfId="20607" xr:uid="{00000000-0005-0000-0000-0000104E0000}"/>
    <cellStyle name="Heading 2 15 12" xfId="20608" xr:uid="{00000000-0005-0000-0000-0000114E0000}"/>
    <cellStyle name="Heading 2 15 12 2" xfId="20609" xr:uid="{00000000-0005-0000-0000-0000124E0000}"/>
    <cellStyle name="Heading 2 15 13" xfId="20610" xr:uid="{00000000-0005-0000-0000-0000134E0000}"/>
    <cellStyle name="Heading 2 15 13 2" xfId="20611" xr:uid="{00000000-0005-0000-0000-0000144E0000}"/>
    <cellStyle name="Heading 2 15 14" xfId="20612" xr:uid="{00000000-0005-0000-0000-0000154E0000}"/>
    <cellStyle name="Heading 2 15 14 2" xfId="20613" xr:uid="{00000000-0005-0000-0000-0000164E0000}"/>
    <cellStyle name="Heading 2 15 15" xfId="20614" xr:uid="{00000000-0005-0000-0000-0000174E0000}"/>
    <cellStyle name="Heading 2 15 15 2" xfId="20615" xr:uid="{00000000-0005-0000-0000-0000184E0000}"/>
    <cellStyle name="Heading 2 15 16" xfId="20616" xr:uid="{00000000-0005-0000-0000-0000194E0000}"/>
    <cellStyle name="Heading 2 15 16 2" xfId="20617" xr:uid="{00000000-0005-0000-0000-00001A4E0000}"/>
    <cellStyle name="Heading 2 15 17" xfId="20618" xr:uid="{00000000-0005-0000-0000-00001B4E0000}"/>
    <cellStyle name="Heading 2 15 17 2" xfId="20619" xr:uid="{00000000-0005-0000-0000-00001C4E0000}"/>
    <cellStyle name="Heading 2 15 18" xfId="20620" xr:uid="{00000000-0005-0000-0000-00001D4E0000}"/>
    <cellStyle name="Heading 2 15 18 2" xfId="20621" xr:uid="{00000000-0005-0000-0000-00001E4E0000}"/>
    <cellStyle name="Heading 2 15 19" xfId="20622" xr:uid="{00000000-0005-0000-0000-00001F4E0000}"/>
    <cellStyle name="Heading 2 15 19 2" xfId="20623" xr:uid="{00000000-0005-0000-0000-0000204E0000}"/>
    <cellStyle name="Heading 2 15 2" xfId="528" xr:uid="{00000000-0005-0000-0000-0000214E0000}"/>
    <cellStyle name="Heading 2 15 2 2" xfId="20624" xr:uid="{00000000-0005-0000-0000-0000224E0000}"/>
    <cellStyle name="Heading 2 15 20" xfId="20625" xr:uid="{00000000-0005-0000-0000-0000234E0000}"/>
    <cellStyle name="Heading 2 15 20 2" xfId="20626" xr:uid="{00000000-0005-0000-0000-0000244E0000}"/>
    <cellStyle name="Heading 2 15 21" xfId="20627" xr:uid="{00000000-0005-0000-0000-0000254E0000}"/>
    <cellStyle name="Heading 2 15 21 2" xfId="20628" xr:uid="{00000000-0005-0000-0000-0000264E0000}"/>
    <cellStyle name="Heading 2 15 22" xfId="20629" xr:uid="{00000000-0005-0000-0000-0000274E0000}"/>
    <cellStyle name="Heading 2 15 22 2" xfId="20630" xr:uid="{00000000-0005-0000-0000-0000284E0000}"/>
    <cellStyle name="Heading 2 15 23" xfId="20631" xr:uid="{00000000-0005-0000-0000-0000294E0000}"/>
    <cellStyle name="Heading 2 15 23 2" xfId="20632" xr:uid="{00000000-0005-0000-0000-00002A4E0000}"/>
    <cellStyle name="Heading 2 15 24" xfId="20633" xr:uid="{00000000-0005-0000-0000-00002B4E0000}"/>
    <cellStyle name="Heading 2 15 24 2" xfId="20634" xr:uid="{00000000-0005-0000-0000-00002C4E0000}"/>
    <cellStyle name="Heading 2 15 25" xfId="20635" xr:uid="{00000000-0005-0000-0000-00002D4E0000}"/>
    <cellStyle name="Heading 2 15 25 2" xfId="20636" xr:uid="{00000000-0005-0000-0000-00002E4E0000}"/>
    <cellStyle name="Heading 2 15 26" xfId="20637" xr:uid="{00000000-0005-0000-0000-00002F4E0000}"/>
    <cellStyle name="Heading 2 15 26 2" xfId="20638" xr:uid="{00000000-0005-0000-0000-0000304E0000}"/>
    <cellStyle name="Heading 2 15 27" xfId="20639" xr:uid="{00000000-0005-0000-0000-0000314E0000}"/>
    <cellStyle name="Heading 2 15 27 2" xfId="20640" xr:uid="{00000000-0005-0000-0000-0000324E0000}"/>
    <cellStyle name="Heading 2 15 28" xfId="20641" xr:uid="{00000000-0005-0000-0000-0000334E0000}"/>
    <cellStyle name="Heading 2 15 28 2" xfId="20642" xr:uid="{00000000-0005-0000-0000-0000344E0000}"/>
    <cellStyle name="Heading 2 15 29" xfId="20643" xr:uid="{00000000-0005-0000-0000-0000354E0000}"/>
    <cellStyle name="Heading 2 15 29 2" xfId="20644" xr:uid="{00000000-0005-0000-0000-0000364E0000}"/>
    <cellStyle name="Heading 2 15 3" xfId="529" xr:uid="{00000000-0005-0000-0000-0000374E0000}"/>
    <cellStyle name="Heading 2 15 3 2" xfId="20645" xr:uid="{00000000-0005-0000-0000-0000384E0000}"/>
    <cellStyle name="Heading 2 15 30" xfId="20646" xr:uid="{00000000-0005-0000-0000-0000394E0000}"/>
    <cellStyle name="Heading 2 15 30 2" xfId="20647" xr:uid="{00000000-0005-0000-0000-00003A4E0000}"/>
    <cellStyle name="Heading 2 15 31" xfId="20648" xr:uid="{00000000-0005-0000-0000-00003B4E0000}"/>
    <cellStyle name="Heading 2 15 31 2" xfId="20649" xr:uid="{00000000-0005-0000-0000-00003C4E0000}"/>
    <cellStyle name="Heading 2 15 32" xfId="20650" xr:uid="{00000000-0005-0000-0000-00003D4E0000}"/>
    <cellStyle name="Heading 2 15 32 2" xfId="20651" xr:uid="{00000000-0005-0000-0000-00003E4E0000}"/>
    <cellStyle name="Heading 2 15 33" xfId="20652" xr:uid="{00000000-0005-0000-0000-00003F4E0000}"/>
    <cellStyle name="Heading 2 15 33 2" xfId="20653" xr:uid="{00000000-0005-0000-0000-0000404E0000}"/>
    <cellStyle name="Heading 2 15 34" xfId="20654" xr:uid="{00000000-0005-0000-0000-0000414E0000}"/>
    <cellStyle name="Heading 2 15 34 2" xfId="20655" xr:uid="{00000000-0005-0000-0000-0000424E0000}"/>
    <cellStyle name="Heading 2 15 35" xfId="20656" xr:uid="{00000000-0005-0000-0000-0000434E0000}"/>
    <cellStyle name="Heading 2 15 35 2" xfId="20657" xr:uid="{00000000-0005-0000-0000-0000444E0000}"/>
    <cellStyle name="Heading 2 15 36" xfId="20658" xr:uid="{00000000-0005-0000-0000-0000454E0000}"/>
    <cellStyle name="Heading 2 15 36 2" xfId="20659" xr:uid="{00000000-0005-0000-0000-0000464E0000}"/>
    <cellStyle name="Heading 2 15 37" xfId="20660" xr:uid="{00000000-0005-0000-0000-0000474E0000}"/>
    <cellStyle name="Heading 2 15 37 2" xfId="20661" xr:uid="{00000000-0005-0000-0000-0000484E0000}"/>
    <cellStyle name="Heading 2 15 38" xfId="20662" xr:uid="{00000000-0005-0000-0000-0000494E0000}"/>
    <cellStyle name="Heading 2 15 38 2" xfId="20663" xr:uid="{00000000-0005-0000-0000-00004A4E0000}"/>
    <cellStyle name="Heading 2 15 39" xfId="20664" xr:uid="{00000000-0005-0000-0000-00004B4E0000}"/>
    <cellStyle name="Heading 2 15 4" xfId="20665" xr:uid="{00000000-0005-0000-0000-00004C4E0000}"/>
    <cellStyle name="Heading 2 15 4 2" xfId="20666" xr:uid="{00000000-0005-0000-0000-00004D4E0000}"/>
    <cellStyle name="Heading 2 15 40" xfId="20667" xr:uid="{00000000-0005-0000-0000-00004E4E0000}"/>
    <cellStyle name="Heading 2 15 41" xfId="20668" xr:uid="{00000000-0005-0000-0000-00004F4E0000}"/>
    <cellStyle name="Heading 2 15 42" xfId="20669" xr:uid="{00000000-0005-0000-0000-0000504E0000}"/>
    <cellStyle name="Heading 2 15 43" xfId="20670" xr:uid="{00000000-0005-0000-0000-0000514E0000}"/>
    <cellStyle name="Heading 2 15 44" xfId="20671" xr:uid="{00000000-0005-0000-0000-0000524E0000}"/>
    <cellStyle name="Heading 2 15 45" xfId="20672" xr:uid="{00000000-0005-0000-0000-0000534E0000}"/>
    <cellStyle name="Heading 2 15 46" xfId="20673" xr:uid="{00000000-0005-0000-0000-0000544E0000}"/>
    <cellStyle name="Heading 2 15 47" xfId="20674" xr:uid="{00000000-0005-0000-0000-0000554E0000}"/>
    <cellStyle name="Heading 2 15 48" xfId="20675" xr:uid="{00000000-0005-0000-0000-0000564E0000}"/>
    <cellStyle name="Heading 2 15 49" xfId="20676" xr:uid="{00000000-0005-0000-0000-0000574E0000}"/>
    <cellStyle name="Heading 2 15 5" xfId="20677" xr:uid="{00000000-0005-0000-0000-0000584E0000}"/>
    <cellStyle name="Heading 2 15 5 2" xfId="20678" xr:uid="{00000000-0005-0000-0000-0000594E0000}"/>
    <cellStyle name="Heading 2 15 50" xfId="20679" xr:uid="{00000000-0005-0000-0000-00005A4E0000}"/>
    <cellStyle name="Heading 2 15 51" xfId="20680" xr:uid="{00000000-0005-0000-0000-00005B4E0000}"/>
    <cellStyle name="Heading 2 15 52" xfId="20681" xr:uid="{00000000-0005-0000-0000-00005C4E0000}"/>
    <cellStyle name="Heading 2 15 53" xfId="20682" xr:uid="{00000000-0005-0000-0000-00005D4E0000}"/>
    <cellStyle name="Heading 2 15 54" xfId="20683" xr:uid="{00000000-0005-0000-0000-00005E4E0000}"/>
    <cellStyle name="Heading 2 15 55" xfId="20684" xr:uid="{00000000-0005-0000-0000-00005F4E0000}"/>
    <cellStyle name="Heading 2 15 56" xfId="20685" xr:uid="{00000000-0005-0000-0000-0000604E0000}"/>
    <cellStyle name="Heading 2 15 57" xfId="20686" xr:uid="{00000000-0005-0000-0000-0000614E0000}"/>
    <cellStyle name="Heading 2 15 58" xfId="20687" xr:uid="{00000000-0005-0000-0000-0000624E0000}"/>
    <cellStyle name="Heading 2 15 59" xfId="20688" xr:uid="{00000000-0005-0000-0000-0000634E0000}"/>
    <cellStyle name="Heading 2 15 6" xfId="20689" xr:uid="{00000000-0005-0000-0000-0000644E0000}"/>
    <cellStyle name="Heading 2 15 6 2" xfId="20690" xr:uid="{00000000-0005-0000-0000-0000654E0000}"/>
    <cellStyle name="Heading 2 15 60" xfId="20691" xr:uid="{00000000-0005-0000-0000-0000664E0000}"/>
    <cellStyle name="Heading 2 15 61" xfId="20692" xr:uid="{00000000-0005-0000-0000-0000674E0000}"/>
    <cellStyle name="Heading 2 15 62" xfId="20693" xr:uid="{00000000-0005-0000-0000-0000684E0000}"/>
    <cellStyle name="Heading 2 15 63" xfId="20694" xr:uid="{00000000-0005-0000-0000-0000694E0000}"/>
    <cellStyle name="Heading 2 15 64" xfId="20695" xr:uid="{00000000-0005-0000-0000-00006A4E0000}"/>
    <cellStyle name="Heading 2 15 65" xfId="20696" xr:uid="{00000000-0005-0000-0000-00006B4E0000}"/>
    <cellStyle name="Heading 2 15 66" xfId="20697" xr:uid="{00000000-0005-0000-0000-00006C4E0000}"/>
    <cellStyle name="Heading 2 15 67" xfId="20698" xr:uid="{00000000-0005-0000-0000-00006D4E0000}"/>
    <cellStyle name="Heading 2 15 68" xfId="20699" xr:uid="{00000000-0005-0000-0000-00006E4E0000}"/>
    <cellStyle name="Heading 2 15 69" xfId="20700" xr:uid="{00000000-0005-0000-0000-00006F4E0000}"/>
    <cellStyle name="Heading 2 15 7" xfId="20701" xr:uid="{00000000-0005-0000-0000-0000704E0000}"/>
    <cellStyle name="Heading 2 15 7 2" xfId="20702" xr:uid="{00000000-0005-0000-0000-0000714E0000}"/>
    <cellStyle name="Heading 2 15 70" xfId="52346" xr:uid="{00000000-0005-0000-0000-0000724E0000}"/>
    <cellStyle name="Heading 2 15 71" xfId="53105" xr:uid="{00000000-0005-0000-0000-0000734E0000}"/>
    <cellStyle name="Heading 2 15 8" xfId="20703" xr:uid="{00000000-0005-0000-0000-0000744E0000}"/>
    <cellStyle name="Heading 2 15 8 2" xfId="20704" xr:uid="{00000000-0005-0000-0000-0000754E0000}"/>
    <cellStyle name="Heading 2 15 9" xfId="20705" xr:uid="{00000000-0005-0000-0000-0000764E0000}"/>
    <cellStyle name="Heading 2 15 9 2" xfId="20706" xr:uid="{00000000-0005-0000-0000-0000774E0000}"/>
    <cellStyle name="Heading 2 16" xfId="530" xr:uid="{00000000-0005-0000-0000-0000784E0000}"/>
    <cellStyle name="Heading 2 16 10" xfId="20707" xr:uid="{00000000-0005-0000-0000-0000794E0000}"/>
    <cellStyle name="Heading 2 16 10 2" xfId="20708" xr:uid="{00000000-0005-0000-0000-00007A4E0000}"/>
    <cellStyle name="Heading 2 16 11" xfId="20709" xr:uid="{00000000-0005-0000-0000-00007B4E0000}"/>
    <cellStyle name="Heading 2 16 11 2" xfId="20710" xr:uid="{00000000-0005-0000-0000-00007C4E0000}"/>
    <cellStyle name="Heading 2 16 12" xfId="20711" xr:uid="{00000000-0005-0000-0000-00007D4E0000}"/>
    <cellStyle name="Heading 2 16 12 2" xfId="20712" xr:uid="{00000000-0005-0000-0000-00007E4E0000}"/>
    <cellStyle name="Heading 2 16 13" xfId="20713" xr:uid="{00000000-0005-0000-0000-00007F4E0000}"/>
    <cellStyle name="Heading 2 16 13 2" xfId="20714" xr:uid="{00000000-0005-0000-0000-0000804E0000}"/>
    <cellStyle name="Heading 2 16 14" xfId="20715" xr:uid="{00000000-0005-0000-0000-0000814E0000}"/>
    <cellStyle name="Heading 2 16 14 2" xfId="20716" xr:uid="{00000000-0005-0000-0000-0000824E0000}"/>
    <cellStyle name="Heading 2 16 15" xfId="20717" xr:uid="{00000000-0005-0000-0000-0000834E0000}"/>
    <cellStyle name="Heading 2 16 15 2" xfId="20718" xr:uid="{00000000-0005-0000-0000-0000844E0000}"/>
    <cellStyle name="Heading 2 16 16" xfId="20719" xr:uid="{00000000-0005-0000-0000-0000854E0000}"/>
    <cellStyle name="Heading 2 16 16 2" xfId="20720" xr:uid="{00000000-0005-0000-0000-0000864E0000}"/>
    <cellStyle name="Heading 2 16 17" xfId="20721" xr:uid="{00000000-0005-0000-0000-0000874E0000}"/>
    <cellStyle name="Heading 2 16 17 2" xfId="20722" xr:uid="{00000000-0005-0000-0000-0000884E0000}"/>
    <cellStyle name="Heading 2 16 18" xfId="20723" xr:uid="{00000000-0005-0000-0000-0000894E0000}"/>
    <cellStyle name="Heading 2 16 18 2" xfId="20724" xr:uid="{00000000-0005-0000-0000-00008A4E0000}"/>
    <cellStyle name="Heading 2 16 19" xfId="20725" xr:uid="{00000000-0005-0000-0000-00008B4E0000}"/>
    <cellStyle name="Heading 2 16 19 2" xfId="20726" xr:uid="{00000000-0005-0000-0000-00008C4E0000}"/>
    <cellStyle name="Heading 2 16 2" xfId="531" xr:uid="{00000000-0005-0000-0000-00008D4E0000}"/>
    <cellStyle name="Heading 2 16 2 2" xfId="20727" xr:uid="{00000000-0005-0000-0000-00008E4E0000}"/>
    <cellStyle name="Heading 2 16 20" xfId="20728" xr:uid="{00000000-0005-0000-0000-00008F4E0000}"/>
    <cellStyle name="Heading 2 16 20 2" xfId="20729" xr:uid="{00000000-0005-0000-0000-0000904E0000}"/>
    <cellStyle name="Heading 2 16 21" xfId="20730" xr:uid="{00000000-0005-0000-0000-0000914E0000}"/>
    <cellStyle name="Heading 2 16 21 2" xfId="20731" xr:uid="{00000000-0005-0000-0000-0000924E0000}"/>
    <cellStyle name="Heading 2 16 22" xfId="20732" xr:uid="{00000000-0005-0000-0000-0000934E0000}"/>
    <cellStyle name="Heading 2 16 22 2" xfId="20733" xr:uid="{00000000-0005-0000-0000-0000944E0000}"/>
    <cellStyle name="Heading 2 16 23" xfId="20734" xr:uid="{00000000-0005-0000-0000-0000954E0000}"/>
    <cellStyle name="Heading 2 16 23 2" xfId="20735" xr:uid="{00000000-0005-0000-0000-0000964E0000}"/>
    <cellStyle name="Heading 2 16 24" xfId="20736" xr:uid="{00000000-0005-0000-0000-0000974E0000}"/>
    <cellStyle name="Heading 2 16 24 2" xfId="20737" xr:uid="{00000000-0005-0000-0000-0000984E0000}"/>
    <cellStyle name="Heading 2 16 25" xfId="20738" xr:uid="{00000000-0005-0000-0000-0000994E0000}"/>
    <cellStyle name="Heading 2 16 25 2" xfId="20739" xr:uid="{00000000-0005-0000-0000-00009A4E0000}"/>
    <cellStyle name="Heading 2 16 26" xfId="20740" xr:uid="{00000000-0005-0000-0000-00009B4E0000}"/>
    <cellStyle name="Heading 2 16 26 2" xfId="20741" xr:uid="{00000000-0005-0000-0000-00009C4E0000}"/>
    <cellStyle name="Heading 2 16 27" xfId="20742" xr:uid="{00000000-0005-0000-0000-00009D4E0000}"/>
    <cellStyle name="Heading 2 16 27 2" xfId="20743" xr:uid="{00000000-0005-0000-0000-00009E4E0000}"/>
    <cellStyle name="Heading 2 16 28" xfId="20744" xr:uid="{00000000-0005-0000-0000-00009F4E0000}"/>
    <cellStyle name="Heading 2 16 28 2" xfId="20745" xr:uid="{00000000-0005-0000-0000-0000A04E0000}"/>
    <cellStyle name="Heading 2 16 29" xfId="20746" xr:uid="{00000000-0005-0000-0000-0000A14E0000}"/>
    <cellStyle name="Heading 2 16 29 2" xfId="20747" xr:uid="{00000000-0005-0000-0000-0000A24E0000}"/>
    <cellStyle name="Heading 2 16 3" xfId="532" xr:uid="{00000000-0005-0000-0000-0000A34E0000}"/>
    <cellStyle name="Heading 2 16 3 2" xfId="20748" xr:uid="{00000000-0005-0000-0000-0000A44E0000}"/>
    <cellStyle name="Heading 2 16 30" xfId="20749" xr:uid="{00000000-0005-0000-0000-0000A54E0000}"/>
    <cellStyle name="Heading 2 16 30 2" xfId="20750" xr:uid="{00000000-0005-0000-0000-0000A64E0000}"/>
    <cellStyle name="Heading 2 16 31" xfId="20751" xr:uid="{00000000-0005-0000-0000-0000A74E0000}"/>
    <cellStyle name="Heading 2 16 31 2" xfId="20752" xr:uid="{00000000-0005-0000-0000-0000A84E0000}"/>
    <cellStyle name="Heading 2 16 32" xfId="20753" xr:uid="{00000000-0005-0000-0000-0000A94E0000}"/>
    <cellStyle name="Heading 2 16 32 2" xfId="20754" xr:uid="{00000000-0005-0000-0000-0000AA4E0000}"/>
    <cellStyle name="Heading 2 16 33" xfId="20755" xr:uid="{00000000-0005-0000-0000-0000AB4E0000}"/>
    <cellStyle name="Heading 2 16 33 2" xfId="20756" xr:uid="{00000000-0005-0000-0000-0000AC4E0000}"/>
    <cellStyle name="Heading 2 16 34" xfId="20757" xr:uid="{00000000-0005-0000-0000-0000AD4E0000}"/>
    <cellStyle name="Heading 2 16 34 2" xfId="20758" xr:uid="{00000000-0005-0000-0000-0000AE4E0000}"/>
    <cellStyle name="Heading 2 16 35" xfId="20759" xr:uid="{00000000-0005-0000-0000-0000AF4E0000}"/>
    <cellStyle name="Heading 2 16 35 2" xfId="20760" xr:uid="{00000000-0005-0000-0000-0000B04E0000}"/>
    <cellStyle name="Heading 2 16 36" xfId="20761" xr:uid="{00000000-0005-0000-0000-0000B14E0000}"/>
    <cellStyle name="Heading 2 16 36 2" xfId="20762" xr:uid="{00000000-0005-0000-0000-0000B24E0000}"/>
    <cellStyle name="Heading 2 16 37" xfId="20763" xr:uid="{00000000-0005-0000-0000-0000B34E0000}"/>
    <cellStyle name="Heading 2 16 37 2" xfId="20764" xr:uid="{00000000-0005-0000-0000-0000B44E0000}"/>
    <cellStyle name="Heading 2 16 38" xfId="20765" xr:uid="{00000000-0005-0000-0000-0000B54E0000}"/>
    <cellStyle name="Heading 2 16 38 2" xfId="20766" xr:uid="{00000000-0005-0000-0000-0000B64E0000}"/>
    <cellStyle name="Heading 2 16 39" xfId="20767" xr:uid="{00000000-0005-0000-0000-0000B74E0000}"/>
    <cellStyle name="Heading 2 16 4" xfId="20768" xr:uid="{00000000-0005-0000-0000-0000B84E0000}"/>
    <cellStyle name="Heading 2 16 4 2" xfId="20769" xr:uid="{00000000-0005-0000-0000-0000B94E0000}"/>
    <cellStyle name="Heading 2 16 40" xfId="20770" xr:uid="{00000000-0005-0000-0000-0000BA4E0000}"/>
    <cellStyle name="Heading 2 16 41" xfId="20771" xr:uid="{00000000-0005-0000-0000-0000BB4E0000}"/>
    <cellStyle name="Heading 2 16 42" xfId="20772" xr:uid="{00000000-0005-0000-0000-0000BC4E0000}"/>
    <cellStyle name="Heading 2 16 43" xfId="20773" xr:uid="{00000000-0005-0000-0000-0000BD4E0000}"/>
    <cellStyle name="Heading 2 16 44" xfId="20774" xr:uid="{00000000-0005-0000-0000-0000BE4E0000}"/>
    <cellStyle name="Heading 2 16 45" xfId="20775" xr:uid="{00000000-0005-0000-0000-0000BF4E0000}"/>
    <cellStyle name="Heading 2 16 46" xfId="20776" xr:uid="{00000000-0005-0000-0000-0000C04E0000}"/>
    <cellStyle name="Heading 2 16 47" xfId="20777" xr:uid="{00000000-0005-0000-0000-0000C14E0000}"/>
    <cellStyle name="Heading 2 16 48" xfId="20778" xr:uid="{00000000-0005-0000-0000-0000C24E0000}"/>
    <cellStyle name="Heading 2 16 49" xfId="20779" xr:uid="{00000000-0005-0000-0000-0000C34E0000}"/>
    <cellStyle name="Heading 2 16 5" xfId="20780" xr:uid="{00000000-0005-0000-0000-0000C44E0000}"/>
    <cellStyle name="Heading 2 16 5 2" xfId="20781" xr:uid="{00000000-0005-0000-0000-0000C54E0000}"/>
    <cellStyle name="Heading 2 16 50" xfId="20782" xr:uid="{00000000-0005-0000-0000-0000C64E0000}"/>
    <cellStyle name="Heading 2 16 51" xfId="20783" xr:uid="{00000000-0005-0000-0000-0000C74E0000}"/>
    <cellStyle name="Heading 2 16 52" xfId="20784" xr:uid="{00000000-0005-0000-0000-0000C84E0000}"/>
    <cellStyle name="Heading 2 16 53" xfId="20785" xr:uid="{00000000-0005-0000-0000-0000C94E0000}"/>
    <cellStyle name="Heading 2 16 54" xfId="20786" xr:uid="{00000000-0005-0000-0000-0000CA4E0000}"/>
    <cellStyle name="Heading 2 16 55" xfId="20787" xr:uid="{00000000-0005-0000-0000-0000CB4E0000}"/>
    <cellStyle name="Heading 2 16 56" xfId="20788" xr:uid="{00000000-0005-0000-0000-0000CC4E0000}"/>
    <cellStyle name="Heading 2 16 57" xfId="20789" xr:uid="{00000000-0005-0000-0000-0000CD4E0000}"/>
    <cellStyle name="Heading 2 16 58" xfId="20790" xr:uid="{00000000-0005-0000-0000-0000CE4E0000}"/>
    <cellStyle name="Heading 2 16 59" xfId="20791" xr:uid="{00000000-0005-0000-0000-0000CF4E0000}"/>
    <cellStyle name="Heading 2 16 6" xfId="20792" xr:uid="{00000000-0005-0000-0000-0000D04E0000}"/>
    <cellStyle name="Heading 2 16 6 2" xfId="20793" xr:uid="{00000000-0005-0000-0000-0000D14E0000}"/>
    <cellStyle name="Heading 2 16 60" xfId="20794" xr:uid="{00000000-0005-0000-0000-0000D24E0000}"/>
    <cellStyle name="Heading 2 16 61" xfId="20795" xr:uid="{00000000-0005-0000-0000-0000D34E0000}"/>
    <cellStyle name="Heading 2 16 62" xfId="20796" xr:uid="{00000000-0005-0000-0000-0000D44E0000}"/>
    <cellStyle name="Heading 2 16 63" xfId="20797" xr:uid="{00000000-0005-0000-0000-0000D54E0000}"/>
    <cellStyle name="Heading 2 16 64" xfId="20798" xr:uid="{00000000-0005-0000-0000-0000D64E0000}"/>
    <cellStyle name="Heading 2 16 65" xfId="20799" xr:uid="{00000000-0005-0000-0000-0000D74E0000}"/>
    <cellStyle name="Heading 2 16 66" xfId="20800" xr:uid="{00000000-0005-0000-0000-0000D84E0000}"/>
    <cellStyle name="Heading 2 16 67" xfId="20801" xr:uid="{00000000-0005-0000-0000-0000D94E0000}"/>
    <cellStyle name="Heading 2 16 68" xfId="20802" xr:uid="{00000000-0005-0000-0000-0000DA4E0000}"/>
    <cellStyle name="Heading 2 16 69" xfId="20803" xr:uid="{00000000-0005-0000-0000-0000DB4E0000}"/>
    <cellStyle name="Heading 2 16 7" xfId="20804" xr:uid="{00000000-0005-0000-0000-0000DC4E0000}"/>
    <cellStyle name="Heading 2 16 7 2" xfId="20805" xr:uid="{00000000-0005-0000-0000-0000DD4E0000}"/>
    <cellStyle name="Heading 2 16 70" xfId="53020" xr:uid="{00000000-0005-0000-0000-0000DE4E0000}"/>
    <cellStyle name="Heading 2 16 71" xfId="53481" xr:uid="{00000000-0005-0000-0000-0000DF4E0000}"/>
    <cellStyle name="Heading 2 16 8" xfId="20806" xr:uid="{00000000-0005-0000-0000-0000E04E0000}"/>
    <cellStyle name="Heading 2 16 8 2" xfId="20807" xr:uid="{00000000-0005-0000-0000-0000E14E0000}"/>
    <cellStyle name="Heading 2 16 9" xfId="20808" xr:uid="{00000000-0005-0000-0000-0000E24E0000}"/>
    <cellStyle name="Heading 2 16 9 2" xfId="20809" xr:uid="{00000000-0005-0000-0000-0000E34E0000}"/>
    <cellStyle name="Heading 2 17" xfId="533" xr:uid="{00000000-0005-0000-0000-0000E44E0000}"/>
    <cellStyle name="Heading 2 17 10" xfId="20810" xr:uid="{00000000-0005-0000-0000-0000E54E0000}"/>
    <cellStyle name="Heading 2 17 10 2" xfId="20811" xr:uid="{00000000-0005-0000-0000-0000E64E0000}"/>
    <cellStyle name="Heading 2 17 11" xfId="20812" xr:uid="{00000000-0005-0000-0000-0000E74E0000}"/>
    <cellStyle name="Heading 2 17 11 2" xfId="20813" xr:uid="{00000000-0005-0000-0000-0000E84E0000}"/>
    <cellStyle name="Heading 2 17 12" xfId="20814" xr:uid="{00000000-0005-0000-0000-0000E94E0000}"/>
    <cellStyle name="Heading 2 17 12 2" xfId="20815" xr:uid="{00000000-0005-0000-0000-0000EA4E0000}"/>
    <cellStyle name="Heading 2 17 13" xfId="20816" xr:uid="{00000000-0005-0000-0000-0000EB4E0000}"/>
    <cellStyle name="Heading 2 17 13 2" xfId="20817" xr:uid="{00000000-0005-0000-0000-0000EC4E0000}"/>
    <cellStyle name="Heading 2 17 14" xfId="20818" xr:uid="{00000000-0005-0000-0000-0000ED4E0000}"/>
    <cellStyle name="Heading 2 17 14 2" xfId="20819" xr:uid="{00000000-0005-0000-0000-0000EE4E0000}"/>
    <cellStyle name="Heading 2 17 15" xfId="20820" xr:uid="{00000000-0005-0000-0000-0000EF4E0000}"/>
    <cellStyle name="Heading 2 17 15 2" xfId="20821" xr:uid="{00000000-0005-0000-0000-0000F04E0000}"/>
    <cellStyle name="Heading 2 17 16" xfId="20822" xr:uid="{00000000-0005-0000-0000-0000F14E0000}"/>
    <cellStyle name="Heading 2 17 16 2" xfId="20823" xr:uid="{00000000-0005-0000-0000-0000F24E0000}"/>
    <cellStyle name="Heading 2 17 17" xfId="20824" xr:uid="{00000000-0005-0000-0000-0000F34E0000}"/>
    <cellStyle name="Heading 2 17 17 2" xfId="20825" xr:uid="{00000000-0005-0000-0000-0000F44E0000}"/>
    <cellStyle name="Heading 2 17 18" xfId="20826" xr:uid="{00000000-0005-0000-0000-0000F54E0000}"/>
    <cellStyle name="Heading 2 17 18 2" xfId="20827" xr:uid="{00000000-0005-0000-0000-0000F64E0000}"/>
    <cellStyle name="Heading 2 17 19" xfId="20828" xr:uid="{00000000-0005-0000-0000-0000F74E0000}"/>
    <cellStyle name="Heading 2 17 19 2" xfId="20829" xr:uid="{00000000-0005-0000-0000-0000F84E0000}"/>
    <cellStyle name="Heading 2 17 2" xfId="534" xr:uid="{00000000-0005-0000-0000-0000F94E0000}"/>
    <cellStyle name="Heading 2 17 2 2" xfId="20830" xr:uid="{00000000-0005-0000-0000-0000FA4E0000}"/>
    <cellStyle name="Heading 2 17 20" xfId="20831" xr:uid="{00000000-0005-0000-0000-0000FB4E0000}"/>
    <cellStyle name="Heading 2 17 20 2" xfId="20832" xr:uid="{00000000-0005-0000-0000-0000FC4E0000}"/>
    <cellStyle name="Heading 2 17 21" xfId="20833" xr:uid="{00000000-0005-0000-0000-0000FD4E0000}"/>
    <cellStyle name="Heading 2 17 21 2" xfId="20834" xr:uid="{00000000-0005-0000-0000-0000FE4E0000}"/>
    <cellStyle name="Heading 2 17 22" xfId="20835" xr:uid="{00000000-0005-0000-0000-0000FF4E0000}"/>
    <cellStyle name="Heading 2 17 22 2" xfId="20836" xr:uid="{00000000-0005-0000-0000-0000004F0000}"/>
    <cellStyle name="Heading 2 17 23" xfId="20837" xr:uid="{00000000-0005-0000-0000-0000014F0000}"/>
    <cellStyle name="Heading 2 17 23 2" xfId="20838" xr:uid="{00000000-0005-0000-0000-0000024F0000}"/>
    <cellStyle name="Heading 2 17 24" xfId="20839" xr:uid="{00000000-0005-0000-0000-0000034F0000}"/>
    <cellStyle name="Heading 2 17 24 2" xfId="20840" xr:uid="{00000000-0005-0000-0000-0000044F0000}"/>
    <cellStyle name="Heading 2 17 25" xfId="20841" xr:uid="{00000000-0005-0000-0000-0000054F0000}"/>
    <cellStyle name="Heading 2 17 25 2" xfId="20842" xr:uid="{00000000-0005-0000-0000-0000064F0000}"/>
    <cellStyle name="Heading 2 17 26" xfId="20843" xr:uid="{00000000-0005-0000-0000-0000074F0000}"/>
    <cellStyle name="Heading 2 17 26 2" xfId="20844" xr:uid="{00000000-0005-0000-0000-0000084F0000}"/>
    <cellStyle name="Heading 2 17 27" xfId="20845" xr:uid="{00000000-0005-0000-0000-0000094F0000}"/>
    <cellStyle name="Heading 2 17 27 2" xfId="20846" xr:uid="{00000000-0005-0000-0000-00000A4F0000}"/>
    <cellStyle name="Heading 2 17 28" xfId="20847" xr:uid="{00000000-0005-0000-0000-00000B4F0000}"/>
    <cellStyle name="Heading 2 17 28 2" xfId="20848" xr:uid="{00000000-0005-0000-0000-00000C4F0000}"/>
    <cellStyle name="Heading 2 17 29" xfId="20849" xr:uid="{00000000-0005-0000-0000-00000D4F0000}"/>
    <cellStyle name="Heading 2 17 29 2" xfId="20850" xr:uid="{00000000-0005-0000-0000-00000E4F0000}"/>
    <cellStyle name="Heading 2 17 3" xfId="535" xr:uid="{00000000-0005-0000-0000-00000F4F0000}"/>
    <cellStyle name="Heading 2 17 3 2" xfId="20851" xr:uid="{00000000-0005-0000-0000-0000104F0000}"/>
    <cellStyle name="Heading 2 17 30" xfId="20852" xr:uid="{00000000-0005-0000-0000-0000114F0000}"/>
    <cellStyle name="Heading 2 17 30 2" xfId="20853" xr:uid="{00000000-0005-0000-0000-0000124F0000}"/>
    <cellStyle name="Heading 2 17 31" xfId="20854" xr:uid="{00000000-0005-0000-0000-0000134F0000}"/>
    <cellStyle name="Heading 2 17 31 2" xfId="20855" xr:uid="{00000000-0005-0000-0000-0000144F0000}"/>
    <cellStyle name="Heading 2 17 32" xfId="20856" xr:uid="{00000000-0005-0000-0000-0000154F0000}"/>
    <cellStyle name="Heading 2 17 32 2" xfId="20857" xr:uid="{00000000-0005-0000-0000-0000164F0000}"/>
    <cellStyle name="Heading 2 17 33" xfId="20858" xr:uid="{00000000-0005-0000-0000-0000174F0000}"/>
    <cellStyle name="Heading 2 17 33 2" xfId="20859" xr:uid="{00000000-0005-0000-0000-0000184F0000}"/>
    <cellStyle name="Heading 2 17 34" xfId="20860" xr:uid="{00000000-0005-0000-0000-0000194F0000}"/>
    <cellStyle name="Heading 2 17 34 2" xfId="20861" xr:uid="{00000000-0005-0000-0000-00001A4F0000}"/>
    <cellStyle name="Heading 2 17 35" xfId="20862" xr:uid="{00000000-0005-0000-0000-00001B4F0000}"/>
    <cellStyle name="Heading 2 17 35 2" xfId="20863" xr:uid="{00000000-0005-0000-0000-00001C4F0000}"/>
    <cellStyle name="Heading 2 17 36" xfId="20864" xr:uid="{00000000-0005-0000-0000-00001D4F0000}"/>
    <cellStyle name="Heading 2 17 36 2" xfId="20865" xr:uid="{00000000-0005-0000-0000-00001E4F0000}"/>
    <cellStyle name="Heading 2 17 37" xfId="20866" xr:uid="{00000000-0005-0000-0000-00001F4F0000}"/>
    <cellStyle name="Heading 2 17 37 2" xfId="20867" xr:uid="{00000000-0005-0000-0000-0000204F0000}"/>
    <cellStyle name="Heading 2 17 38" xfId="20868" xr:uid="{00000000-0005-0000-0000-0000214F0000}"/>
    <cellStyle name="Heading 2 17 38 2" xfId="20869" xr:uid="{00000000-0005-0000-0000-0000224F0000}"/>
    <cellStyle name="Heading 2 17 39" xfId="20870" xr:uid="{00000000-0005-0000-0000-0000234F0000}"/>
    <cellStyle name="Heading 2 17 4" xfId="20871" xr:uid="{00000000-0005-0000-0000-0000244F0000}"/>
    <cellStyle name="Heading 2 17 4 2" xfId="20872" xr:uid="{00000000-0005-0000-0000-0000254F0000}"/>
    <cellStyle name="Heading 2 17 40" xfId="20873" xr:uid="{00000000-0005-0000-0000-0000264F0000}"/>
    <cellStyle name="Heading 2 17 41" xfId="20874" xr:uid="{00000000-0005-0000-0000-0000274F0000}"/>
    <cellStyle name="Heading 2 17 42" xfId="20875" xr:uid="{00000000-0005-0000-0000-0000284F0000}"/>
    <cellStyle name="Heading 2 17 43" xfId="20876" xr:uid="{00000000-0005-0000-0000-0000294F0000}"/>
    <cellStyle name="Heading 2 17 44" xfId="20877" xr:uid="{00000000-0005-0000-0000-00002A4F0000}"/>
    <cellStyle name="Heading 2 17 45" xfId="20878" xr:uid="{00000000-0005-0000-0000-00002B4F0000}"/>
    <cellStyle name="Heading 2 17 46" xfId="20879" xr:uid="{00000000-0005-0000-0000-00002C4F0000}"/>
    <cellStyle name="Heading 2 17 47" xfId="20880" xr:uid="{00000000-0005-0000-0000-00002D4F0000}"/>
    <cellStyle name="Heading 2 17 48" xfId="20881" xr:uid="{00000000-0005-0000-0000-00002E4F0000}"/>
    <cellStyle name="Heading 2 17 49" xfId="20882" xr:uid="{00000000-0005-0000-0000-00002F4F0000}"/>
    <cellStyle name="Heading 2 17 5" xfId="20883" xr:uid="{00000000-0005-0000-0000-0000304F0000}"/>
    <cellStyle name="Heading 2 17 5 2" xfId="20884" xr:uid="{00000000-0005-0000-0000-0000314F0000}"/>
    <cellStyle name="Heading 2 17 50" xfId="20885" xr:uid="{00000000-0005-0000-0000-0000324F0000}"/>
    <cellStyle name="Heading 2 17 51" xfId="20886" xr:uid="{00000000-0005-0000-0000-0000334F0000}"/>
    <cellStyle name="Heading 2 17 52" xfId="20887" xr:uid="{00000000-0005-0000-0000-0000344F0000}"/>
    <cellStyle name="Heading 2 17 53" xfId="20888" xr:uid="{00000000-0005-0000-0000-0000354F0000}"/>
    <cellStyle name="Heading 2 17 54" xfId="20889" xr:uid="{00000000-0005-0000-0000-0000364F0000}"/>
    <cellStyle name="Heading 2 17 55" xfId="20890" xr:uid="{00000000-0005-0000-0000-0000374F0000}"/>
    <cellStyle name="Heading 2 17 56" xfId="20891" xr:uid="{00000000-0005-0000-0000-0000384F0000}"/>
    <cellStyle name="Heading 2 17 57" xfId="20892" xr:uid="{00000000-0005-0000-0000-0000394F0000}"/>
    <cellStyle name="Heading 2 17 58" xfId="20893" xr:uid="{00000000-0005-0000-0000-00003A4F0000}"/>
    <cellStyle name="Heading 2 17 59" xfId="20894" xr:uid="{00000000-0005-0000-0000-00003B4F0000}"/>
    <cellStyle name="Heading 2 17 6" xfId="20895" xr:uid="{00000000-0005-0000-0000-00003C4F0000}"/>
    <cellStyle name="Heading 2 17 6 2" xfId="20896" xr:uid="{00000000-0005-0000-0000-00003D4F0000}"/>
    <cellStyle name="Heading 2 17 60" xfId="20897" xr:uid="{00000000-0005-0000-0000-00003E4F0000}"/>
    <cellStyle name="Heading 2 17 61" xfId="20898" xr:uid="{00000000-0005-0000-0000-00003F4F0000}"/>
    <cellStyle name="Heading 2 17 62" xfId="20899" xr:uid="{00000000-0005-0000-0000-0000404F0000}"/>
    <cellStyle name="Heading 2 17 63" xfId="20900" xr:uid="{00000000-0005-0000-0000-0000414F0000}"/>
    <cellStyle name="Heading 2 17 64" xfId="20901" xr:uid="{00000000-0005-0000-0000-0000424F0000}"/>
    <cellStyle name="Heading 2 17 65" xfId="20902" xr:uid="{00000000-0005-0000-0000-0000434F0000}"/>
    <cellStyle name="Heading 2 17 66" xfId="20903" xr:uid="{00000000-0005-0000-0000-0000444F0000}"/>
    <cellStyle name="Heading 2 17 67" xfId="20904" xr:uid="{00000000-0005-0000-0000-0000454F0000}"/>
    <cellStyle name="Heading 2 17 68" xfId="20905" xr:uid="{00000000-0005-0000-0000-0000464F0000}"/>
    <cellStyle name="Heading 2 17 69" xfId="20906" xr:uid="{00000000-0005-0000-0000-0000474F0000}"/>
    <cellStyle name="Heading 2 17 7" xfId="20907" xr:uid="{00000000-0005-0000-0000-0000484F0000}"/>
    <cellStyle name="Heading 2 17 7 2" xfId="20908" xr:uid="{00000000-0005-0000-0000-0000494F0000}"/>
    <cellStyle name="Heading 2 17 70" xfId="52964" xr:uid="{00000000-0005-0000-0000-00004A4F0000}"/>
    <cellStyle name="Heading 2 17 71" xfId="53425" xr:uid="{00000000-0005-0000-0000-00004B4F0000}"/>
    <cellStyle name="Heading 2 17 8" xfId="20909" xr:uid="{00000000-0005-0000-0000-00004C4F0000}"/>
    <cellStyle name="Heading 2 17 8 2" xfId="20910" xr:uid="{00000000-0005-0000-0000-00004D4F0000}"/>
    <cellStyle name="Heading 2 17 9" xfId="20911" xr:uid="{00000000-0005-0000-0000-00004E4F0000}"/>
    <cellStyle name="Heading 2 17 9 2" xfId="20912" xr:uid="{00000000-0005-0000-0000-00004F4F0000}"/>
    <cellStyle name="Heading 2 18" xfId="536" xr:uid="{00000000-0005-0000-0000-0000504F0000}"/>
    <cellStyle name="Heading 2 18 10" xfId="20913" xr:uid="{00000000-0005-0000-0000-0000514F0000}"/>
    <cellStyle name="Heading 2 18 10 2" xfId="20914" xr:uid="{00000000-0005-0000-0000-0000524F0000}"/>
    <cellStyle name="Heading 2 18 11" xfId="20915" xr:uid="{00000000-0005-0000-0000-0000534F0000}"/>
    <cellStyle name="Heading 2 18 11 2" xfId="20916" xr:uid="{00000000-0005-0000-0000-0000544F0000}"/>
    <cellStyle name="Heading 2 18 12" xfId="20917" xr:uid="{00000000-0005-0000-0000-0000554F0000}"/>
    <cellStyle name="Heading 2 18 12 2" xfId="20918" xr:uid="{00000000-0005-0000-0000-0000564F0000}"/>
    <cellStyle name="Heading 2 18 13" xfId="20919" xr:uid="{00000000-0005-0000-0000-0000574F0000}"/>
    <cellStyle name="Heading 2 18 13 2" xfId="20920" xr:uid="{00000000-0005-0000-0000-0000584F0000}"/>
    <cellStyle name="Heading 2 18 14" xfId="20921" xr:uid="{00000000-0005-0000-0000-0000594F0000}"/>
    <cellStyle name="Heading 2 18 14 2" xfId="20922" xr:uid="{00000000-0005-0000-0000-00005A4F0000}"/>
    <cellStyle name="Heading 2 18 15" xfId="20923" xr:uid="{00000000-0005-0000-0000-00005B4F0000}"/>
    <cellStyle name="Heading 2 18 15 2" xfId="20924" xr:uid="{00000000-0005-0000-0000-00005C4F0000}"/>
    <cellStyle name="Heading 2 18 16" xfId="20925" xr:uid="{00000000-0005-0000-0000-00005D4F0000}"/>
    <cellStyle name="Heading 2 18 16 2" xfId="20926" xr:uid="{00000000-0005-0000-0000-00005E4F0000}"/>
    <cellStyle name="Heading 2 18 17" xfId="20927" xr:uid="{00000000-0005-0000-0000-00005F4F0000}"/>
    <cellStyle name="Heading 2 18 17 2" xfId="20928" xr:uid="{00000000-0005-0000-0000-0000604F0000}"/>
    <cellStyle name="Heading 2 18 18" xfId="20929" xr:uid="{00000000-0005-0000-0000-0000614F0000}"/>
    <cellStyle name="Heading 2 18 18 2" xfId="20930" xr:uid="{00000000-0005-0000-0000-0000624F0000}"/>
    <cellStyle name="Heading 2 18 19" xfId="20931" xr:uid="{00000000-0005-0000-0000-0000634F0000}"/>
    <cellStyle name="Heading 2 18 19 2" xfId="20932" xr:uid="{00000000-0005-0000-0000-0000644F0000}"/>
    <cellStyle name="Heading 2 18 2" xfId="537" xr:uid="{00000000-0005-0000-0000-0000654F0000}"/>
    <cellStyle name="Heading 2 18 2 2" xfId="20933" xr:uid="{00000000-0005-0000-0000-0000664F0000}"/>
    <cellStyle name="Heading 2 18 20" xfId="20934" xr:uid="{00000000-0005-0000-0000-0000674F0000}"/>
    <cellStyle name="Heading 2 18 20 2" xfId="20935" xr:uid="{00000000-0005-0000-0000-0000684F0000}"/>
    <cellStyle name="Heading 2 18 21" xfId="20936" xr:uid="{00000000-0005-0000-0000-0000694F0000}"/>
    <cellStyle name="Heading 2 18 21 2" xfId="20937" xr:uid="{00000000-0005-0000-0000-00006A4F0000}"/>
    <cellStyle name="Heading 2 18 22" xfId="20938" xr:uid="{00000000-0005-0000-0000-00006B4F0000}"/>
    <cellStyle name="Heading 2 18 22 2" xfId="20939" xr:uid="{00000000-0005-0000-0000-00006C4F0000}"/>
    <cellStyle name="Heading 2 18 23" xfId="20940" xr:uid="{00000000-0005-0000-0000-00006D4F0000}"/>
    <cellStyle name="Heading 2 18 23 2" xfId="20941" xr:uid="{00000000-0005-0000-0000-00006E4F0000}"/>
    <cellStyle name="Heading 2 18 24" xfId="20942" xr:uid="{00000000-0005-0000-0000-00006F4F0000}"/>
    <cellStyle name="Heading 2 18 24 2" xfId="20943" xr:uid="{00000000-0005-0000-0000-0000704F0000}"/>
    <cellStyle name="Heading 2 18 25" xfId="20944" xr:uid="{00000000-0005-0000-0000-0000714F0000}"/>
    <cellStyle name="Heading 2 18 25 2" xfId="20945" xr:uid="{00000000-0005-0000-0000-0000724F0000}"/>
    <cellStyle name="Heading 2 18 26" xfId="20946" xr:uid="{00000000-0005-0000-0000-0000734F0000}"/>
    <cellStyle name="Heading 2 18 26 2" xfId="20947" xr:uid="{00000000-0005-0000-0000-0000744F0000}"/>
    <cellStyle name="Heading 2 18 27" xfId="20948" xr:uid="{00000000-0005-0000-0000-0000754F0000}"/>
    <cellStyle name="Heading 2 18 27 2" xfId="20949" xr:uid="{00000000-0005-0000-0000-0000764F0000}"/>
    <cellStyle name="Heading 2 18 28" xfId="20950" xr:uid="{00000000-0005-0000-0000-0000774F0000}"/>
    <cellStyle name="Heading 2 18 28 2" xfId="20951" xr:uid="{00000000-0005-0000-0000-0000784F0000}"/>
    <cellStyle name="Heading 2 18 29" xfId="20952" xr:uid="{00000000-0005-0000-0000-0000794F0000}"/>
    <cellStyle name="Heading 2 18 29 2" xfId="20953" xr:uid="{00000000-0005-0000-0000-00007A4F0000}"/>
    <cellStyle name="Heading 2 18 3" xfId="538" xr:uid="{00000000-0005-0000-0000-00007B4F0000}"/>
    <cellStyle name="Heading 2 18 3 2" xfId="20954" xr:uid="{00000000-0005-0000-0000-00007C4F0000}"/>
    <cellStyle name="Heading 2 18 30" xfId="20955" xr:uid="{00000000-0005-0000-0000-00007D4F0000}"/>
    <cellStyle name="Heading 2 18 30 2" xfId="20956" xr:uid="{00000000-0005-0000-0000-00007E4F0000}"/>
    <cellStyle name="Heading 2 18 31" xfId="20957" xr:uid="{00000000-0005-0000-0000-00007F4F0000}"/>
    <cellStyle name="Heading 2 18 31 2" xfId="20958" xr:uid="{00000000-0005-0000-0000-0000804F0000}"/>
    <cellStyle name="Heading 2 18 32" xfId="20959" xr:uid="{00000000-0005-0000-0000-0000814F0000}"/>
    <cellStyle name="Heading 2 18 32 2" xfId="20960" xr:uid="{00000000-0005-0000-0000-0000824F0000}"/>
    <cellStyle name="Heading 2 18 33" xfId="20961" xr:uid="{00000000-0005-0000-0000-0000834F0000}"/>
    <cellStyle name="Heading 2 18 33 2" xfId="20962" xr:uid="{00000000-0005-0000-0000-0000844F0000}"/>
    <cellStyle name="Heading 2 18 34" xfId="20963" xr:uid="{00000000-0005-0000-0000-0000854F0000}"/>
    <cellStyle name="Heading 2 18 34 2" xfId="20964" xr:uid="{00000000-0005-0000-0000-0000864F0000}"/>
    <cellStyle name="Heading 2 18 35" xfId="20965" xr:uid="{00000000-0005-0000-0000-0000874F0000}"/>
    <cellStyle name="Heading 2 18 35 2" xfId="20966" xr:uid="{00000000-0005-0000-0000-0000884F0000}"/>
    <cellStyle name="Heading 2 18 36" xfId="20967" xr:uid="{00000000-0005-0000-0000-0000894F0000}"/>
    <cellStyle name="Heading 2 18 36 2" xfId="20968" xr:uid="{00000000-0005-0000-0000-00008A4F0000}"/>
    <cellStyle name="Heading 2 18 37" xfId="20969" xr:uid="{00000000-0005-0000-0000-00008B4F0000}"/>
    <cellStyle name="Heading 2 18 37 2" xfId="20970" xr:uid="{00000000-0005-0000-0000-00008C4F0000}"/>
    <cellStyle name="Heading 2 18 38" xfId="20971" xr:uid="{00000000-0005-0000-0000-00008D4F0000}"/>
    <cellStyle name="Heading 2 18 38 2" xfId="20972" xr:uid="{00000000-0005-0000-0000-00008E4F0000}"/>
    <cellStyle name="Heading 2 18 39" xfId="20973" xr:uid="{00000000-0005-0000-0000-00008F4F0000}"/>
    <cellStyle name="Heading 2 18 4" xfId="20974" xr:uid="{00000000-0005-0000-0000-0000904F0000}"/>
    <cellStyle name="Heading 2 18 4 2" xfId="20975" xr:uid="{00000000-0005-0000-0000-0000914F0000}"/>
    <cellStyle name="Heading 2 18 40" xfId="20976" xr:uid="{00000000-0005-0000-0000-0000924F0000}"/>
    <cellStyle name="Heading 2 18 41" xfId="20977" xr:uid="{00000000-0005-0000-0000-0000934F0000}"/>
    <cellStyle name="Heading 2 18 42" xfId="20978" xr:uid="{00000000-0005-0000-0000-0000944F0000}"/>
    <cellStyle name="Heading 2 18 43" xfId="20979" xr:uid="{00000000-0005-0000-0000-0000954F0000}"/>
    <cellStyle name="Heading 2 18 44" xfId="20980" xr:uid="{00000000-0005-0000-0000-0000964F0000}"/>
    <cellStyle name="Heading 2 18 45" xfId="20981" xr:uid="{00000000-0005-0000-0000-0000974F0000}"/>
    <cellStyle name="Heading 2 18 46" xfId="20982" xr:uid="{00000000-0005-0000-0000-0000984F0000}"/>
    <cellStyle name="Heading 2 18 47" xfId="20983" xr:uid="{00000000-0005-0000-0000-0000994F0000}"/>
    <cellStyle name="Heading 2 18 48" xfId="20984" xr:uid="{00000000-0005-0000-0000-00009A4F0000}"/>
    <cellStyle name="Heading 2 18 49" xfId="20985" xr:uid="{00000000-0005-0000-0000-00009B4F0000}"/>
    <cellStyle name="Heading 2 18 5" xfId="20986" xr:uid="{00000000-0005-0000-0000-00009C4F0000}"/>
    <cellStyle name="Heading 2 18 5 2" xfId="20987" xr:uid="{00000000-0005-0000-0000-00009D4F0000}"/>
    <cellStyle name="Heading 2 18 50" xfId="20988" xr:uid="{00000000-0005-0000-0000-00009E4F0000}"/>
    <cellStyle name="Heading 2 18 51" xfId="20989" xr:uid="{00000000-0005-0000-0000-00009F4F0000}"/>
    <cellStyle name="Heading 2 18 52" xfId="20990" xr:uid="{00000000-0005-0000-0000-0000A04F0000}"/>
    <cellStyle name="Heading 2 18 53" xfId="20991" xr:uid="{00000000-0005-0000-0000-0000A14F0000}"/>
    <cellStyle name="Heading 2 18 54" xfId="20992" xr:uid="{00000000-0005-0000-0000-0000A24F0000}"/>
    <cellStyle name="Heading 2 18 55" xfId="20993" xr:uid="{00000000-0005-0000-0000-0000A34F0000}"/>
    <cellStyle name="Heading 2 18 56" xfId="20994" xr:uid="{00000000-0005-0000-0000-0000A44F0000}"/>
    <cellStyle name="Heading 2 18 57" xfId="20995" xr:uid="{00000000-0005-0000-0000-0000A54F0000}"/>
    <cellStyle name="Heading 2 18 58" xfId="20996" xr:uid="{00000000-0005-0000-0000-0000A64F0000}"/>
    <cellStyle name="Heading 2 18 59" xfId="20997" xr:uid="{00000000-0005-0000-0000-0000A74F0000}"/>
    <cellStyle name="Heading 2 18 6" xfId="20998" xr:uid="{00000000-0005-0000-0000-0000A84F0000}"/>
    <cellStyle name="Heading 2 18 6 2" xfId="20999" xr:uid="{00000000-0005-0000-0000-0000A94F0000}"/>
    <cellStyle name="Heading 2 18 60" xfId="21000" xr:uid="{00000000-0005-0000-0000-0000AA4F0000}"/>
    <cellStyle name="Heading 2 18 61" xfId="21001" xr:uid="{00000000-0005-0000-0000-0000AB4F0000}"/>
    <cellStyle name="Heading 2 18 62" xfId="21002" xr:uid="{00000000-0005-0000-0000-0000AC4F0000}"/>
    <cellStyle name="Heading 2 18 63" xfId="21003" xr:uid="{00000000-0005-0000-0000-0000AD4F0000}"/>
    <cellStyle name="Heading 2 18 64" xfId="21004" xr:uid="{00000000-0005-0000-0000-0000AE4F0000}"/>
    <cellStyle name="Heading 2 18 65" xfId="21005" xr:uid="{00000000-0005-0000-0000-0000AF4F0000}"/>
    <cellStyle name="Heading 2 18 66" xfId="21006" xr:uid="{00000000-0005-0000-0000-0000B04F0000}"/>
    <cellStyle name="Heading 2 18 67" xfId="21007" xr:uid="{00000000-0005-0000-0000-0000B14F0000}"/>
    <cellStyle name="Heading 2 18 68" xfId="21008" xr:uid="{00000000-0005-0000-0000-0000B24F0000}"/>
    <cellStyle name="Heading 2 18 69" xfId="21009" xr:uid="{00000000-0005-0000-0000-0000B34F0000}"/>
    <cellStyle name="Heading 2 18 7" xfId="21010" xr:uid="{00000000-0005-0000-0000-0000B44F0000}"/>
    <cellStyle name="Heading 2 18 7 2" xfId="21011" xr:uid="{00000000-0005-0000-0000-0000B54F0000}"/>
    <cellStyle name="Heading 2 18 70" xfId="53030" xr:uid="{00000000-0005-0000-0000-0000B64F0000}"/>
    <cellStyle name="Heading 2 18 71" xfId="53491" xr:uid="{00000000-0005-0000-0000-0000B74F0000}"/>
    <cellStyle name="Heading 2 18 8" xfId="21012" xr:uid="{00000000-0005-0000-0000-0000B84F0000}"/>
    <cellStyle name="Heading 2 18 8 2" xfId="21013" xr:uid="{00000000-0005-0000-0000-0000B94F0000}"/>
    <cellStyle name="Heading 2 18 9" xfId="21014" xr:uid="{00000000-0005-0000-0000-0000BA4F0000}"/>
    <cellStyle name="Heading 2 18 9 2" xfId="21015" xr:uid="{00000000-0005-0000-0000-0000BB4F0000}"/>
    <cellStyle name="Heading 2 19" xfId="539" xr:uid="{00000000-0005-0000-0000-0000BC4F0000}"/>
    <cellStyle name="Heading 2 19 10" xfId="21016" xr:uid="{00000000-0005-0000-0000-0000BD4F0000}"/>
    <cellStyle name="Heading 2 19 10 2" xfId="21017" xr:uid="{00000000-0005-0000-0000-0000BE4F0000}"/>
    <cellStyle name="Heading 2 19 11" xfId="21018" xr:uid="{00000000-0005-0000-0000-0000BF4F0000}"/>
    <cellStyle name="Heading 2 19 11 2" xfId="21019" xr:uid="{00000000-0005-0000-0000-0000C04F0000}"/>
    <cellStyle name="Heading 2 19 12" xfId="21020" xr:uid="{00000000-0005-0000-0000-0000C14F0000}"/>
    <cellStyle name="Heading 2 19 12 2" xfId="21021" xr:uid="{00000000-0005-0000-0000-0000C24F0000}"/>
    <cellStyle name="Heading 2 19 13" xfId="21022" xr:uid="{00000000-0005-0000-0000-0000C34F0000}"/>
    <cellStyle name="Heading 2 19 13 2" xfId="21023" xr:uid="{00000000-0005-0000-0000-0000C44F0000}"/>
    <cellStyle name="Heading 2 19 14" xfId="21024" xr:uid="{00000000-0005-0000-0000-0000C54F0000}"/>
    <cellStyle name="Heading 2 19 14 2" xfId="21025" xr:uid="{00000000-0005-0000-0000-0000C64F0000}"/>
    <cellStyle name="Heading 2 19 15" xfId="21026" xr:uid="{00000000-0005-0000-0000-0000C74F0000}"/>
    <cellStyle name="Heading 2 19 15 2" xfId="21027" xr:uid="{00000000-0005-0000-0000-0000C84F0000}"/>
    <cellStyle name="Heading 2 19 16" xfId="21028" xr:uid="{00000000-0005-0000-0000-0000C94F0000}"/>
    <cellStyle name="Heading 2 19 16 2" xfId="21029" xr:uid="{00000000-0005-0000-0000-0000CA4F0000}"/>
    <cellStyle name="Heading 2 19 17" xfId="21030" xr:uid="{00000000-0005-0000-0000-0000CB4F0000}"/>
    <cellStyle name="Heading 2 19 17 2" xfId="21031" xr:uid="{00000000-0005-0000-0000-0000CC4F0000}"/>
    <cellStyle name="Heading 2 19 18" xfId="21032" xr:uid="{00000000-0005-0000-0000-0000CD4F0000}"/>
    <cellStyle name="Heading 2 19 18 2" xfId="21033" xr:uid="{00000000-0005-0000-0000-0000CE4F0000}"/>
    <cellStyle name="Heading 2 19 19" xfId="21034" xr:uid="{00000000-0005-0000-0000-0000CF4F0000}"/>
    <cellStyle name="Heading 2 19 19 2" xfId="21035" xr:uid="{00000000-0005-0000-0000-0000D04F0000}"/>
    <cellStyle name="Heading 2 19 2" xfId="540" xr:uid="{00000000-0005-0000-0000-0000D14F0000}"/>
    <cellStyle name="Heading 2 19 2 2" xfId="21036" xr:uid="{00000000-0005-0000-0000-0000D24F0000}"/>
    <cellStyle name="Heading 2 19 20" xfId="21037" xr:uid="{00000000-0005-0000-0000-0000D34F0000}"/>
    <cellStyle name="Heading 2 19 20 2" xfId="21038" xr:uid="{00000000-0005-0000-0000-0000D44F0000}"/>
    <cellStyle name="Heading 2 19 21" xfId="21039" xr:uid="{00000000-0005-0000-0000-0000D54F0000}"/>
    <cellStyle name="Heading 2 19 21 2" xfId="21040" xr:uid="{00000000-0005-0000-0000-0000D64F0000}"/>
    <cellStyle name="Heading 2 19 22" xfId="21041" xr:uid="{00000000-0005-0000-0000-0000D74F0000}"/>
    <cellStyle name="Heading 2 19 22 2" xfId="21042" xr:uid="{00000000-0005-0000-0000-0000D84F0000}"/>
    <cellStyle name="Heading 2 19 23" xfId="21043" xr:uid="{00000000-0005-0000-0000-0000D94F0000}"/>
    <cellStyle name="Heading 2 19 23 2" xfId="21044" xr:uid="{00000000-0005-0000-0000-0000DA4F0000}"/>
    <cellStyle name="Heading 2 19 24" xfId="21045" xr:uid="{00000000-0005-0000-0000-0000DB4F0000}"/>
    <cellStyle name="Heading 2 19 24 2" xfId="21046" xr:uid="{00000000-0005-0000-0000-0000DC4F0000}"/>
    <cellStyle name="Heading 2 19 25" xfId="21047" xr:uid="{00000000-0005-0000-0000-0000DD4F0000}"/>
    <cellStyle name="Heading 2 19 25 2" xfId="21048" xr:uid="{00000000-0005-0000-0000-0000DE4F0000}"/>
    <cellStyle name="Heading 2 19 26" xfId="21049" xr:uid="{00000000-0005-0000-0000-0000DF4F0000}"/>
    <cellStyle name="Heading 2 19 26 2" xfId="21050" xr:uid="{00000000-0005-0000-0000-0000E04F0000}"/>
    <cellStyle name="Heading 2 19 27" xfId="21051" xr:uid="{00000000-0005-0000-0000-0000E14F0000}"/>
    <cellStyle name="Heading 2 19 27 2" xfId="21052" xr:uid="{00000000-0005-0000-0000-0000E24F0000}"/>
    <cellStyle name="Heading 2 19 28" xfId="21053" xr:uid="{00000000-0005-0000-0000-0000E34F0000}"/>
    <cellStyle name="Heading 2 19 28 2" xfId="21054" xr:uid="{00000000-0005-0000-0000-0000E44F0000}"/>
    <cellStyle name="Heading 2 19 29" xfId="21055" xr:uid="{00000000-0005-0000-0000-0000E54F0000}"/>
    <cellStyle name="Heading 2 19 29 2" xfId="21056" xr:uid="{00000000-0005-0000-0000-0000E64F0000}"/>
    <cellStyle name="Heading 2 19 3" xfId="541" xr:uid="{00000000-0005-0000-0000-0000E74F0000}"/>
    <cellStyle name="Heading 2 19 3 2" xfId="21057" xr:uid="{00000000-0005-0000-0000-0000E84F0000}"/>
    <cellStyle name="Heading 2 19 30" xfId="21058" xr:uid="{00000000-0005-0000-0000-0000E94F0000}"/>
    <cellStyle name="Heading 2 19 30 2" xfId="21059" xr:uid="{00000000-0005-0000-0000-0000EA4F0000}"/>
    <cellStyle name="Heading 2 19 31" xfId="21060" xr:uid="{00000000-0005-0000-0000-0000EB4F0000}"/>
    <cellStyle name="Heading 2 19 31 2" xfId="21061" xr:uid="{00000000-0005-0000-0000-0000EC4F0000}"/>
    <cellStyle name="Heading 2 19 32" xfId="21062" xr:uid="{00000000-0005-0000-0000-0000ED4F0000}"/>
    <cellStyle name="Heading 2 19 32 2" xfId="21063" xr:uid="{00000000-0005-0000-0000-0000EE4F0000}"/>
    <cellStyle name="Heading 2 19 33" xfId="21064" xr:uid="{00000000-0005-0000-0000-0000EF4F0000}"/>
    <cellStyle name="Heading 2 19 33 2" xfId="21065" xr:uid="{00000000-0005-0000-0000-0000F04F0000}"/>
    <cellStyle name="Heading 2 19 34" xfId="21066" xr:uid="{00000000-0005-0000-0000-0000F14F0000}"/>
    <cellStyle name="Heading 2 19 34 2" xfId="21067" xr:uid="{00000000-0005-0000-0000-0000F24F0000}"/>
    <cellStyle name="Heading 2 19 35" xfId="21068" xr:uid="{00000000-0005-0000-0000-0000F34F0000}"/>
    <cellStyle name="Heading 2 19 35 2" xfId="21069" xr:uid="{00000000-0005-0000-0000-0000F44F0000}"/>
    <cellStyle name="Heading 2 19 36" xfId="21070" xr:uid="{00000000-0005-0000-0000-0000F54F0000}"/>
    <cellStyle name="Heading 2 19 36 2" xfId="21071" xr:uid="{00000000-0005-0000-0000-0000F64F0000}"/>
    <cellStyle name="Heading 2 19 37" xfId="21072" xr:uid="{00000000-0005-0000-0000-0000F74F0000}"/>
    <cellStyle name="Heading 2 19 37 2" xfId="21073" xr:uid="{00000000-0005-0000-0000-0000F84F0000}"/>
    <cellStyle name="Heading 2 19 38" xfId="21074" xr:uid="{00000000-0005-0000-0000-0000F94F0000}"/>
    <cellStyle name="Heading 2 19 38 2" xfId="21075" xr:uid="{00000000-0005-0000-0000-0000FA4F0000}"/>
    <cellStyle name="Heading 2 19 39" xfId="21076" xr:uid="{00000000-0005-0000-0000-0000FB4F0000}"/>
    <cellStyle name="Heading 2 19 4" xfId="21077" xr:uid="{00000000-0005-0000-0000-0000FC4F0000}"/>
    <cellStyle name="Heading 2 19 4 2" xfId="21078" xr:uid="{00000000-0005-0000-0000-0000FD4F0000}"/>
    <cellStyle name="Heading 2 19 40" xfId="21079" xr:uid="{00000000-0005-0000-0000-0000FE4F0000}"/>
    <cellStyle name="Heading 2 19 41" xfId="21080" xr:uid="{00000000-0005-0000-0000-0000FF4F0000}"/>
    <cellStyle name="Heading 2 19 42" xfId="21081" xr:uid="{00000000-0005-0000-0000-000000500000}"/>
    <cellStyle name="Heading 2 19 43" xfId="21082" xr:uid="{00000000-0005-0000-0000-000001500000}"/>
    <cellStyle name="Heading 2 19 44" xfId="21083" xr:uid="{00000000-0005-0000-0000-000002500000}"/>
    <cellStyle name="Heading 2 19 45" xfId="21084" xr:uid="{00000000-0005-0000-0000-000003500000}"/>
    <cellStyle name="Heading 2 19 46" xfId="21085" xr:uid="{00000000-0005-0000-0000-000004500000}"/>
    <cellStyle name="Heading 2 19 47" xfId="21086" xr:uid="{00000000-0005-0000-0000-000005500000}"/>
    <cellStyle name="Heading 2 19 48" xfId="21087" xr:uid="{00000000-0005-0000-0000-000006500000}"/>
    <cellStyle name="Heading 2 19 49" xfId="21088" xr:uid="{00000000-0005-0000-0000-000007500000}"/>
    <cellStyle name="Heading 2 19 5" xfId="21089" xr:uid="{00000000-0005-0000-0000-000008500000}"/>
    <cellStyle name="Heading 2 19 5 2" xfId="21090" xr:uid="{00000000-0005-0000-0000-000009500000}"/>
    <cellStyle name="Heading 2 19 50" xfId="21091" xr:uid="{00000000-0005-0000-0000-00000A500000}"/>
    <cellStyle name="Heading 2 19 51" xfId="21092" xr:uid="{00000000-0005-0000-0000-00000B500000}"/>
    <cellStyle name="Heading 2 19 52" xfId="21093" xr:uid="{00000000-0005-0000-0000-00000C500000}"/>
    <cellStyle name="Heading 2 19 53" xfId="21094" xr:uid="{00000000-0005-0000-0000-00000D500000}"/>
    <cellStyle name="Heading 2 19 54" xfId="21095" xr:uid="{00000000-0005-0000-0000-00000E500000}"/>
    <cellStyle name="Heading 2 19 55" xfId="21096" xr:uid="{00000000-0005-0000-0000-00000F500000}"/>
    <cellStyle name="Heading 2 19 56" xfId="21097" xr:uid="{00000000-0005-0000-0000-000010500000}"/>
    <cellStyle name="Heading 2 19 57" xfId="21098" xr:uid="{00000000-0005-0000-0000-000011500000}"/>
    <cellStyle name="Heading 2 19 58" xfId="21099" xr:uid="{00000000-0005-0000-0000-000012500000}"/>
    <cellStyle name="Heading 2 19 59" xfId="21100" xr:uid="{00000000-0005-0000-0000-000013500000}"/>
    <cellStyle name="Heading 2 19 6" xfId="21101" xr:uid="{00000000-0005-0000-0000-000014500000}"/>
    <cellStyle name="Heading 2 19 6 2" xfId="21102" xr:uid="{00000000-0005-0000-0000-000015500000}"/>
    <cellStyle name="Heading 2 19 60" xfId="21103" xr:uid="{00000000-0005-0000-0000-000016500000}"/>
    <cellStyle name="Heading 2 19 61" xfId="21104" xr:uid="{00000000-0005-0000-0000-000017500000}"/>
    <cellStyle name="Heading 2 19 62" xfId="21105" xr:uid="{00000000-0005-0000-0000-000018500000}"/>
    <cellStyle name="Heading 2 19 63" xfId="21106" xr:uid="{00000000-0005-0000-0000-000019500000}"/>
    <cellStyle name="Heading 2 19 64" xfId="21107" xr:uid="{00000000-0005-0000-0000-00001A500000}"/>
    <cellStyle name="Heading 2 19 65" xfId="21108" xr:uid="{00000000-0005-0000-0000-00001B500000}"/>
    <cellStyle name="Heading 2 19 66" xfId="21109" xr:uid="{00000000-0005-0000-0000-00001C500000}"/>
    <cellStyle name="Heading 2 19 67" xfId="21110" xr:uid="{00000000-0005-0000-0000-00001D500000}"/>
    <cellStyle name="Heading 2 19 68" xfId="21111" xr:uid="{00000000-0005-0000-0000-00001E500000}"/>
    <cellStyle name="Heading 2 19 69" xfId="21112" xr:uid="{00000000-0005-0000-0000-00001F500000}"/>
    <cellStyle name="Heading 2 19 7" xfId="21113" xr:uid="{00000000-0005-0000-0000-000020500000}"/>
    <cellStyle name="Heading 2 19 7 2" xfId="21114" xr:uid="{00000000-0005-0000-0000-000021500000}"/>
    <cellStyle name="Heading 2 19 70" xfId="52990" xr:uid="{00000000-0005-0000-0000-000022500000}"/>
    <cellStyle name="Heading 2 19 71" xfId="53451" xr:uid="{00000000-0005-0000-0000-000023500000}"/>
    <cellStyle name="Heading 2 19 8" xfId="21115" xr:uid="{00000000-0005-0000-0000-000024500000}"/>
    <cellStyle name="Heading 2 19 8 2" xfId="21116" xr:uid="{00000000-0005-0000-0000-000025500000}"/>
    <cellStyle name="Heading 2 19 9" xfId="21117" xr:uid="{00000000-0005-0000-0000-000026500000}"/>
    <cellStyle name="Heading 2 19 9 2" xfId="21118" xr:uid="{00000000-0005-0000-0000-000027500000}"/>
    <cellStyle name="Heading 2 2" xfId="542" xr:uid="{00000000-0005-0000-0000-000028500000}"/>
    <cellStyle name="Heading 2 2 10" xfId="21119" xr:uid="{00000000-0005-0000-0000-000029500000}"/>
    <cellStyle name="Heading 2 2 10 2" xfId="21120" xr:uid="{00000000-0005-0000-0000-00002A500000}"/>
    <cellStyle name="Heading 2 2 11" xfId="21121" xr:uid="{00000000-0005-0000-0000-00002B500000}"/>
    <cellStyle name="Heading 2 2 11 2" xfId="21122" xr:uid="{00000000-0005-0000-0000-00002C500000}"/>
    <cellStyle name="Heading 2 2 12" xfId="21123" xr:uid="{00000000-0005-0000-0000-00002D500000}"/>
    <cellStyle name="Heading 2 2 12 2" xfId="21124" xr:uid="{00000000-0005-0000-0000-00002E500000}"/>
    <cellStyle name="Heading 2 2 13" xfId="21125" xr:uid="{00000000-0005-0000-0000-00002F500000}"/>
    <cellStyle name="Heading 2 2 13 2" xfId="21126" xr:uid="{00000000-0005-0000-0000-000030500000}"/>
    <cellStyle name="Heading 2 2 14" xfId="21127" xr:uid="{00000000-0005-0000-0000-000031500000}"/>
    <cellStyle name="Heading 2 2 14 2" xfId="21128" xr:uid="{00000000-0005-0000-0000-000032500000}"/>
    <cellStyle name="Heading 2 2 15" xfId="21129" xr:uid="{00000000-0005-0000-0000-000033500000}"/>
    <cellStyle name="Heading 2 2 15 2" xfId="21130" xr:uid="{00000000-0005-0000-0000-000034500000}"/>
    <cellStyle name="Heading 2 2 16" xfId="21131" xr:uid="{00000000-0005-0000-0000-000035500000}"/>
    <cellStyle name="Heading 2 2 16 2" xfId="21132" xr:uid="{00000000-0005-0000-0000-000036500000}"/>
    <cellStyle name="Heading 2 2 17" xfId="21133" xr:uid="{00000000-0005-0000-0000-000037500000}"/>
    <cellStyle name="Heading 2 2 17 2" xfId="21134" xr:uid="{00000000-0005-0000-0000-000038500000}"/>
    <cellStyle name="Heading 2 2 18" xfId="21135" xr:uid="{00000000-0005-0000-0000-000039500000}"/>
    <cellStyle name="Heading 2 2 18 2" xfId="21136" xr:uid="{00000000-0005-0000-0000-00003A500000}"/>
    <cellStyle name="Heading 2 2 19" xfId="21137" xr:uid="{00000000-0005-0000-0000-00003B500000}"/>
    <cellStyle name="Heading 2 2 19 2" xfId="21138" xr:uid="{00000000-0005-0000-0000-00003C500000}"/>
    <cellStyle name="Heading 2 2 2" xfId="543" xr:uid="{00000000-0005-0000-0000-00003D500000}"/>
    <cellStyle name="Heading 2 2 2 2" xfId="21139" xr:uid="{00000000-0005-0000-0000-00003E500000}"/>
    <cellStyle name="Heading 2 2 20" xfId="21140" xr:uid="{00000000-0005-0000-0000-00003F500000}"/>
    <cellStyle name="Heading 2 2 20 2" xfId="21141" xr:uid="{00000000-0005-0000-0000-000040500000}"/>
    <cellStyle name="Heading 2 2 21" xfId="21142" xr:uid="{00000000-0005-0000-0000-000041500000}"/>
    <cellStyle name="Heading 2 2 21 2" xfId="21143" xr:uid="{00000000-0005-0000-0000-000042500000}"/>
    <cellStyle name="Heading 2 2 22" xfId="21144" xr:uid="{00000000-0005-0000-0000-000043500000}"/>
    <cellStyle name="Heading 2 2 22 2" xfId="21145" xr:uid="{00000000-0005-0000-0000-000044500000}"/>
    <cellStyle name="Heading 2 2 23" xfId="21146" xr:uid="{00000000-0005-0000-0000-000045500000}"/>
    <cellStyle name="Heading 2 2 23 2" xfId="21147" xr:uid="{00000000-0005-0000-0000-000046500000}"/>
    <cellStyle name="Heading 2 2 24" xfId="21148" xr:uid="{00000000-0005-0000-0000-000047500000}"/>
    <cellStyle name="Heading 2 2 24 2" xfId="21149" xr:uid="{00000000-0005-0000-0000-000048500000}"/>
    <cellStyle name="Heading 2 2 25" xfId="21150" xr:uid="{00000000-0005-0000-0000-000049500000}"/>
    <cellStyle name="Heading 2 2 25 2" xfId="21151" xr:uid="{00000000-0005-0000-0000-00004A500000}"/>
    <cellStyle name="Heading 2 2 26" xfId="21152" xr:uid="{00000000-0005-0000-0000-00004B500000}"/>
    <cellStyle name="Heading 2 2 26 2" xfId="21153" xr:uid="{00000000-0005-0000-0000-00004C500000}"/>
    <cellStyle name="Heading 2 2 27" xfId="21154" xr:uid="{00000000-0005-0000-0000-00004D500000}"/>
    <cellStyle name="Heading 2 2 27 2" xfId="21155" xr:uid="{00000000-0005-0000-0000-00004E500000}"/>
    <cellStyle name="Heading 2 2 28" xfId="21156" xr:uid="{00000000-0005-0000-0000-00004F500000}"/>
    <cellStyle name="Heading 2 2 28 2" xfId="21157" xr:uid="{00000000-0005-0000-0000-000050500000}"/>
    <cellStyle name="Heading 2 2 29" xfId="21158" xr:uid="{00000000-0005-0000-0000-000051500000}"/>
    <cellStyle name="Heading 2 2 29 2" xfId="21159" xr:uid="{00000000-0005-0000-0000-000052500000}"/>
    <cellStyle name="Heading 2 2 3" xfId="544" xr:uid="{00000000-0005-0000-0000-000053500000}"/>
    <cellStyle name="Heading 2 2 3 2" xfId="21160" xr:uid="{00000000-0005-0000-0000-000054500000}"/>
    <cellStyle name="Heading 2 2 30" xfId="21161" xr:uid="{00000000-0005-0000-0000-000055500000}"/>
    <cellStyle name="Heading 2 2 30 2" xfId="21162" xr:uid="{00000000-0005-0000-0000-000056500000}"/>
    <cellStyle name="Heading 2 2 31" xfId="21163" xr:uid="{00000000-0005-0000-0000-000057500000}"/>
    <cellStyle name="Heading 2 2 31 2" xfId="21164" xr:uid="{00000000-0005-0000-0000-000058500000}"/>
    <cellStyle name="Heading 2 2 32" xfId="21165" xr:uid="{00000000-0005-0000-0000-000059500000}"/>
    <cellStyle name="Heading 2 2 32 2" xfId="21166" xr:uid="{00000000-0005-0000-0000-00005A500000}"/>
    <cellStyle name="Heading 2 2 33" xfId="21167" xr:uid="{00000000-0005-0000-0000-00005B500000}"/>
    <cellStyle name="Heading 2 2 33 2" xfId="21168" xr:uid="{00000000-0005-0000-0000-00005C500000}"/>
    <cellStyle name="Heading 2 2 34" xfId="21169" xr:uid="{00000000-0005-0000-0000-00005D500000}"/>
    <cellStyle name="Heading 2 2 34 2" xfId="21170" xr:uid="{00000000-0005-0000-0000-00005E500000}"/>
    <cellStyle name="Heading 2 2 35" xfId="21171" xr:uid="{00000000-0005-0000-0000-00005F500000}"/>
    <cellStyle name="Heading 2 2 35 2" xfId="21172" xr:uid="{00000000-0005-0000-0000-000060500000}"/>
    <cellStyle name="Heading 2 2 36" xfId="21173" xr:uid="{00000000-0005-0000-0000-000061500000}"/>
    <cellStyle name="Heading 2 2 36 2" xfId="21174" xr:uid="{00000000-0005-0000-0000-000062500000}"/>
    <cellStyle name="Heading 2 2 37" xfId="21175" xr:uid="{00000000-0005-0000-0000-000063500000}"/>
    <cellStyle name="Heading 2 2 37 2" xfId="21176" xr:uid="{00000000-0005-0000-0000-000064500000}"/>
    <cellStyle name="Heading 2 2 38" xfId="21177" xr:uid="{00000000-0005-0000-0000-000065500000}"/>
    <cellStyle name="Heading 2 2 38 2" xfId="21178" xr:uid="{00000000-0005-0000-0000-000066500000}"/>
    <cellStyle name="Heading 2 2 39" xfId="21179" xr:uid="{00000000-0005-0000-0000-000067500000}"/>
    <cellStyle name="Heading 2 2 4" xfId="21180" xr:uid="{00000000-0005-0000-0000-000068500000}"/>
    <cellStyle name="Heading 2 2 4 2" xfId="21181" xr:uid="{00000000-0005-0000-0000-000069500000}"/>
    <cellStyle name="Heading 2 2 40" xfId="21182" xr:uid="{00000000-0005-0000-0000-00006A500000}"/>
    <cellStyle name="Heading 2 2 41" xfId="21183" xr:uid="{00000000-0005-0000-0000-00006B500000}"/>
    <cellStyle name="Heading 2 2 42" xfId="21184" xr:uid="{00000000-0005-0000-0000-00006C500000}"/>
    <cellStyle name="Heading 2 2 43" xfId="21185" xr:uid="{00000000-0005-0000-0000-00006D500000}"/>
    <cellStyle name="Heading 2 2 44" xfId="21186" xr:uid="{00000000-0005-0000-0000-00006E500000}"/>
    <cellStyle name="Heading 2 2 45" xfId="21187" xr:uid="{00000000-0005-0000-0000-00006F500000}"/>
    <cellStyle name="Heading 2 2 46" xfId="21188" xr:uid="{00000000-0005-0000-0000-000070500000}"/>
    <cellStyle name="Heading 2 2 47" xfId="21189" xr:uid="{00000000-0005-0000-0000-000071500000}"/>
    <cellStyle name="Heading 2 2 48" xfId="21190" xr:uid="{00000000-0005-0000-0000-000072500000}"/>
    <cellStyle name="Heading 2 2 49" xfId="21191" xr:uid="{00000000-0005-0000-0000-000073500000}"/>
    <cellStyle name="Heading 2 2 5" xfId="21192" xr:uid="{00000000-0005-0000-0000-000074500000}"/>
    <cellStyle name="Heading 2 2 5 2" xfId="21193" xr:uid="{00000000-0005-0000-0000-000075500000}"/>
    <cellStyle name="Heading 2 2 50" xfId="21194" xr:uid="{00000000-0005-0000-0000-000076500000}"/>
    <cellStyle name="Heading 2 2 51" xfId="21195" xr:uid="{00000000-0005-0000-0000-000077500000}"/>
    <cellStyle name="Heading 2 2 52" xfId="21196" xr:uid="{00000000-0005-0000-0000-000078500000}"/>
    <cellStyle name="Heading 2 2 53" xfId="21197" xr:uid="{00000000-0005-0000-0000-000079500000}"/>
    <cellStyle name="Heading 2 2 54" xfId="21198" xr:uid="{00000000-0005-0000-0000-00007A500000}"/>
    <cellStyle name="Heading 2 2 55" xfId="21199" xr:uid="{00000000-0005-0000-0000-00007B500000}"/>
    <cellStyle name="Heading 2 2 56" xfId="21200" xr:uid="{00000000-0005-0000-0000-00007C500000}"/>
    <cellStyle name="Heading 2 2 57" xfId="21201" xr:uid="{00000000-0005-0000-0000-00007D500000}"/>
    <cellStyle name="Heading 2 2 58" xfId="21202" xr:uid="{00000000-0005-0000-0000-00007E500000}"/>
    <cellStyle name="Heading 2 2 59" xfId="21203" xr:uid="{00000000-0005-0000-0000-00007F500000}"/>
    <cellStyle name="Heading 2 2 6" xfId="21204" xr:uid="{00000000-0005-0000-0000-000080500000}"/>
    <cellStyle name="Heading 2 2 6 2" xfId="21205" xr:uid="{00000000-0005-0000-0000-000081500000}"/>
    <cellStyle name="Heading 2 2 60" xfId="21206" xr:uid="{00000000-0005-0000-0000-000082500000}"/>
    <cellStyle name="Heading 2 2 61" xfId="21207" xr:uid="{00000000-0005-0000-0000-000083500000}"/>
    <cellStyle name="Heading 2 2 62" xfId="21208" xr:uid="{00000000-0005-0000-0000-000084500000}"/>
    <cellStyle name="Heading 2 2 63" xfId="21209" xr:uid="{00000000-0005-0000-0000-000085500000}"/>
    <cellStyle name="Heading 2 2 64" xfId="21210" xr:uid="{00000000-0005-0000-0000-000086500000}"/>
    <cellStyle name="Heading 2 2 65" xfId="21211" xr:uid="{00000000-0005-0000-0000-000087500000}"/>
    <cellStyle name="Heading 2 2 66" xfId="21212" xr:uid="{00000000-0005-0000-0000-000088500000}"/>
    <cellStyle name="Heading 2 2 67" xfId="21213" xr:uid="{00000000-0005-0000-0000-000089500000}"/>
    <cellStyle name="Heading 2 2 68" xfId="21214" xr:uid="{00000000-0005-0000-0000-00008A500000}"/>
    <cellStyle name="Heading 2 2 69" xfId="21215" xr:uid="{00000000-0005-0000-0000-00008B500000}"/>
    <cellStyle name="Heading 2 2 7" xfId="21216" xr:uid="{00000000-0005-0000-0000-00008C500000}"/>
    <cellStyle name="Heading 2 2 7 2" xfId="21217" xr:uid="{00000000-0005-0000-0000-00008D500000}"/>
    <cellStyle name="Heading 2 2 70" xfId="52294" xr:uid="{00000000-0005-0000-0000-00008E500000}"/>
    <cellStyle name="Heading 2 2 71" xfId="53167" xr:uid="{00000000-0005-0000-0000-00008F500000}"/>
    <cellStyle name="Heading 2 2 8" xfId="21218" xr:uid="{00000000-0005-0000-0000-000090500000}"/>
    <cellStyle name="Heading 2 2 8 2" xfId="21219" xr:uid="{00000000-0005-0000-0000-000091500000}"/>
    <cellStyle name="Heading 2 2 9" xfId="21220" xr:uid="{00000000-0005-0000-0000-000092500000}"/>
    <cellStyle name="Heading 2 2 9 2" xfId="21221" xr:uid="{00000000-0005-0000-0000-000093500000}"/>
    <cellStyle name="Heading 2 20" xfId="545" xr:uid="{00000000-0005-0000-0000-000094500000}"/>
    <cellStyle name="Heading 2 20 10" xfId="21222" xr:uid="{00000000-0005-0000-0000-000095500000}"/>
    <cellStyle name="Heading 2 20 10 2" xfId="21223" xr:uid="{00000000-0005-0000-0000-000096500000}"/>
    <cellStyle name="Heading 2 20 11" xfId="21224" xr:uid="{00000000-0005-0000-0000-000097500000}"/>
    <cellStyle name="Heading 2 20 11 2" xfId="21225" xr:uid="{00000000-0005-0000-0000-000098500000}"/>
    <cellStyle name="Heading 2 20 12" xfId="21226" xr:uid="{00000000-0005-0000-0000-000099500000}"/>
    <cellStyle name="Heading 2 20 12 2" xfId="21227" xr:uid="{00000000-0005-0000-0000-00009A500000}"/>
    <cellStyle name="Heading 2 20 13" xfId="21228" xr:uid="{00000000-0005-0000-0000-00009B500000}"/>
    <cellStyle name="Heading 2 20 13 2" xfId="21229" xr:uid="{00000000-0005-0000-0000-00009C500000}"/>
    <cellStyle name="Heading 2 20 14" xfId="21230" xr:uid="{00000000-0005-0000-0000-00009D500000}"/>
    <cellStyle name="Heading 2 20 14 2" xfId="21231" xr:uid="{00000000-0005-0000-0000-00009E500000}"/>
    <cellStyle name="Heading 2 20 15" xfId="21232" xr:uid="{00000000-0005-0000-0000-00009F500000}"/>
    <cellStyle name="Heading 2 20 15 2" xfId="21233" xr:uid="{00000000-0005-0000-0000-0000A0500000}"/>
    <cellStyle name="Heading 2 20 16" xfId="21234" xr:uid="{00000000-0005-0000-0000-0000A1500000}"/>
    <cellStyle name="Heading 2 20 16 2" xfId="21235" xr:uid="{00000000-0005-0000-0000-0000A2500000}"/>
    <cellStyle name="Heading 2 20 17" xfId="21236" xr:uid="{00000000-0005-0000-0000-0000A3500000}"/>
    <cellStyle name="Heading 2 20 17 2" xfId="21237" xr:uid="{00000000-0005-0000-0000-0000A4500000}"/>
    <cellStyle name="Heading 2 20 18" xfId="21238" xr:uid="{00000000-0005-0000-0000-0000A5500000}"/>
    <cellStyle name="Heading 2 20 18 2" xfId="21239" xr:uid="{00000000-0005-0000-0000-0000A6500000}"/>
    <cellStyle name="Heading 2 20 19" xfId="21240" xr:uid="{00000000-0005-0000-0000-0000A7500000}"/>
    <cellStyle name="Heading 2 20 19 2" xfId="21241" xr:uid="{00000000-0005-0000-0000-0000A8500000}"/>
    <cellStyle name="Heading 2 20 2" xfId="546" xr:uid="{00000000-0005-0000-0000-0000A9500000}"/>
    <cellStyle name="Heading 2 20 2 2" xfId="21242" xr:uid="{00000000-0005-0000-0000-0000AA500000}"/>
    <cellStyle name="Heading 2 20 20" xfId="21243" xr:uid="{00000000-0005-0000-0000-0000AB500000}"/>
    <cellStyle name="Heading 2 20 20 2" xfId="21244" xr:uid="{00000000-0005-0000-0000-0000AC500000}"/>
    <cellStyle name="Heading 2 20 21" xfId="21245" xr:uid="{00000000-0005-0000-0000-0000AD500000}"/>
    <cellStyle name="Heading 2 20 21 2" xfId="21246" xr:uid="{00000000-0005-0000-0000-0000AE500000}"/>
    <cellStyle name="Heading 2 20 22" xfId="21247" xr:uid="{00000000-0005-0000-0000-0000AF500000}"/>
    <cellStyle name="Heading 2 20 22 2" xfId="21248" xr:uid="{00000000-0005-0000-0000-0000B0500000}"/>
    <cellStyle name="Heading 2 20 23" xfId="21249" xr:uid="{00000000-0005-0000-0000-0000B1500000}"/>
    <cellStyle name="Heading 2 20 23 2" xfId="21250" xr:uid="{00000000-0005-0000-0000-0000B2500000}"/>
    <cellStyle name="Heading 2 20 24" xfId="21251" xr:uid="{00000000-0005-0000-0000-0000B3500000}"/>
    <cellStyle name="Heading 2 20 24 2" xfId="21252" xr:uid="{00000000-0005-0000-0000-0000B4500000}"/>
    <cellStyle name="Heading 2 20 25" xfId="21253" xr:uid="{00000000-0005-0000-0000-0000B5500000}"/>
    <cellStyle name="Heading 2 20 25 2" xfId="21254" xr:uid="{00000000-0005-0000-0000-0000B6500000}"/>
    <cellStyle name="Heading 2 20 26" xfId="21255" xr:uid="{00000000-0005-0000-0000-0000B7500000}"/>
    <cellStyle name="Heading 2 20 26 2" xfId="21256" xr:uid="{00000000-0005-0000-0000-0000B8500000}"/>
    <cellStyle name="Heading 2 20 27" xfId="21257" xr:uid="{00000000-0005-0000-0000-0000B9500000}"/>
    <cellStyle name="Heading 2 20 27 2" xfId="21258" xr:uid="{00000000-0005-0000-0000-0000BA500000}"/>
    <cellStyle name="Heading 2 20 28" xfId="21259" xr:uid="{00000000-0005-0000-0000-0000BB500000}"/>
    <cellStyle name="Heading 2 20 28 2" xfId="21260" xr:uid="{00000000-0005-0000-0000-0000BC500000}"/>
    <cellStyle name="Heading 2 20 29" xfId="21261" xr:uid="{00000000-0005-0000-0000-0000BD500000}"/>
    <cellStyle name="Heading 2 20 29 2" xfId="21262" xr:uid="{00000000-0005-0000-0000-0000BE500000}"/>
    <cellStyle name="Heading 2 20 3" xfId="547" xr:uid="{00000000-0005-0000-0000-0000BF500000}"/>
    <cellStyle name="Heading 2 20 3 2" xfId="21263" xr:uid="{00000000-0005-0000-0000-0000C0500000}"/>
    <cellStyle name="Heading 2 20 30" xfId="21264" xr:uid="{00000000-0005-0000-0000-0000C1500000}"/>
    <cellStyle name="Heading 2 20 30 2" xfId="21265" xr:uid="{00000000-0005-0000-0000-0000C2500000}"/>
    <cellStyle name="Heading 2 20 31" xfId="21266" xr:uid="{00000000-0005-0000-0000-0000C3500000}"/>
    <cellStyle name="Heading 2 20 31 2" xfId="21267" xr:uid="{00000000-0005-0000-0000-0000C4500000}"/>
    <cellStyle name="Heading 2 20 32" xfId="21268" xr:uid="{00000000-0005-0000-0000-0000C5500000}"/>
    <cellStyle name="Heading 2 20 32 2" xfId="21269" xr:uid="{00000000-0005-0000-0000-0000C6500000}"/>
    <cellStyle name="Heading 2 20 33" xfId="21270" xr:uid="{00000000-0005-0000-0000-0000C7500000}"/>
    <cellStyle name="Heading 2 20 33 2" xfId="21271" xr:uid="{00000000-0005-0000-0000-0000C8500000}"/>
    <cellStyle name="Heading 2 20 34" xfId="21272" xr:uid="{00000000-0005-0000-0000-0000C9500000}"/>
    <cellStyle name="Heading 2 20 34 2" xfId="21273" xr:uid="{00000000-0005-0000-0000-0000CA500000}"/>
    <cellStyle name="Heading 2 20 35" xfId="21274" xr:uid="{00000000-0005-0000-0000-0000CB500000}"/>
    <cellStyle name="Heading 2 20 35 2" xfId="21275" xr:uid="{00000000-0005-0000-0000-0000CC500000}"/>
    <cellStyle name="Heading 2 20 36" xfId="21276" xr:uid="{00000000-0005-0000-0000-0000CD500000}"/>
    <cellStyle name="Heading 2 20 36 2" xfId="21277" xr:uid="{00000000-0005-0000-0000-0000CE500000}"/>
    <cellStyle name="Heading 2 20 37" xfId="21278" xr:uid="{00000000-0005-0000-0000-0000CF500000}"/>
    <cellStyle name="Heading 2 20 37 2" xfId="21279" xr:uid="{00000000-0005-0000-0000-0000D0500000}"/>
    <cellStyle name="Heading 2 20 38" xfId="21280" xr:uid="{00000000-0005-0000-0000-0000D1500000}"/>
    <cellStyle name="Heading 2 20 38 2" xfId="21281" xr:uid="{00000000-0005-0000-0000-0000D2500000}"/>
    <cellStyle name="Heading 2 20 39" xfId="21282" xr:uid="{00000000-0005-0000-0000-0000D3500000}"/>
    <cellStyle name="Heading 2 20 4" xfId="21283" xr:uid="{00000000-0005-0000-0000-0000D4500000}"/>
    <cellStyle name="Heading 2 20 4 2" xfId="21284" xr:uid="{00000000-0005-0000-0000-0000D5500000}"/>
    <cellStyle name="Heading 2 20 40" xfId="21285" xr:uid="{00000000-0005-0000-0000-0000D6500000}"/>
    <cellStyle name="Heading 2 20 41" xfId="21286" xr:uid="{00000000-0005-0000-0000-0000D7500000}"/>
    <cellStyle name="Heading 2 20 42" xfId="21287" xr:uid="{00000000-0005-0000-0000-0000D8500000}"/>
    <cellStyle name="Heading 2 20 43" xfId="21288" xr:uid="{00000000-0005-0000-0000-0000D9500000}"/>
    <cellStyle name="Heading 2 20 44" xfId="21289" xr:uid="{00000000-0005-0000-0000-0000DA500000}"/>
    <cellStyle name="Heading 2 20 45" xfId="21290" xr:uid="{00000000-0005-0000-0000-0000DB500000}"/>
    <cellStyle name="Heading 2 20 46" xfId="21291" xr:uid="{00000000-0005-0000-0000-0000DC500000}"/>
    <cellStyle name="Heading 2 20 47" xfId="21292" xr:uid="{00000000-0005-0000-0000-0000DD500000}"/>
    <cellStyle name="Heading 2 20 48" xfId="21293" xr:uid="{00000000-0005-0000-0000-0000DE500000}"/>
    <cellStyle name="Heading 2 20 49" xfId="21294" xr:uid="{00000000-0005-0000-0000-0000DF500000}"/>
    <cellStyle name="Heading 2 20 5" xfId="21295" xr:uid="{00000000-0005-0000-0000-0000E0500000}"/>
    <cellStyle name="Heading 2 20 5 2" xfId="21296" xr:uid="{00000000-0005-0000-0000-0000E1500000}"/>
    <cellStyle name="Heading 2 20 50" xfId="21297" xr:uid="{00000000-0005-0000-0000-0000E2500000}"/>
    <cellStyle name="Heading 2 20 51" xfId="21298" xr:uid="{00000000-0005-0000-0000-0000E3500000}"/>
    <cellStyle name="Heading 2 20 52" xfId="21299" xr:uid="{00000000-0005-0000-0000-0000E4500000}"/>
    <cellStyle name="Heading 2 20 53" xfId="21300" xr:uid="{00000000-0005-0000-0000-0000E5500000}"/>
    <cellStyle name="Heading 2 20 54" xfId="21301" xr:uid="{00000000-0005-0000-0000-0000E6500000}"/>
    <cellStyle name="Heading 2 20 55" xfId="21302" xr:uid="{00000000-0005-0000-0000-0000E7500000}"/>
    <cellStyle name="Heading 2 20 56" xfId="21303" xr:uid="{00000000-0005-0000-0000-0000E8500000}"/>
    <cellStyle name="Heading 2 20 57" xfId="21304" xr:uid="{00000000-0005-0000-0000-0000E9500000}"/>
    <cellStyle name="Heading 2 20 58" xfId="21305" xr:uid="{00000000-0005-0000-0000-0000EA500000}"/>
    <cellStyle name="Heading 2 20 59" xfId="21306" xr:uid="{00000000-0005-0000-0000-0000EB500000}"/>
    <cellStyle name="Heading 2 20 6" xfId="21307" xr:uid="{00000000-0005-0000-0000-0000EC500000}"/>
    <cellStyle name="Heading 2 20 6 2" xfId="21308" xr:uid="{00000000-0005-0000-0000-0000ED500000}"/>
    <cellStyle name="Heading 2 20 60" xfId="21309" xr:uid="{00000000-0005-0000-0000-0000EE500000}"/>
    <cellStyle name="Heading 2 20 61" xfId="21310" xr:uid="{00000000-0005-0000-0000-0000EF500000}"/>
    <cellStyle name="Heading 2 20 62" xfId="21311" xr:uid="{00000000-0005-0000-0000-0000F0500000}"/>
    <cellStyle name="Heading 2 20 63" xfId="21312" xr:uid="{00000000-0005-0000-0000-0000F1500000}"/>
    <cellStyle name="Heading 2 20 64" xfId="21313" xr:uid="{00000000-0005-0000-0000-0000F2500000}"/>
    <cellStyle name="Heading 2 20 65" xfId="21314" xr:uid="{00000000-0005-0000-0000-0000F3500000}"/>
    <cellStyle name="Heading 2 20 66" xfId="21315" xr:uid="{00000000-0005-0000-0000-0000F4500000}"/>
    <cellStyle name="Heading 2 20 67" xfId="21316" xr:uid="{00000000-0005-0000-0000-0000F5500000}"/>
    <cellStyle name="Heading 2 20 68" xfId="21317" xr:uid="{00000000-0005-0000-0000-0000F6500000}"/>
    <cellStyle name="Heading 2 20 69" xfId="21318" xr:uid="{00000000-0005-0000-0000-0000F7500000}"/>
    <cellStyle name="Heading 2 20 7" xfId="21319" xr:uid="{00000000-0005-0000-0000-0000F8500000}"/>
    <cellStyle name="Heading 2 20 7 2" xfId="21320" xr:uid="{00000000-0005-0000-0000-0000F9500000}"/>
    <cellStyle name="Heading 2 20 70" xfId="53031" xr:uid="{00000000-0005-0000-0000-0000FA500000}"/>
    <cellStyle name="Heading 2 20 71" xfId="53492" xr:uid="{00000000-0005-0000-0000-0000FB500000}"/>
    <cellStyle name="Heading 2 20 8" xfId="21321" xr:uid="{00000000-0005-0000-0000-0000FC500000}"/>
    <cellStyle name="Heading 2 20 8 2" xfId="21322" xr:uid="{00000000-0005-0000-0000-0000FD500000}"/>
    <cellStyle name="Heading 2 20 9" xfId="21323" xr:uid="{00000000-0005-0000-0000-0000FE500000}"/>
    <cellStyle name="Heading 2 20 9 2" xfId="21324" xr:uid="{00000000-0005-0000-0000-0000FF500000}"/>
    <cellStyle name="Heading 2 21" xfId="548" xr:uid="{00000000-0005-0000-0000-000000510000}"/>
    <cellStyle name="Heading 2 21 10" xfId="21325" xr:uid="{00000000-0005-0000-0000-000001510000}"/>
    <cellStyle name="Heading 2 21 10 2" xfId="21326" xr:uid="{00000000-0005-0000-0000-000002510000}"/>
    <cellStyle name="Heading 2 21 11" xfId="21327" xr:uid="{00000000-0005-0000-0000-000003510000}"/>
    <cellStyle name="Heading 2 21 11 2" xfId="21328" xr:uid="{00000000-0005-0000-0000-000004510000}"/>
    <cellStyle name="Heading 2 21 12" xfId="21329" xr:uid="{00000000-0005-0000-0000-000005510000}"/>
    <cellStyle name="Heading 2 21 12 2" xfId="21330" xr:uid="{00000000-0005-0000-0000-000006510000}"/>
    <cellStyle name="Heading 2 21 13" xfId="21331" xr:uid="{00000000-0005-0000-0000-000007510000}"/>
    <cellStyle name="Heading 2 21 13 2" xfId="21332" xr:uid="{00000000-0005-0000-0000-000008510000}"/>
    <cellStyle name="Heading 2 21 14" xfId="21333" xr:uid="{00000000-0005-0000-0000-000009510000}"/>
    <cellStyle name="Heading 2 21 14 2" xfId="21334" xr:uid="{00000000-0005-0000-0000-00000A510000}"/>
    <cellStyle name="Heading 2 21 15" xfId="21335" xr:uid="{00000000-0005-0000-0000-00000B510000}"/>
    <cellStyle name="Heading 2 21 15 2" xfId="21336" xr:uid="{00000000-0005-0000-0000-00000C510000}"/>
    <cellStyle name="Heading 2 21 16" xfId="21337" xr:uid="{00000000-0005-0000-0000-00000D510000}"/>
    <cellStyle name="Heading 2 21 16 2" xfId="21338" xr:uid="{00000000-0005-0000-0000-00000E510000}"/>
    <cellStyle name="Heading 2 21 17" xfId="21339" xr:uid="{00000000-0005-0000-0000-00000F510000}"/>
    <cellStyle name="Heading 2 21 17 2" xfId="21340" xr:uid="{00000000-0005-0000-0000-000010510000}"/>
    <cellStyle name="Heading 2 21 18" xfId="21341" xr:uid="{00000000-0005-0000-0000-000011510000}"/>
    <cellStyle name="Heading 2 21 18 2" xfId="21342" xr:uid="{00000000-0005-0000-0000-000012510000}"/>
    <cellStyle name="Heading 2 21 19" xfId="21343" xr:uid="{00000000-0005-0000-0000-000013510000}"/>
    <cellStyle name="Heading 2 21 19 2" xfId="21344" xr:uid="{00000000-0005-0000-0000-000014510000}"/>
    <cellStyle name="Heading 2 21 2" xfId="549" xr:uid="{00000000-0005-0000-0000-000015510000}"/>
    <cellStyle name="Heading 2 21 2 2" xfId="21345" xr:uid="{00000000-0005-0000-0000-000016510000}"/>
    <cellStyle name="Heading 2 21 20" xfId="21346" xr:uid="{00000000-0005-0000-0000-000017510000}"/>
    <cellStyle name="Heading 2 21 20 2" xfId="21347" xr:uid="{00000000-0005-0000-0000-000018510000}"/>
    <cellStyle name="Heading 2 21 21" xfId="21348" xr:uid="{00000000-0005-0000-0000-000019510000}"/>
    <cellStyle name="Heading 2 21 21 2" xfId="21349" xr:uid="{00000000-0005-0000-0000-00001A510000}"/>
    <cellStyle name="Heading 2 21 22" xfId="21350" xr:uid="{00000000-0005-0000-0000-00001B510000}"/>
    <cellStyle name="Heading 2 21 22 2" xfId="21351" xr:uid="{00000000-0005-0000-0000-00001C510000}"/>
    <cellStyle name="Heading 2 21 23" xfId="21352" xr:uid="{00000000-0005-0000-0000-00001D510000}"/>
    <cellStyle name="Heading 2 21 23 2" xfId="21353" xr:uid="{00000000-0005-0000-0000-00001E510000}"/>
    <cellStyle name="Heading 2 21 24" xfId="21354" xr:uid="{00000000-0005-0000-0000-00001F510000}"/>
    <cellStyle name="Heading 2 21 24 2" xfId="21355" xr:uid="{00000000-0005-0000-0000-000020510000}"/>
    <cellStyle name="Heading 2 21 25" xfId="21356" xr:uid="{00000000-0005-0000-0000-000021510000}"/>
    <cellStyle name="Heading 2 21 25 2" xfId="21357" xr:uid="{00000000-0005-0000-0000-000022510000}"/>
    <cellStyle name="Heading 2 21 26" xfId="21358" xr:uid="{00000000-0005-0000-0000-000023510000}"/>
    <cellStyle name="Heading 2 21 26 2" xfId="21359" xr:uid="{00000000-0005-0000-0000-000024510000}"/>
    <cellStyle name="Heading 2 21 27" xfId="21360" xr:uid="{00000000-0005-0000-0000-000025510000}"/>
    <cellStyle name="Heading 2 21 27 2" xfId="21361" xr:uid="{00000000-0005-0000-0000-000026510000}"/>
    <cellStyle name="Heading 2 21 28" xfId="21362" xr:uid="{00000000-0005-0000-0000-000027510000}"/>
    <cellStyle name="Heading 2 21 28 2" xfId="21363" xr:uid="{00000000-0005-0000-0000-000028510000}"/>
    <cellStyle name="Heading 2 21 29" xfId="21364" xr:uid="{00000000-0005-0000-0000-000029510000}"/>
    <cellStyle name="Heading 2 21 29 2" xfId="21365" xr:uid="{00000000-0005-0000-0000-00002A510000}"/>
    <cellStyle name="Heading 2 21 3" xfId="550" xr:uid="{00000000-0005-0000-0000-00002B510000}"/>
    <cellStyle name="Heading 2 21 3 2" xfId="21366" xr:uid="{00000000-0005-0000-0000-00002C510000}"/>
    <cellStyle name="Heading 2 21 30" xfId="21367" xr:uid="{00000000-0005-0000-0000-00002D510000}"/>
    <cellStyle name="Heading 2 21 30 2" xfId="21368" xr:uid="{00000000-0005-0000-0000-00002E510000}"/>
    <cellStyle name="Heading 2 21 31" xfId="21369" xr:uid="{00000000-0005-0000-0000-00002F510000}"/>
    <cellStyle name="Heading 2 21 31 2" xfId="21370" xr:uid="{00000000-0005-0000-0000-000030510000}"/>
    <cellStyle name="Heading 2 21 32" xfId="21371" xr:uid="{00000000-0005-0000-0000-000031510000}"/>
    <cellStyle name="Heading 2 21 32 2" xfId="21372" xr:uid="{00000000-0005-0000-0000-000032510000}"/>
    <cellStyle name="Heading 2 21 33" xfId="21373" xr:uid="{00000000-0005-0000-0000-000033510000}"/>
    <cellStyle name="Heading 2 21 33 2" xfId="21374" xr:uid="{00000000-0005-0000-0000-000034510000}"/>
    <cellStyle name="Heading 2 21 34" xfId="21375" xr:uid="{00000000-0005-0000-0000-000035510000}"/>
    <cellStyle name="Heading 2 21 34 2" xfId="21376" xr:uid="{00000000-0005-0000-0000-000036510000}"/>
    <cellStyle name="Heading 2 21 35" xfId="21377" xr:uid="{00000000-0005-0000-0000-000037510000}"/>
    <cellStyle name="Heading 2 21 35 2" xfId="21378" xr:uid="{00000000-0005-0000-0000-000038510000}"/>
    <cellStyle name="Heading 2 21 36" xfId="21379" xr:uid="{00000000-0005-0000-0000-000039510000}"/>
    <cellStyle name="Heading 2 21 36 2" xfId="21380" xr:uid="{00000000-0005-0000-0000-00003A510000}"/>
    <cellStyle name="Heading 2 21 37" xfId="21381" xr:uid="{00000000-0005-0000-0000-00003B510000}"/>
    <cellStyle name="Heading 2 21 37 2" xfId="21382" xr:uid="{00000000-0005-0000-0000-00003C510000}"/>
    <cellStyle name="Heading 2 21 38" xfId="21383" xr:uid="{00000000-0005-0000-0000-00003D510000}"/>
    <cellStyle name="Heading 2 21 39" xfId="21384" xr:uid="{00000000-0005-0000-0000-00003E510000}"/>
    <cellStyle name="Heading 2 21 4" xfId="21385" xr:uid="{00000000-0005-0000-0000-00003F510000}"/>
    <cellStyle name="Heading 2 21 4 2" xfId="21386" xr:uid="{00000000-0005-0000-0000-000040510000}"/>
    <cellStyle name="Heading 2 21 40" xfId="21387" xr:uid="{00000000-0005-0000-0000-000041510000}"/>
    <cellStyle name="Heading 2 21 41" xfId="21388" xr:uid="{00000000-0005-0000-0000-000042510000}"/>
    <cellStyle name="Heading 2 21 42" xfId="21389" xr:uid="{00000000-0005-0000-0000-000043510000}"/>
    <cellStyle name="Heading 2 21 43" xfId="21390" xr:uid="{00000000-0005-0000-0000-000044510000}"/>
    <cellStyle name="Heading 2 21 44" xfId="21391" xr:uid="{00000000-0005-0000-0000-000045510000}"/>
    <cellStyle name="Heading 2 21 45" xfId="21392" xr:uid="{00000000-0005-0000-0000-000046510000}"/>
    <cellStyle name="Heading 2 21 46" xfId="21393" xr:uid="{00000000-0005-0000-0000-000047510000}"/>
    <cellStyle name="Heading 2 21 47" xfId="21394" xr:uid="{00000000-0005-0000-0000-000048510000}"/>
    <cellStyle name="Heading 2 21 48" xfId="21395" xr:uid="{00000000-0005-0000-0000-000049510000}"/>
    <cellStyle name="Heading 2 21 49" xfId="21396" xr:uid="{00000000-0005-0000-0000-00004A510000}"/>
    <cellStyle name="Heading 2 21 5" xfId="21397" xr:uid="{00000000-0005-0000-0000-00004B510000}"/>
    <cellStyle name="Heading 2 21 5 2" xfId="21398" xr:uid="{00000000-0005-0000-0000-00004C510000}"/>
    <cellStyle name="Heading 2 21 50" xfId="21399" xr:uid="{00000000-0005-0000-0000-00004D510000}"/>
    <cellStyle name="Heading 2 21 51" xfId="21400" xr:uid="{00000000-0005-0000-0000-00004E510000}"/>
    <cellStyle name="Heading 2 21 52" xfId="21401" xr:uid="{00000000-0005-0000-0000-00004F510000}"/>
    <cellStyle name="Heading 2 21 53" xfId="21402" xr:uid="{00000000-0005-0000-0000-000050510000}"/>
    <cellStyle name="Heading 2 21 54" xfId="21403" xr:uid="{00000000-0005-0000-0000-000051510000}"/>
    <cellStyle name="Heading 2 21 55" xfId="21404" xr:uid="{00000000-0005-0000-0000-000052510000}"/>
    <cellStyle name="Heading 2 21 56" xfId="21405" xr:uid="{00000000-0005-0000-0000-000053510000}"/>
    <cellStyle name="Heading 2 21 57" xfId="21406" xr:uid="{00000000-0005-0000-0000-000054510000}"/>
    <cellStyle name="Heading 2 21 58" xfId="21407" xr:uid="{00000000-0005-0000-0000-000055510000}"/>
    <cellStyle name="Heading 2 21 59" xfId="21408" xr:uid="{00000000-0005-0000-0000-000056510000}"/>
    <cellStyle name="Heading 2 21 6" xfId="21409" xr:uid="{00000000-0005-0000-0000-000057510000}"/>
    <cellStyle name="Heading 2 21 6 2" xfId="21410" xr:uid="{00000000-0005-0000-0000-000058510000}"/>
    <cellStyle name="Heading 2 21 60" xfId="21411" xr:uid="{00000000-0005-0000-0000-000059510000}"/>
    <cellStyle name="Heading 2 21 61" xfId="21412" xr:uid="{00000000-0005-0000-0000-00005A510000}"/>
    <cellStyle name="Heading 2 21 62" xfId="21413" xr:uid="{00000000-0005-0000-0000-00005B510000}"/>
    <cellStyle name="Heading 2 21 63" xfId="21414" xr:uid="{00000000-0005-0000-0000-00005C510000}"/>
    <cellStyle name="Heading 2 21 64" xfId="21415" xr:uid="{00000000-0005-0000-0000-00005D510000}"/>
    <cellStyle name="Heading 2 21 65" xfId="21416" xr:uid="{00000000-0005-0000-0000-00005E510000}"/>
    <cellStyle name="Heading 2 21 66" xfId="21417" xr:uid="{00000000-0005-0000-0000-00005F510000}"/>
    <cellStyle name="Heading 2 21 67" xfId="21418" xr:uid="{00000000-0005-0000-0000-000060510000}"/>
    <cellStyle name="Heading 2 21 68" xfId="21419" xr:uid="{00000000-0005-0000-0000-000061510000}"/>
    <cellStyle name="Heading 2 21 69" xfId="52976" xr:uid="{00000000-0005-0000-0000-000062510000}"/>
    <cellStyle name="Heading 2 21 7" xfId="21420" xr:uid="{00000000-0005-0000-0000-000063510000}"/>
    <cellStyle name="Heading 2 21 7 2" xfId="21421" xr:uid="{00000000-0005-0000-0000-000064510000}"/>
    <cellStyle name="Heading 2 21 70" xfId="53437" xr:uid="{00000000-0005-0000-0000-000065510000}"/>
    <cellStyle name="Heading 2 21 8" xfId="21422" xr:uid="{00000000-0005-0000-0000-000066510000}"/>
    <cellStyle name="Heading 2 21 8 2" xfId="21423" xr:uid="{00000000-0005-0000-0000-000067510000}"/>
    <cellStyle name="Heading 2 21 9" xfId="21424" xr:uid="{00000000-0005-0000-0000-000068510000}"/>
    <cellStyle name="Heading 2 21 9 2" xfId="21425" xr:uid="{00000000-0005-0000-0000-000069510000}"/>
    <cellStyle name="Heading 2 22" xfId="551" xr:uid="{00000000-0005-0000-0000-00006A510000}"/>
    <cellStyle name="Heading 2 22 2" xfId="21426" xr:uid="{00000000-0005-0000-0000-00006B510000}"/>
    <cellStyle name="Heading 2 23" xfId="552" xr:uid="{00000000-0005-0000-0000-00006C510000}"/>
    <cellStyle name="Heading 2 23 2" xfId="21427" xr:uid="{00000000-0005-0000-0000-00006D510000}"/>
    <cellStyle name="Heading 2 24" xfId="21428" xr:uid="{00000000-0005-0000-0000-00006E510000}"/>
    <cellStyle name="Heading 2 24 2" xfId="21429" xr:uid="{00000000-0005-0000-0000-00006F510000}"/>
    <cellStyle name="Heading 2 25" xfId="21430" xr:uid="{00000000-0005-0000-0000-000070510000}"/>
    <cellStyle name="Heading 2 25 2" xfId="21431" xr:uid="{00000000-0005-0000-0000-000071510000}"/>
    <cellStyle name="Heading 2 26" xfId="21432" xr:uid="{00000000-0005-0000-0000-000072510000}"/>
    <cellStyle name="Heading 2 26 2" xfId="21433" xr:uid="{00000000-0005-0000-0000-000073510000}"/>
    <cellStyle name="Heading 2 27" xfId="21434" xr:uid="{00000000-0005-0000-0000-000074510000}"/>
    <cellStyle name="Heading 2 27 2" xfId="21435" xr:uid="{00000000-0005-0000-0000-000075510000}"/>
    <cellStyle name="Heading 2 28" xfId="21436" xr:uid="{00000000-0005-0000-0000-000076510000}"/>
    <cellStyle name="Heading 2 28 2" xfId="21437" xr:uid="{00000000-0005-0000-0000-000077510000}"/>
    <cellStyle name="Heading 2 29" xfId="21438" xr:uid="{00000000-0005-0000-0000-000078510000}"/>
    <cellStyle name="Heading 2 29 2" xfId="21439" xr:uid="{00000000-0005-0000-0000-000079510000}"/>
    <cellStyle name="Heading 2 3" xfId="553" xr:uid="{00000000-0005-0000-0000-00007A510000}"/>
    <cellStyle name="Heading 2 3 10" xfId="21440" xr:uid="{00000000-0005-0000-0000-00007B510000}"/>
    <cellStyle name="Heading 2 3 10 2" xfId="21441" xr:uid="{00000000-0005-0000-0000-00007C510000}"/>
    <cellStyle name="Heading 2 3 11" xfId="21442" xr:uid="{00000000-0005-0000-0000-00007D510000}"/>
    <cellStyle name="Heading 2 3 11 2" xfId="21443" xr:uid="{00000000-0005-0000-0000-00007E510000}"/>
    <cellStyle name="Heading 2 3 12" xfId="21444" xr:uid="{00000000-0005-0000-0000-00007F510000}"/>
    <cellStyle name="Heading 2 3 12 2" xfId="21445" xr:uid="{00000000-0005-0000-0000-000080510000}"/>
    <cellStyle name="Heading 2 3 13" xfId="21446" xr:uid="{00000000-0005-0000-0000-000081510000}"/>
    <cellStyle name="Heading 2 3 13 2" xfId="21447" xr:uid="{00000000-0005-0000-0000-000082510000}"/>
    <cellStyle name="Heading 2 3 14" xfId="21448" xr:uid="{00000000-0005-0000-0000-000083510000}"/>
    <cellStyle name="Heading 2 3 14 2" xfId="21449" xr:uid="{00000000-0005-0000-0000-000084510000}"/>
    <cellStyle name="Heading 2 3 15" xfId="21450" xr:uid="{00000000-0005-0000-0000-000085510000}"/>
    <cellStyle name="Heading 2 3 15 2" xfId="21451" xr:uid="{00000000-0005-0000-0000-000086510000}"/>
    <cellStyle name="Heading 2 3 16" xfId="21452" xr:uid="{00000000-0005-0000-0000-000087510000}"/>
    <cellStyle name="Heading 2 3 16 2" xfId="21453" xr:uid="{00000000-0005-0000-0000-000088510000}"/>
    <cellStyle name="Heading 2 3 17" xfId="21454" xr:uid="{00000000-0005-0000-0000-000089510000}"/>
    <cellStyle name="Heading 2 3 17 2" xfId="21455" xr:uid="{00000000-0005-0000-0000-00008A510000}"/>
    <cellStyle name="Heading 2 3 18" xfId="21456" xr:uid="{00000000-0005-0000-0000-00008B510000}"/>
    <cellStyle name="Heading 2 3 18 2" xfId="21457" xr:uid="{00000000-0005-0000-0000-00008C510000}"/>
    <cellStyle name="Heading 2 3 19" xfId="21458" xr:uid="{00000000-0005-0000-0000-00008D510000}"/>
    <cellStyle name="Heading 2 3 19 2" xfId="21459" xr:uid="{00000000-0005-0000-0000-00008E510000}"/>
    <cellStyle name="Heading 2 3 2" xfId="554" xr:uid="{00000000-0005-0000-0000-00008F510000}"/>
    <cellStyle name="Heading 2 3 2 2" xfId="21460" xr:uid="{00000000-0005-0000-0000-000090510000}"/>
    <cellStyle name="Heading 2 3 20" xfId="21461" xr:uid="{00000000-0005-0000-0000-000091510000}"/>
    <cellStyle name="Heading 2 3 20 2" xfId="21462" xr:uid="{00000000-0005-0000-0000-000092510000}"/>
    <cellStyle name="Heading 2 3 21" xfId="21463" xr:uid="{00000000-0005-0000-0000-000093510000}"/>
    <cellStyle name="Heading 2 3 21 2" xfId="21464" xr:uid="{00000000-0005-0000-0000-000094510000}"/>
    <cellStyle name="Heading 2 3 22" xfId="21465" xr:uid="{00000000-0005-0000-0000-000095510000}"/>
    <cellStyle name="Heading 2 3 22 2" xfId="21466" xr:uid="{00000000-0005-0000-0000-000096510000}"/>
    <cellStyle name="Heading 2 3 23" xfId="21467" xr:uid="{00000000-0005-0000-0000-000097510000}"/>
    <cellStyle name="Heading 2 3 23 2" xfId="21468" xr:uid="{00000000-0005-0000-0000-000098510000}"/>
    <cellStyle name="Heading 2 3 24" xfId="21469" xr:uid="{00000000-0005-0000-0000-000099510000}"/>
    <cellStyle name="Heading 2 3 24 2" xfId="21470" xr:uid="{00000000-0005-0000-0000-00009A510000}"/>
    <cellStyle name="Heading 2 3 25" xfId="21471" xr:uid="{00000000-0005-0000-0000-00009B510000}"/>
    <cellStyle name="Heading 2 3 25 2" xfId="21472" xr:uid="{00000000-0005-0000-0000-00009C510000}"/>
    <cellStyle name="Heading 2 3 26" xfId="21473" xr:uid="{00000000-0005-0000-0000-00009D510000}"/>
    <cellStyle name="Heading 2 3 26 2" xfId="21474" xr:uid="{00000000-0005-0000-0000-00009E510000}"/>
    <cellStyle name="Heading 2 3 27" xfId="21475" xr:uid="{00000000-0005-0000-0000-00009F510000}"/>
    <cellStyle name="Heading 2 3 27 2" xfId="21476" xr:uid="{00000000-0005-0000-0000-0000A0510000}"/>
    <cellStyle name="Heading 2 3 28" xfId="21477" xr:uid="{00000000-0005-0000-0000-0000A1510000}"/>
    <cellStyle name="Heading 2 3 28 2" xfId="21478" xr:uid="{00000000-0005-0000-0000-0000A2510000}"/>
    <cellStyle name="Heading 2 3 29" xfId="21479" xr:uid="{00000000-0005-0000-0000-0000A3510000}"/>
    <cellStyle name="Heading 2 3 29 2" xfId="21480" xr:uid="{00000000-0005-0000-0000-0000A4510000}"/>
    <cellStyle name="Heading 2 3 3" xfId="555" xr:uid="{00000000-0005-0000-0000-0000A5510000}"/>
    <cellStyle name="Heading 2 3 3 2" xfId="21481" xr:uid="{00000000-0005-0000-0000-0000A6510000}"/>
    <cellStyle name="Heading 2 3 30" xfId="21482" xr:uid="{00000000-0005-0000-0000-0000A7510000}"/>
    <cellStyle name="Heading 2 3 30 2" xfId="21483" xr:uid="{00000000-0005-0000-0000-0000A8510000}"/>
    <cellStyle name="Heading 2 3 31" xfId="21484" xr:uid="{00000000-0005-0000-0000-0000A9510000}"/>
    <cellStyle name="Heading 2 3 31 2" xfId="21485" xr:uid="{00000000-0005-0000-0000-0000AA510000}"/>
    <cellStyle name="Heading 2 3 32" xfId="21486" xr:uid="{00000000-0005-0000-0000-0000AB510000}"/>
    <cellStyle name="Heading 2 3 32 2" xfId="21487" xr:uid="{00000000-0005-0000-0000-0000AC510000}"/>
    <cellStyle name="Heading 2 3 33" xfId="21488" xr:uid="{00000000-0005-0000-0000-0000AD510000}"/>
    <cellStyle name="Heading 2 3 33 2" xfId="21489" xr:uid="{00000000-0005-0000-0000-0000AE510000}"/>
    <cellStyle name="Heading 2 3 34" xfId="21490" xr:uid="{00000000-0005-0000-0000-0000AF510000}"/>
    <cellStyle name="Heading 2 3 34 2" xfId="21491" xr:uid="{00000000-0005-0000-0000-0000B0510000}"/>
    <cellStyle name="Heading 2 3 35" xfId="21492" xr:uid="{00000000-0005-0000-0000-0000B1510000}"/>
    <cellStyle name="Heading 2 3 35 2" xfId="21493" xr:uid="{00000000-0005-0000-0000-0000B2510000}"/>
    <cellStyle name="Heading 2 3 36" xfId="21494" xr:uid="{00000000-0005-0000-0000-0000B3510000}"/>
    <cellStyle name="Heading 2 3 36 2" xfId="21495" xr:uid="{00000000-0005-0000-0000-0000B4510000}"/>
    <cellStyle name="Heading 2 3 37" xfId="21496" xr:uid="{00000000-0005-0000-0000-0000B5510000}"/>
    <cellStyle name="Heading 2 3 37 2" xfId="21497" xr:uid="{00000000-0005-0000-0000-0000B6510000}"/>
    <cellStyle name="Heading 2 3 38" xfId="21498" xr:uid="{00000000-0005-0000-0000-0000B7510000}"/>
    <cellStyle name="Heading 2 3 38 2" xfId="21499" xr:uid="{00000000-0005-0000-0000-0000B8510000}"/>
    <cellStyle name="Heading 2 3 39" xfId="21500" xr:uid="{00000000-0005-0000-0000-0000B9510000}"/>
    <cellStyle name="Heading 2 3 4" xfId="21501" xr:uid="{00000000-0005-0000-0000-0000BA510000}"/>
    <cellStyle name="Heading 2 3 4 2" xfId="21502" xr:uid="{00000000-0005-0000-0000-0000BB510000}"/>
    <cellStyle name="Heading 2 3 40" xfId="21503" xr:uid="{00000000-0005-0000-0000-0000BC510000}"/>
    <cellStyle name="Heading 2 3 41" xfId="21504" xr:uid="{00000000-0005-0000-0000-0000BD510000}"/>
    <cellStyle name="Heading 2 3 42" xfId="21505" xr:uid="{00000000-0005-0000-0000-0000BE510000}"/>
    <cellStyle name="Heading 2 3 43" xfId="21506" xr:uid="{00000000-0005-0000-0000-0000BF510000}"/>
    <cellStyle name="Heading 2 3 44" xfId="21507" xr:uid="{00000000-0005-0000-0000-0000C0510000}"/>
    <cellStyle name="Heading 2 3 45" xfId="21508" xr:uid="{00000000-0005-0000-0000-0000C1510000}"/>
    <cellStyle name="Heading 2 3 46" xfId="21509" xr:uid="{00000000-0005-0000-0000-0000C2510000}"/>
    <cellStyle name="Heading 2 3 47" xfId="21510" xr:uid="{00000000-0005-0000-0000-0000C3510000}"/>
    <cellStyle name="Heading 2 3 48" xfId="21511" xr:uid="{00000000-0005-0000-0000-0000C4510000}"/>
    <cellStyle name="Heading 2 3 49" xfId="21512" xr:uid="{00000000-0005-0000-0000-0000C5510000}"/>
    <cellStyle name="Heading 2 3 5" xfId="21513" xr:uid="{00000000-0005-0000-0000-0000C6510000}"/>
    <cellStyle name="Heading 2 3 5 2" xfId="21514" xr:uid="{00000000-0005-0000-0000-0000C7510000}"/>
    <cellStyle name="Heading 2 3 50" xfId="21515" xr:uid="{00000000-0005-0000-0000-0000C8510000}"/>
    <cellStyle name="Heading 2 3 51" xfId="21516" xr:uid="{00000000-0005-0000-0000-0000C9510000}"/>
    <cellStyle name="Heading 2 3 52" xfId="21517" xr:uid="{00000000-0005-0000-0000-0000CA510000}"/>
    <cellStyle name="Heading 2 3 53" xfId="21518" xr:uid="{00000000-0005-0000-0000-0000CB510000}"/>
    <cellStyle name="Heading 2 3 54" xfId="21519" xr:uid="{00000000-0005-0000-0000-0000CC510000}"/>
    <cellStyle name="Heading 2 3 55" xfId="21520" xr:uid="{00000000-0005-0000-0000-0000CD510000}"/>
    <cellStyle name="Heading 2 3 56" xfId="21521" xr:uid="{00000000-0005-0000-0000-0000CE510000}"/>
    <cellStyle name="Heading 2 3 57" xfId="21522" xr:uid="{00000000-0005-0000-0000-0000CF510000}"/>
    <cellStyle name="Heading 2 3 58" xfId="21523" xr:uid="{00000000-0005-0000-0000-0000D0510000}"/>
    <cellStyle name="Heading 2 3 59" xfId="21524" xr:uid="{00000000-0005-0000-0000-0000D1510000}"/>
    <cellStyle name="Heading 2 3 6" xfId="21525" xr:uid="{00000000-0005-0000-0000-0000D2510000}"/>
    <cellStyle name="Heading 2 3 6 2" xfId="21526" xr:uid="{00000000-0005-0000-0000-0000D3510000}"/>
    <cellStyle name="Heading 2 3 60" xfId="21527" xr:uid="{00000000-0005-0000-0000-0000D4510000}"/>
    <cellStyle name="Heading 2 3 61" xfId="21528" xr:uid="{00000000-0005-0000-0000-0000D5510000}"/>
    <cellStyle name="Heading 2 3 62" xfId="21529" xr:uid="{00000000-0005-0000-0000-0000D6510000}"/>
    <cellStyle name="Heading 2 3 63" xfId="21530" xr:uid="{00000000-0005-0000-0000-0000D7510000}"/>
    <cellStyle name="Heading 2 3 64" xfId="21531" xr:uid="{00000000-0005-0000-0000-0000D8510000}"/>
    <cellStyle name="Heading 2 3 65" xfId="21532" xr:uid="{00000000-0005-0000-0000-0000D9510000}"/>
    <cellStyle name="Heading 2 3 66" xfId="21533" xr:uid="{00000000-0005-0000-0000-0000DA510000}"/>
    <cellStyle name="Heading 2 3 67" xfId="21534" xr:uid="{00000000-0005-0000-0000-0000DB510000}"/>
    <cellStyle name="Heading 2 3 68" xfId="21535" xr:uid="{00000000-0005-0000-0000-0000DC510000}"/>
    <cellStyle name="Heading 2 3 69" xfId="21536" xr:uid="{00000000-0005-0000-0000-0000DD510000}"/>
    <cellStyle name="Heading 2 3 7" xfId="21537" xr:uid="{00000000-0005-0000-0000-0000DE510000}"/>
    <cellStyle name="Heading 2 3 7 2" xfId="21538" xr:uid="{00000000-0005-0000-0000-0000DF510000}"/>
    <cellStyle name="Heading 2 3 70" xfId="52302" xr:uid="{00000000-0005-0000-0000-0000E0510000}"/>
    <cellStyle name="Heading 2 3 71" xfId="53157" xr:uid="{00000000-0005-0000-0000-0000E1510000}"/>
    <cellStyle name="Heading 2 3 8" xfId="21539" xr:uid="{00000000-0005-0000-0000-0000E2510000}"/>
    <cellStyle name="Heading 2 3 8 2" xfId="21540" xr:uid="{00000000-0005-0000-0000-0000E3510000}"/>
    <cellStyle name="Heading 2 3 9" xfId="21541" xr:uid="{00000000-0005-0000-0000-0000E4510000}"/>
    <cellStyle name="Heading 2 3 9 2" xfId="21542" xr:uid="{00000000-0005-0000-0000-0000E5510000}"/>
    <cellStyle name="Heading 2 30" xfId="21543" xr:uid="{00000000-0005-0000-0000-0000E6510000}"/>
    <cellStyle name="Heading 2 30 2" xfId="21544" xr:uid="{00000000-0005-0000-0000-0000E7510000}"/>
    <cellStyle name="Heading 2 31" xfId="21545" xr:uid="{00000000-0005-0000-0000-0000E8510000}"/>
    <cellStyle name="Heading 2 31 2" xfId="21546" xr:uid="{00000000-0005-0000-0000-0000E9510000}"/>
    <cellStyle name="Heading 2 32" xfId="21547" xr:uid="{00000000-0005-0000-0000-0000EA510000}"/>
    <cellStyle name="Heading 2 32 2" xfId="21548" xr:uid="{00000000-0005-0000-0000-0000EB510000}"/>
    <cellStyle name="Heading 2 33" xfId="21549" xr:uid="{00000000-0005-0000-0000-0000EC510000}"/>
    <cellStyle name="Heading 2 33 2" xfId="21550" xr:uid="{00000000-0005-0000-0000-0000ED510000}"/>
    <cellStyle name="Heading 2 34" xfId="21551" xr:uid="{00000000-0005-0000-0000-0000EE510000}"/>
    <cellStyle name="Heading 2 34 2" xfId="21552" xr:uid="{00000000-0005-0000-0000-0000EF510000}"/>
    <cellStyle name="Heading 2 35" xfId="21553" xr:uid="{00000000-0005-0000-0000-0000F0510000}"/>
    <cellStyle name="Heading 2 35 2" xfId="21554" xr:uid="{00000000-0005-0000-0000-0000F1510000}"/>
    <cellStyle name="Heading 2 36" xfId="21555" xr:uid="{00000000-0005-0000-0000-0000F2510000}"/>
    <cellStyle name="Heading 2 36 2" xfId="21556" xr:uid="{00000000-0005-0000-0000-0000F3510000}"/>
    <cellStyle name="Heading 2 37" xfId="21557" xr:uid="{00000000-0005-0000-0000-0000F4510000}"/>
    <cellStyle name="Heading 2 37 2" xfId="21558" xr:uid="{00000000-0005-0000-0000-0000F5510000}"/>
    <cellStyle name="Heading 2 38" xfId="21559" xr:uid="{00000000-0005-0000-0000-0000F6510000}"/>
    <cellStyle name="Heading 2 38 2" xfId="21560" xr:uid="{00000000-0005-0000-0000-0000F7510000}"/>
    <cellStyle name="Heading 2 39" xfId="21561" xr:uid="{00000000-0005-0000-0000-0000F8510000}"/>
    <cellStyle name="Heading 2 39 2" xfId="21562" xr:uid="{00000000-0005-0000-0000-0000F9510000}"/>
    <cellStyle name="Heading 2 4" xfId="556" xr:uid="{00000000-0005-0000-0000-0000FA510000}"/>
    <cellStyle name="Heading 2 4 10" xfId="21563" xr:uid="{00000000-0005-0000-0000-0000FB510000}"/>
    <cellStyle name="Heading 2 4 10 2" xfId="21564" xr:uid="{00000000-0005-0000-0000-0000FC510000}"/>
    <cellStyle name="Heading 2 4 11" xfId="21565" xr:uid="{00000000-0005-0000-0000-0000FD510000}"/>
    <cellStyle name="Heading 2 4 11 2" xfId="21566" xr:uid="{00000000-0005-0000-0000-0000FE510000}"/>
    <cellStyle name="Heading 2 4 12" xfId="21567" xr:uid="{00000000-0005-0000-0000-0000FF510000}"/>
    <cellStyle name="Heading 2 4 12 2" xfId="21568" xr:uid="{00000000-0005-0000-0000-000000520000}"/>
    <cellStyle name="Heading 2 4 13" xfId="21569" xr:uid="{00000000-0005-0000-0000-000001520000}"/>
    <cellStyle name="Heading 2 4 13 2" xfId="21570" xr:uid="{00000000-0005-0000-0000-000002520000}"/>
    <cellStyle name="Heading 2 4 14" xfId="21571" xr:uid="{00000000-0005-0000-0000-000003520000}"/>
    <cellStyle name="Heading 2 4 14 2" xfId="21572" xr:uid="{00000000-0005-0000-0000-000004520000}"/>
    <cellStyle name="Heading 2 4 15" xfId="21573" xr:uid="{00000000-0005-0000-0000-000005520000}"/>
    <cellStyle name="Heading 2 4 15 2" xfId="21574" xr:uid="{00000000-0005-0000-0000-000006520000}"/>
    <cellStyle name="Heading 2 4 16" xfId="21575" xr:uid="{00000000-0005-0000-0000-000007520000}"/>
    <cellStyle name="Heading 2 4 16 2" xfId="21576" xr:uid="{00000000-0005-0000-0000-000008520000}"/>
    <cellStyle name="Heading 2 4 17" xfId="21577" xr:uid="{00000000-0005-0000-0000-000009520000}"/>
    <cellStyle name="Heading 2 4 17 2" xfId="21578" xr:uid="{00000000-0005-0000-0000-00000A520000}"/>
    <cellStyle name="Heading 2 4 18" xfId="21579" xr:uid="{00000000-0005-0000-0000-00000B520000}"/>
    <cellStyle name="Heading 2 4 18 2" xfId="21580" xr:uid="{00000000-0005-0000-0000-00000C520000}"/>
    <cellStyle name="Heading 2 4 19" xfId="21581" xr:uid="{00000000-0005-0000-0000-00000D520000}"/>
    <cellStyle name="Heading 2 4 19 2" xfId="21582" xr:uid="{00000000-0005-0000-0000-00000E520000}"/>
    <cellStyle name="Heading 2 4 2" xfId="557" xr:uid="{00000000-0005-0000-0000-00000F520000}"/>
    <cellStyle name="Heading 2 4 2 2" xfId="21583" xr:uid="{00000000-0005-0000-0000-000010520000}"/>
    <cellStyle name="Heading 2 4 20" xfId="21584" xr:uid="{00000000-0005-0000-0000-000011520000}"/>
    <cellStyle name="Heading 2 4 20 2" xfId="21585" xr:uid="{00000000-0005-0000-0000-000012520000}"/>
    <cellStyle name="Heading 2 4 21" xfId="21586" xr:uid="{00000000-0005-0000-0000-000013520000}"/>
    <cellStyle name="Heading 2 4 21 2" xfId="21587" xr:uid="{00000000-0005-0000-0000-000014520000}"/>
    <cellStyle name="Heading 2 4 22" xfId="21588" xr:uid="{00000000-0005-0000-0000-000015520000}"/>
    <cellStyle name="Heading 2 4 22 2" xfId="21589" xr:uid="{00000000-0005-0000-0000-000016520000}"/>
    <cellStyle name="Heading 2 4 23" xfId="21590" xr:uid="{00000000-0005-0000-0000-000017520000}"/>
    <cellStyle name="Heading 2 4 23 2" xfId="21591" xr:uid="{00000000-0005-0000-0000-000018520000}"/>
    <cellStyle name="Heading 2 4 24" xfId="21592" xr:uid="{00000000-0005-0000-0000-000019520000}"/>
    <cellStyle name="Heading 2 4 24 2" xfId="21593" xr:uid="{00000000-0005-0000-0000-00001A520000}"/>
    <cellStyle name="Heading 2 4 25" xfId="21594" xr:uid="{00000000-0005-0000-0000-00001B520000}"/>
    <cellStyle name="Heading 2 4 25 2" xfId="21595" xr:uid="{00000000-0005-0000-0000-00001C520000}"/>
    <cellStyle name="Heading 2 4 26" xfId="21596" xr:uid="{00000000-0005-0000-0000-00001D520000}"/>
    <cellStyle name="Heading 2 4 26 2" xfId="21597" xr:uid="{00000000-0005-0000-0000-00001E520000}"/>
    <cellStyle name="Heading 2 4 27" xfId="21598" xr:uid="{00000000-0005-0000-0000-00001F520000}"/>
    <cellStyle name="Heading 2 4 27 2" xfId="21599" xr:uid="{00000000-0005-0000-0000-000020520000}"/>
    <cellStyle name="Heading 2 4 28" xfId="21600" xr:uid="{00000000-0005-0000-0000-000021520000}"/>
    <cellStyle name="Heading 2 4 28 2" xfId="21601" xr:uid="{00000000-0005-0000-0000-000022520000}"/>
    <cellStyle name="Heading 2 4 29" xfId="21602" xr:uid="{00000000-0005-0000-0000-000023520000}"/>
    <cellStyle name="Heading 2 4 29 2" xfId="21603" xr:uid="{00000000-0005-0000-0000-000024520000}"/>
    <cellStyle name="Heading 2 4 3" xfId="558" xr:uid="{00000000-0005-0000-0000-000025520000}"/>
    <cellStyle name="Heading 2 4 3 2" xfId="21604" xr:uid="{00000000-0005-0000-0000-000026520000}"/>
    <cellStyle name="Heading 2 4 30" xfId="21605" xr:uid="{00000000-0005-0000-0000-000027520000}"/>
    <cellStyle name="Heading 2 4 30 2" xfId="21606" xr:uid="{00000000-0005-0000-0000-000028520000}"/>
    <cellStyle name="Heading 2 4 31" xfId="21607" xr:uid="{00000000-0005-0000-0000-000029520000}"/>
    <cellStyle name="Heading 2 4 31 2" xfId="21608" xr:uid="{00000000-0005-0000-0000-00002A520000}"/>
    <cellStyle name="Heading 2 4 32" xfId="21609" xr:uid="{00000000-0005-0000-0000-00002B520000}"/>
    <cellStyle name="Heading 2 4 32 2" xfId="21610" xr:uid="{00000000-0005-0000-0000-00002C520000}"/>
    <cellStyle name="Heading 2 4 33" xfId="21611" xr:uid="{00000000-0005-0000-0000-00002D520000}"/>
    <cellStyle name="Heading 2 4 33 2" xfId="21612" xr:uid="{00000000-0005-0000-0000-00002E520000}"/>
    <cellStyle name="Heading 2 4 34" xfId="21613" xr:uid="{00000000-0005-0000-0000-00002F520000}"/>
    <cellStyle name="Heading 2 4 34 2" xfId="21614" xr:uid="{00000000-0005-0000-0000-000030520000}"/>
    <cellStyle name="Heading 2 4 35" xfId="21615" xr:uid="{00000000-0005-0000-0000-000031520000}"/>
    <cellStyle name="Heading 2 4 35 2" xfId="21616" xr:uid="{00000000-0005-0000-0000-000032520000}"/>
    <cellStyle name="Heading 2 4 36" xfId="21617" xr:uid="{00000000-0005-0000-0000-000033520000}"/>
    <cellStyle name="Heading 2 4 36 2" xfId="21618" xr:uid="{00000000-0005-0000-0000-000034520000}"/>
    <cellStyle name="Heading 2 4 37" xfId="21619" xr:uid="{00000000-0005-0000-0000-000035520000}"/>
    <cellStyle name="Heading 2 4 37 2" xfId="21620" xr:uid="{00000000-0005-0000-0000-000036520000}"/>
    <cellStyle name="Heading 2 4 38" xfId="21621" xr:uid="{00000000-0005-0000-0000-000037520000}"/>
    <cellStyle name="Heading 2 4 38 2" xfId="21622" xr:uid="{00000000-0005-0000-0000-000038520000}"/>
    <cellStyle name="Heading 2 4 39" xfId="21623" xr:uid="{00000000-0005-0000-0000-000039520000}"/>
    <cellStyle name="Heading 2 4 4" xfId="21624" xr:uid="{00000000-0005-0000-0000-00003A520000}"/>
    <cellStyle name="Heading 2 4 4 2" xfId="21625" xr:uid="{00000000-0005-0000-0000-00003B520000}"/>
    <cellStyle name="Heading 2 4 40" xfId="21626" xr:uid="{00000000-0005-0000-0000-00003C520000}"/>
    <cellStyle name="Heading 2 4 41" xfId="21627" xr:uid="{00000000-0005-0000-0000-00003D520000}"/>
    <cellStyle name="Heading 2 4 42" xfId="21628" xr:uid="{00000000-0005-0000-0000-00003E520000}"/>
    <cellStyle name="Heading 2 4 43" xfId="21629" xr:uid="{00000000-0005-0000-0000-00003F520000}"/>
    <cellStyle name="Heading 2 4 44" xfId="21630" xr:uid="{00000000-0005-0000-0000-000040520000}"/>
    <cellStyle name="Heading 2 4 45" xfId="21631" xr:uid="{00000000-0005-0000-0000-000041520000}"/>
    <cellStyle name="Heading 2 4 46" xfId="21632" xr:uid="{00000000-0005-0000-0000-000042520000}"/>
    <cellStyle name="Heading 2 4 47" xfId="21633" xr:uid="{00000000-0005-0000-0000-000043520000}"/>
    <cellStyle name="Heading 2 4 48" xfId="21634" xr:uid="{00000000-0005-0000-0000-000044520000}"/>
    <cellStyle name="Heading 2 4 49" xfId="21635" xr:uid="{00000000-0005-0000-0000-000045520000}"/>
    <cellStyle name="Heading 2 4 5" xfId="21636" xr:uid="{00000000-0005-0000-0000-000046520000}"/>
    <cellStyle name="Heading 2 4 5 2" xfId="21637" xr:uid="{00000000-0005-0000-0000-000047520000}"/>
    <cellStyle name="Heading 2 4 50" xfId="21638" xr:uid="{00000000-0005-0000-0000-000048520000}"/>
    <cellStyle name="Heading 2 4 51" xfId="21639" xr:uid="{00000000-0005-0000-0000-000049520000}"/>
    <cellStyle name="Heading 2 4 52" xfId="21640" xr:uid="{00000000-0005-0000-0000-00004A520000}"/>
    <cellStyle name="Heading 2 4 53" xfId="21641" xr:uid="{00000000-0005-0000-0000-00004B520000}"/>
    <cellStyle name="Heading 2 4 54" xfId="21642" xr:uid="{00000000-0005-0000-0000-00004C520000}"/>
    <cellStyle name="Heading 2 4 55" xfId="21643" xr:uid="{00000000-0005-0000-0000-00004D520000}"/>
    <cellStyle name="Heading 2 4 56" xfId="21644" xr:uid="{00000000-0005-0000-0000-00004E520000}"/>
    <cellStyle name="Heading 2 4 57" xfId="21645" xr:uid="{00000000-0005-0000-0000-00004F520000}"/>
    <cellStyle name="Heading 2 4 58" xfId="21646" xr:uid="{00000000-0005-0000-0000-000050520000}"/>
    <cellStyle name="Heading 2 4 59" xfId="21647" xr:uid="{00000000-0005-0000-0000-000051520000}"/>
    <cellStyle name="Heading 2 4 6" xfId="21648" xr:uid="{00000000-0005-0000-0000-000052520000}"/>
    <cellStyle name="Heading 2 4 6 2" xfId="21649" xr:uid="{00000000-0005-0000-0000-000053520000}"/>
    <cellStyle name="Heading 2 4 60" xfId="21650" xr:uid="{00000000-0005-0000-0000-000054520000}"/>
    <cellStyle name="Heading 2 4 61" xfId="21651" xr:uid="{00000000-0005-0000-0000-000055520000}"/>
    <cellStyle name="Heading 2 4 62" xfId="21652" xr:uid="{00000000-0005-0000-0000-000056520000}"/>
    <cellStyle name="Heading 2 4 63" xfId="21653" xr:uid="{00000000-0005-0000-0000-000057520000}"/>
    <cellStyle name="Heading 2 4 64" xfId="21654" xr:uid="{00000000-0005-0000-0000-000058520000}"/>
    <cellStyle name="Heading 2 4 65" xfId="21655" xr:uid="{00000000-0005-0000-0000-000059520000}"/>
    <cellStyle name="Heading 2 4 66" xfId="21656" xr:uid="{00000000-0005-0000-0000-00005A520000}"/>
    <cellStyle name="Heading 2 4 67" xfId="21657" xr:uid="{00000000-0005-0000-0000-00005B520000}"/>
    <cellStyle name="Heading 2 4 68" xfId="21658" xr:uid="{00000000-0005-0000-0000-00005C520000}"/>
    <cellStyle name="Heading 2 4 69" xfId="21659" xr:uid="{00000000-0005-0000-0000-00005D520000}"/>
    <cellStyle name="Heading 2 4 7" xfId="21660" xr:uid="{00000000-0005-0000-0000-00005E520000}"/>
    <cellStyle name="Heading 2 4 7 2" xfId="21661" xr:uid="{00000000-0005-0000-0000-00005F520000}"/>
    <cellStyle name="Heading 2 4 70" xfId="52862" xr:uid="{00000000-0005-0000-0000-000060520000}"/>
    <cellStyle name="Heading 2 4 71" xfId="53323" xr:uid="{00000000-0005-0000-0000-000061520000}"/>
    <cellStyle name="Heading 2 4 8" xfId="21662" xr:uid="{00000000-0005-0000-0000-000062520000}"/>
    <cellStyle name="Heading 2 4 8 2" xfId="21663" xr:uid="{00000000-0005-0000-0000-000063520000}"/>
    <cellStyle name="Heading 2 4 9" xfId="21664" xr:uid="{00000000-0005-0000-0000-000064520000}"/>
    <cellStyle name="Heading 2 4 9 2" xfId="21665" xr:uid="{00000000-0005-0000-0000-000065520000}"/>
    <cellStyle name="Heading 2 40" xfId="21666" xr:uid="{00000000-0005-0000-0000-000066520000}"/>
    <cellStyle name="Heading 2 40 2" xfId="21667" xr:uid="{00000000-0005-0000-0000-000067520000}"/>
    <cellStyle name="Heading 2 41" xfId="21668" xr:uid="{00000000-0005-0000-0000-000068520000}"/>
    <cellStyle name="Heading 2 41 2" xfId="21669" xr:uid="{00000000-0005-0000-0000-000069520000}"/>
    <cellStyle name="Heading 2 42" xfId="21670" xr:uid="{00000000-0005-0000-0000-00006A520000}"/>
    <cellStyle name="Heading 2 42 2" xfId="21671" xr:uid="{00000000-0005-0000-0000-00006B520000}"/>
    <cellStyle name="Heading 2 43" xfId="21672" xr:uid="{00000000-0005-0000-0000-00006C520000}"/>
    <cellStyle name="Heading 2 43 2" xfId="21673" xr:uid="{00000000-0005-0000-0000-00006D520000}"/>
    <cellStyle name="Heading 2 44" xfId="21674" xr:uid="{00000000-0005-0000-0000-00006E520000}"/>
    <cellStyle name="Heading 2 44 2" xfId="21675" xr:uid="{00000000-0005-0000-0000-00006F520000}"/>
    <cellStyle name="Heading 2 45" xfId="21676" xr:uid="{00000000-0005-0000-0000-000070520000}"/>
    <cellStyle name="Heading 2 45 2" xfId="21677" xr:uid="{00000000-0005-0000-0000-000071520000}"/>
    <cellStyle name="Heading 2 46" xfId="21678" xr:uid="{00000000-0005-0000-0000-000072520000}"/>
    <cellStyle name="Heading 2 46 2" xfId="21679" xr:uid="{00000000-0005-0000-0000-000073520000}"/>
    <cellStyle name="Heading 2 47" xfId="21680" xr:uid="{00000000-0005-0000-0000-000074520000}"/>
    <cellStyle name="Heading 2 47 2" xfId="21681" xr:uid="{00000000-0005-0000-0000-000075520000}"/>
    <cellStyle name="Heading 2 48" xfId="21682" xr:uid="{00000000-0005-0000-0000-000076520000}"/>
    <cellStyle name="Heading 2 48 2" xfId="21683" xr:uid="{00000000-0005-0000-0000-000077520000}"/>
    <cellStyle name="Heading 2 49" xfId="21684" xr:uid="{00000000-0005-0000-0000-000078520000}"/>
    <cellStyle name="Heading 2 49 2" xfId="21685" xr:uid="{00000000-0005-0000-0000-000079520000}"/>
    <cellStyle name="Heading 2 5" xfId="559" xr:uid="{00000000-0005-0000-0000-00007A520000}"/>
    <cellStyle name="Heading 2 5 10" xfId="21686" xr:uid="{00000000-0005-0000-0000-00007B520000}"/>
    <cellStyle name="Heading 2 5 10 2" xfId="21687" xr:uid="{00000000-0005-0000-0000-00007C520000}"/>
    <cellStyle name="Heading 2 5 11" xfId="21688" xr:uid="{00000000-0005-0000-0000-00007D520000}"/>
    <cellStyle name="Heading 2 5 11 2" xfId="21689" xr:uid="{00000000-0005-0000-0000-00007E520000}"/>
    <cellStyle name="Heading 2 5 12" xfId="21690" xr:uid="{00000000-0005-0000-0000-00007F520000}"/>
    <cellStyle name="Heading 2 5 12 2" xfId="21691" xr:uid="{00000000-0005-0000-0000-000080520000}"/>
    <cellStyle name="Heading 2 5 13" xfId="21692" xr:uid="{00000000-0005-0000-0000-000081520000}"/>
    <cellStyle name="Heading 2 5 13 2" xfId="21693" xr:uid="{00000000-0005-0000-0000-000082520000}"/>
    <cellStyle name="Heading 2 5 14" xfId="21694" xr:uid="{00000000-0005-0000-0000-000083520000}"/>
    <cellStyle name="Heading 2 5 14 2" xfId="21695" xr:uid="{00000000-0005-0000-0000-000084520000}"/>
    <cellStyle name="Heading 2 5 15" xfId="21696" xr:uid="{00000000-0005-0000-0000-000085520000}"/>
    <cellStyle name="Heading 2 5 15 2" xfId="21697" xr:uid="{00000000-0005-0000-0000-000086520000}"/>
    <cellStyle name="Heading 2 5 16" xfId="21698" xr:uid="{00000000-0005-0000-0000-000087520000}"/>
    <cellStyle name="Heading 2 5 16 2" xfId="21699" xr:uid="{00000000-0005-0000-0000-000088520000}"/>
    <cellStyle name="Heading 2 5 17" xfId="21700" xr:uid="{00000000-0005-0000-0000-000089520000}"/>
    <cellStyle name="Heading 2 5 17 2" xfId="21701" xr:uid="{00000000-0005-0000-0000-00008A520000}"/>
    <cellStyle name="Heading 2 5 18" xfId="21702" xr:uid="{00000000-0005-0000-0000-00008B520000}"/>
    <cellStyle name="Heading 2 5 18 2" xfId="21703" xr:uid="{00000000-0005-0000-0000-00008C520000}"/>
    <cellStyle name="Heading 2 5 19" xfId="21704" xr:uid="{00000000-0005-0000-0000-00008D520000}"/>
    <cellStyle name="Heading 2 5 19 2" xfId="21705" xr:uid="{00000000-0005-0000-0000-00008E520000}"/>
    <cellStyle name="Heading 2 5 2" xfId="560" xr:uid="{00000000-0005-0000-0000-00008F520000}"/>
    <cellStyle name="Heading 2 5 2 2" xfId="21706" xr:uid="{00000000-0005-0000-0000-000090520000}"/>
    <cellStyle name="Heading 2 5 20" xfId="21707" xr:uid="{00000000-0005-0000-0000-000091520000}"/>
    <cellStyle name="Heading 2 5 20 2" xfId="21708" xr:uid="{00000000-0005-0000-0000-000092520000}"/>
    <cellStyle name="Heading 2 5 21" xfId="21709" xr:uid="{00000000-0005-0000-0000-000093520000}"/>
    <cellStyle name="Heading 2 5 21 2" xfId="21710" xr:uid="{00000000-0005-0000-0000-000094520000}"/>
    <cellStyle name="Heading 2 5 22" xfId="21711" xr:uid="{00000000-0005-0000-0000-000095520000}"/>
    <cellStyle name="Heading 2 5 22 2" xfId="21712" xr:uid="{00000000-0005-0000-0000-000096520000}"/>
    <cellStyle name="Heading 2 5 23" xfId="21713" xr:uid="{00000000-0005-0000-0000-000097520000}"/>
    <cellStyle name="Heading 2 5 23 2" xfId="21714" xr:uid="{00000000-0005-0000-0000-000098520000}"/>
    <cellStyle name="Heading 2 5 24" xfId="21715" xr:uid="{00000000-0005-0000-0000-000099520000}"/>
    <cellStyle name="Heading 2 5 24 2" xfId="21716" xr:uid="{00000000-0005-0000-0000-00009A520000}"/>
    <cellStyle name="Heading 2 5 25" xfId="21717" xr:uid="{00000000-0005-0000-0000-00009B520000}"/>
    <cellStyle name="Heading 2 5 25 2" xfId="21718" xr:uid="{00000000-0005-0000-0000-00009C520000}"/>
    <cellStyle name="Heading 2 5 26" xfId="21719" xr:uid="{00000000-0005-0000-0000-00009D520000}"/>
    <cellStyle name="Heading 2 5 26 2" xfId="21720" xr:uid="{00000000-0005-0000-0000-00009E520000}"/>
    <cellStyle name="Heading 2 5 27" xfId="21721" xr:uid="{00000000-0005-0000-0000-00009F520000}"/>
    <cellStyle name="Heading 2 5 27 2" xfId="21722" xr:uid="{00000000-0005-0000-0000-0000A0520000}"/>
    <cellStyle name="Heading 2 5 28" xfId="21723" xr:uid="{00000000-0005-0000-0000-0000A1520000}"/>
    <cellStyle name="Heading 2 5 28 2" xfId="21724" xr:uid="{00000000-0005-0000-0000-0000A2520000}"/>
    <cellStyle name="Heading 2 5 29" xfId="21725" xr:uid="{00000000-0005-0000-0000-0000A3520000}"/>
    <cellStyle name="Heading 2 5 29 2" xfId="21726" xr:uid="{00000000-0005-0000-0000-0000A4520000}"/>
    <cellStyle name="Heading 2 5 3" xfId="561" xr:uid="{00000000-0005-0000-0000-0000A5520000}"/>
    <cellStyle name="Heading 2 5 3 2" xfId="21727" xr:uid="{00000000-0005-0000-0000-0000A6520000}"/>
    <cellStyle name="Heading 2 5 30" xfId="21728" xr:uid="{00000000-0005-0000-0000-0000A7520000}"/>
    <cellStyle name="Heading 2 5 30 2" xfId="21729" xr:uid="{00000000-0005-0000-0000-0000A8520000}"/>
    <cellStyle name="Heading 2 5 31" xfId="21730" xr:uid="{00000000-0005-0000-0000-0000A9520000}"/>
    <cellStyle name="Heading 2 5 31 2" xfId="21731" xr:uid="{00000000-0005-0000-0000-0000AA520000}"/>
    <cellStyle name="Heading 2 5 32" xfId="21732" xr:uid="{00000000-0005-0000-0000-0000AB520000}"/>
    <cellStyle name="Heading 2 5 32 2" xfId="21733" xr:uid="{00000000-0005-0000-0000-0000AC520000}"/>
    <cellStyle name="Heading 2 5 33" xfId="21734" xr:uid="{00000000-0005-0000-0000-0000AD520000}"/>
    <cellStyle name="Heading 2 5 33 2" xfId="21735" xr:uid="{00000000-0005-0000-0000-0000AE520000}"/>
    <cellStyle name="Heading 2 5 34" xfId="21736" xr:uid="{00000000-0005-0000-0000-0000AF520000}"/>
    <cellStyle name="Heading 2 5 34 2" xfId="21737" xr:uid="{00000000-0005-0000-0000-0000B0520000}"/>
    <cellStyle name="Heading 2 5 35" xfId="21738" xr:uid="{00000000-0005-0000-0000-0000B1520000}"/>
    <cellStyle name="Heading 2 5 35 2" xfId="21739" xr:uid="{00000000-0005-0000-0000-0000B2520000}"/>
    <cellStyle name="Heading 2 5 36" xfId="21740" xr:uid="{00000000-0005-0000-0000-0000B3520000}"/>
    <cellStyle name="Heading 2 5 36 2" xfId="21741" xr:uid="{00000000-0005-0000-0000-0000B4520000}"/>
    <cellStyle name="Heading 2 5 37" xfId="21742" xr:uid="{00000000-0005-0000-0000-0000B5520000}"/>
    <cellStyle name="Heading 2 5 37 2" xfId="21743" xr:uid="{00000000-0005-0000-0000-0000B6520000}"/>
    <cellStyle name="Heading 2 5 38" xfId="21744" xr:uid="{00000000-0005-0000-0000-0000B7520000}"/>
    <cellStyle name="Heading 2 5 38 2" xfId="21745" xr:uid="{00000000-0005-0000-0000-0000B8520000}"/>
    <cellStyle name="Heading 2 5 39" xfId="21746" xr:uid="{00000000-0005-0000-0000-0000B9520000}"/>
    <cellStyle name="Heading 2 5 4" xfId="21747" xr:uid="{00000000-0005-0000-0000-0000BA520000}"/>
    <cellStyle name="Heading 2 5 4 2" xfId="21748" xr:uid="{00000000-0005-0000-0000-0000BB520000}"/>
    <cellStyle name="Heading 2 5 40" xfId="21749" xr:uid="{00000000-0005-0000-0000-0000BC520000}"/>
    <cellStyle name="Heading 2 5 41" xfId="21750" xr:uid="{00000000-0005-0000-0000-0000BD520000}"/>
    <cellStyle name="Heading 2 5 42" xfId="21751" xr:uid="{00000000-0005-0000-0000-0000BE520000}"/>
    <cellStyle name="Heading 2 5 43" xfId="21752" xr:uid="{00000000-0005-0000-0000-0000BF520000}"/>
    <cellStyle name="Heading 2 5 44" xfId="21753" xr:uid="{00000000-0005-0000-0000-0000C0520000}"/>
    <cellStyle name="Heading 2 5 45" xfId="21754" xr:uid="{00000000-0005-0000-0000-0000C1520000}"/>
    <cellStyle name="Heading 2 5 46" xfId="21755" xr:uid="{00000000-0005-0000-0000-0000C2520000}"/>
    <cellStyle name="Heading 2 5 47" xfId="21756" xr:uid="{00000000-0005-0000-0000-0000C3520000}"/>
    <cellStyle name="Heading 2 5 48" xfId="21757" xr:uid="{00000000-0005-0000-0000-0000C4520000}"/>
    <cellStyle name="Heading 2 5 49" xfId="21758" xr:uid="{00000000-0005-0000-0000-0000C5520000}"/>
    <cellStyle name="Heading 2 5 5" xfId="21759" xr:uid="{00000000-0005-0000-0000-0000C6520000}"/>
    <cellStyle name="Heading 2 5 5 2" xfId="21760" xr:uid="{00000000-0005-0000-0000-0000C7520000}"/>
    <cellStyle name="Heading 2 5 50" xfId="21761" xr:uid="{00000000-0005-0000-0000-0000C8520000}"/>
    <cellStyle name="Heading 2 5 51" xfId="21762" xr:uid="{00000000-0005-0000-0000-0000C9520000}"/>
    <cellStyle name="Heading 2 5 52" xfId="21763" xr:uid="{00000000-0005-0000-0000-0000CA520000}"/>
    <cellStyle name="Heading 2 5 53" xfId="21764" xr:uid="{00000000-0005-0000-0000-0000CB520000}"/>
    <cellStyle name="Heading 2 5 54" xfId="21765" xr:uid="{00000000-0005-0000-0000-0000CC520000}"/>
    <cellStyle name="Heading 2 5 55" xfId="21766" xr:uid="{00000000-0005-0000-0000-0000CD520000}"/>
    <cellStyle name="Heading 2 5 56" xfId="21767" xr:uid="{00000000-0005-0000-0000-0000CE520000}"/>
    <cellStyle name="Heading 2 5 57" xfId="21768" xr:uid="{00000000-0005-0000-0000-0000CF520000}"/>
    <cellStyle name="Heading 2 5 58" xfId="21769" xr:uid="{00000000-0005-0000-0000-0000D0520000}"/>
    <cellStyle name="Heading 2 5 59" xfId="21770" xr:uid="{00000000-0005-0000-0000-0000D1520000}"/>
    <cellStyle name="Heading 2 5 6" xfId="21771" xr:uid="{00000000-0005-0000-0000-0000D2520000}"/>
    <cellStyle name="Heading 2 5 6 2" xfId="21772" xr:uid="{00000000-0005-0000-0000-0000D3520000}"/>
    <cellStyle name="Heading 2 5 60" xfId="21773" xr:uid="{00000000-0005-0000-0000-0000D4520000}"/>
    <cellStyle name="Heading 2 5 61" xfId="21774" xr:uid="{00000000-0005-0000-0000-0000D5520000}"/>
    <cellStyle name="Heading 2 5 62" xfId="21775" xr:uid="{00000000-0005-0000-0000-0000D6520000}"/>
    <cellStyle name="Heading 2 5 63" xfId="21776" xr:uid="{00000000-0005-0000-0000-0000D7520000}"/>
    <cellStyle name="Heading 2 5 64" xfId="21777" xr:uid="{00000000-0005-0000-0000-0000D8520000}"/>
    <cellStyle name="Heading 2 5 65" xfId="21778" xr:uid="{00000000-0005-0000-0000-0000D9520000}"/>
    <cellStyle name="Heading 2 5 66" xfId="21779" xr:uid="{00000000-0005-0000-0000-0000DA520000}"/>
    <cellStyle name="Heading 2 5 67" xfId="21780" xr:uid="{00000000-0005-0000-0000-0000DB520000}"/>
    <cellStyle name="Heading 2 5 68" xfId="21781" xr:uid="{00000000-0005-0000-0000-0000DC520000}"/>
    <cellStyle name="Heading 2 5 69" xfId="21782" xr:uid="{00000000-0005-0000-0000-0000DD520000}"/>
    <cellStyle name="Heading 2 5 7" xfId="21783" xr:uid="{00000000-0005-0000-0000-0000DE520000}"/>
    <cellStyle name="Heading 2 5 7 2" xfId="21784" xr:uid="{00000000-0005-0000-0000-0000DF520000}"/>
    <cellStyle name="Heading 2 5 70" xfId="52345" xr:uid="{00000000-0005-0000-0000-0000E0520000}"/>
    <cellStyle name="Heading 2 5 71" xfId="53106" xr:uid="{00000000-0005-0000-0000-0000E1520000}"/>
    <cellStyle name="Heading 2 5 8" xfId="21785" xr:uid="{00000000-0005-0000-0000-0000E2520000}"/>
    <cellStyle name="Heading 2 5 8 2" xfId="21786" xr:uid="{00000000-0005-0000-0000-0000E3520000}"/>
    <cellStyle name="Heading 2 5 9" xfId="21787" xr:uid="{00000000-0005-0000-0000-0000E4520000}"/>
    <cellStyle name="Heading 2 5 9 2" xfId="21788" xr:uid="{00000000-0005-0000-0000-0000E5520000}"/>
    <cellStyle name="Heading 2 50" xfId="21789" xr:uid="{00000000-0005-0000-0000-0000E6520000}"/>
    <cellStyle name="Heading 2 50 2" xfId="21790" xr:uid="{00000000-0005-0000-0000-0000E7520000}"/>
    <cellStyle name="Heading 2 51" xfId="21791" xr:uid="{00000000-0005-0000-0000-0000E8520000}"/>
    <cellStyle name="Heading 2 51 2" xfId="21792" xr:uid="{00000000-0005-0000-0000-0000E9520000}"/>
    <cellStyle name="Heading 2 52" xfId="21793" xr:uid="{00000000-0005-0000-0000-0000EA520000}"/>
    <cellStyle name="Heading 2 52 2" xfId="21794" xr:uid="{00000000-0005-0000-0000-0000EB520000}"/>
    <cellStyle name="Heading 2 53" xfId="21795" xr:uid="{00000000-0005-0000-0000-0000EC520000}"/>
    <cellStyle name="Heading 2 53 2" xfId="21796" xr:uid="{00000000-0005-0000-0000-0000ED520000}"/>
    <cellStyle name="Heading 2 54" xfId="21797" xr:uid="{00000000-0005-0000-0000-0000EE520000}"/>
    <cellStyle name="Heading 2 54 2" xfId="21798" xr:uid="{00000000-0005-0000-0000-0000EF520000}"/>
    <cellStyle name="Heading 2 55" xfId="21799" xr:uid="{00000000-0005-0000-0000-0000F0520000}"/>
    <cellStyle name="Heading 2 55 2" xfId="21800" xr:uid="{00000000-0005-0000-0000-0000F1520000}"/>
    <cellStyle name="Heading 2 56" xfId="21801" xr:uid="{00000000-0005-0000-0000-0000F2520000}"/>
    <cellStyle name="Heading 2 56 2" xfId="21802" xr:uid="{00000000-0005-0000-0000-0000F3520000}"/>
    <cellStyle name="Heading 2 57" xfId="21803" xr:uid="{00000000-0005-0000-0000-0000F4520000}"/>
    <cellStyle name="Heading 2 57 2" xfId="21804" xr:uid="{00000000-0005-0000-0000-0000F5520000}"/>
    <cellStyle name="Heading 2 58" xfId="21805" xr:uid="{00000000-0005-0000-0000-0000F6520000}"/>
    <cellStyle name="Heading 2 59" xfId="21806" xr:uid="{00000000-0005-0000-0000-0000F7520000}"/>
    <cellStyle name="Heading 2 6" xfId="562" xr:uid="{00000000-0005-0000-0000-0000F8520000}"/>
    <cellStyle name="Heading 2 6 10" xfId="21807" xr:uid="{00000000-0005-0000-0000-0000F9520000}"/>
    <cellStyle name="Heading 2 6 10 2" xfId="21808" xr:uid="{00000000-0005-0000-0000-0000FA520000}"/>
    <cellStyle name="Heading 2 6 11" xfId="21809" xr:uid="{00000000-0005-0000-0000-0000FB520000}"/>
    <cellStyle name="Heading 2 6 11 2" xfId="21810" xr:uid="{00000000-0005-0000-0000-0000FC520000}"/>
    <cellStyle name="Heading 2 6 12" xfId="21811" xr:uid="{00000000-0005-0000-0000-0000FD520000}"/>
    <cellStyle name="Heading 2 6 12 2" xfId="21812" xr:uid="{00000000-0005-0000-0000-0000FE520000}"/>
    <cellStyle name="Heading 2 6 13" xfId="21813" xr:uid="{00000000-0005-0000-0000-0000FF520000}"/>
    <cellStyle name="Heading 2 6 13 2" xfId="21814" xr:uid="{00000000-0005-0000-0000-000000530000}"/>
    <cellStyle name="Heading 2 6 14" xfId="21815" xr:uid="{00000000-0005-0000-0000-000001530000}"/>
    <cellStyle name="Heading 2 6 14 2" xfId="21816" xr:uid="{00000000-0005-0000-0000-000002530000}"/>
    <cellStyle name="Heading 2 6 15" xfId="21817" xr:uid="{00000000-0005-0000-0000-000003530000}"/>
    <cellStyle name="Heading 2 6 15 2" xfId="21818" xr:uid="{00000000-0005-0000-0000-000004530000}"/>
    <cellStyle name="Heading 2 6 16" xfId="21819" xr:uid="{00000000-0005-0000-0000-000005530000}"/>
    <cellStyle name="Heading 2 6 16 2" xfId="21820" xr:uid="{00000000-0005-0000-0000-000006530000}"/>
    <cellStyle name="Heading 2 6 17" xfId="21821" xr:uid="{00000000-0005-0000-0000-000007530000}"/>
    <cellStyle name="Heading 2 6 17 2" xfId="21822" xr:uid="{00000000-0005-0000-0000-000008530000}"/>
    <cellStyle name="Heading 2 6 18" xfId="21823" xr:uid="{00000000-0005-0000-0000-000009530000}"/>
    <cellStyle name="Heading 2 6 18 2" xfId="21824" xr:uid="{00000000-0005-0000-0000-00000A530000}"/>
    <cellStyle name="Heading 2 6 19" xfId="21825" xr:uid="{00000000-0005-0000-0000-00000B530000}"/>
    <cellStyle name="Heading 2 6 19 2" xfId="21826" xr:uid="{00000000-0005-0000-0000-00000C530000}"/>
    <cellStyle name="Heading 2 6 2" xfId="563" xr:uid="{00000000-0005-0000-0000-00000D530000}"/>
    <cellStyle name="Heading 2 6 2 2" xfId="21827" xr:uid="{00000000-0005-0000-0000-00000E530000}"/>
    <cellStyle name="Heading 2 6 20" xfId="21828" xr:uid="{00000000-0005-0000-0000-00000F530000}"/>
    <cellStyle name="Heading 2 6 20 2" xfId="21829" xr:uid="{00000000-0005-0000-0000-000010530000}"/>
    <cellStyle name="Heading 2 6 21" xfId="21830" xr:uid="{00000000-0005-0000-0000-000011530000}"/>
    <cellStyle name="Heading 2 6 21 2" xfId="21831" xr:uid="{00000000-0005-0000-0000-000012530000}"/>
    <cellStyle name="Heading 2 6 22" xfId="21832" xr:uid="{00000000-0005-0000-0000-000013530000}"/>
    <cellStyle name="Heading 2 6 22 2" xfId="21833" xr:uid="{00000000-0005-0000-0000-000014530000}"/>
    <cellStyle name="Heading 2 6 23" xfId="21834" xr:uid="{00000000-0005-0000-0000-000015530000}"/>
    <cellStyle name="Heading 2 6 23 2" xfId="21835" xr:uid="{00000000-0005-0000-0000-000016530000}"/>
    <cellStyle name="Heading 2 6 24" xfId="21836" xr:uid="{00000000-0005-0000-0000-000017530000}"/>
    <cellStyle name="Heading 2 6 24 2" xfId="21837" xr:uid="{00000000-0005-0000-0000-000018530000}"/>
    <cellStyle name="Heading 2 6 25" xfId="21838" xr:uid="{00000000-0005-0000-0000-000019530000}"/>
    <cellStyle name="Heading 2 6 25 2" xfId="21839" xr:uid="{00000000-0005-0000-0000-00001A530000}"/>
    <cellStyle name="Heading 2 6 26" xfId="21840" xr:uid="{00000000-0005-0000-0000-00001B530000}"/>
    <cellStyle name="Heading 2 6 26 2" xfId="21841" xr:uid="{00000000-0005-0000-0000-00001C530000}"/>
    <cellStyle name="Heading 2 6 27" xfId="21842" xr:uid="{00000000-0005-0000-0000-00001D530000}"/>
    <cellStyle name="Heading 2 6 27 2" xfId="21843" xr:uid="{00000000-0005-0000-0000-00001E530000}"/>
    <cellStyle name="Heading 2 6 28" xfId="21844" xr:uid="{00000000-0005-0000-0000-00001F530000}"/>
    <cellStyle name="Heading 2 6 28 2" xfId="21845" xr:uid="{00000000-0005-0000-0000-000020530000}"/>
    <cellStyle name="Heading 2 6 29" xfId="21846" xr:uid="{00000000-0005-0000-0000-000021530000}"/>
    <cellStyle name="Heading 2 6 29 2" xfId="21847" xr:uid="{00000000-0005-0000-0000-000022530000}"/>
    <cellStyle name="Heading 2 6 3" xfId="564" xr:uid="{00000000-0005-0000-0000-000023530000}"/>
    <cellStyle name="Heading 2 6 3 2" xfId="21848" xr:uid="{00000000-0005-0000-0000-000024530000}"/>
    <cellStyle name="Heading 2 6 30" xfId="21849" xr:uid="{00000000-0005-0000-0000-000025530000}"/>
    <cellStyle name="Heading 2 6 30 2" xfId="21850" xr:uid="{00000000-0005-0000-0000-000026530000}"/>
    <cellStyle name="Heading 2 6 31" xfId="21851" xr:uid="{00000000-0005-0000-0000-000027530000}"/>
    <cellStyle name="Heading 2 6 31 2" xfId="21852" xr:uid="{00000000-0005-0000-0000-000028530000}"/>
    <cellStyle name="Heading 2 6 32" xfId="21853" xr:uid="{00000000-0005-0000-0000-000029530000}"/>
    <cellStyle name="Heading 2 6 32 2" xfId="21854" xr:uid="{00000000-0005-0000-0000-00002A530000}"/>
    <cellStyle name="Heading 2 6 33" xfId="21855" xr:uid="{00000000-0005-0000-0000-00002B530000}"/>
    <cellStyle name="Heading 2 6 33 2" xfId="21856" xr:uid="{00000000-0005-0000-0000-00002C530000}"/>
    <cellStyle name="Heading 2 6 34" xfId="21857" xr:uid="{00000000-0005-0000-0000-00002D530000}"/>
    <cellStyle name="Heading 2 6 34 2" xfId="21858" xr:uid="{00000000-0005-0000-0000-00002E530000}"/>
    <cellStyle name="Heading 2 6 35" xfId="21859" xr:uid="{00000000-0005-0000-0000-00002F530000}"/>
    <cellStyle name="Heading 2 6 35 2" xfId="21860" xr:uid="{00000000-0005-0000-0000-000030530000}"/>
    <cellStyle name="Heading 2 6 36" xfId="21861" xr:uid="{00000000-0005-0000-0000-000031530000}"/>
    <cellStyle name="Heading 2 6 36 2" xfId="21862" xr:uid="{00000000-0005-0000-0000-000032530000}"/>
    <cellStyle name="Heading 2 6 37" xfId="21863" xr:uid="{00000000-0005-0000-0000-000033530000}"/>
    <cellStyle name="Heading 2 6 37 2" xfId="21864" xr:uid="{00000000-0005-0000-0000-000034530000}"/>
    <cellStyle name="Heading 2 6 38" xfId="21865" xr:uid="{00000000-0005-0000-0000-000035530000}"/>
    <cellStyle name="Heading 2 6 38 2" xfId="21866" xr:uid="{00000000-0005-0000-0000-000036530000}"/>
    <cellStyle name="Heading 2 6 39" xfId="21867" xr:uid="{00000000-0005-0000-0000-000037530000}"/>
    <cellStyle name="Heading 2 6 4" xfId="21868" xr:uid="{00000000-0005-0000-0000-000038530000}"/>
    <cellStyle name="Heading 2 6 4 2" xfId="21869" xr:uid="{00000000-0005-0000-0000-000039530000}"/>
    <cellStyle name="Heading 2 6 40" xfId="21870" xr:uid="{00000000-0005-0000-0000-00003A530000}"/>
    <cellStyle name="Heading 2 6 41" xfId="21871" xr:uid="{00000000-0005-0000-0000-00003B530000}"/>
    <cellStyle name="Heading 2 6 42" xfId="21872" xr:uid="{00000000-0005-0000-0000-00003C530000}"/>
    <cellStyle name="Heading 2 6 43" xfId="21873" xr:uid="{00000000-0005-0000-0000-00003D530000}"/>
    <cellStyle name="Heading 2 6 44" xfId="21874" xr:uid="{00000000-0005-0000-0000-00003E530000}"/>
    <cellStyle name="Heading 2 6 45" xfId="21875" xr:uid="{00000000-0005-0000-0000-00003F530000}"/>
    <cellStyle name="Heading 2 6 46" xfId="21876" xr:uid="{00000000-0005-0000-0000-000040530000}"/>
    <cellStyle name="Heading 2 6 47" xfId="21877" xr:uid="{00000000-0005-0000-0000-000041530000}"/>
    <cellStyle name="Heading 2 6 48" xfId="21878" xr:uid="{00000000-0005-0000-0000-000042530000}"/>
    <cellStyle name="Heading 2 6 49" xfId="21879" xr:uid="{00000000-0005-0000-0000-000043530000}"/>
    <cellStyle name="Heading 2 6 5" xfId="21880" xr:uid="{00000000-0005-0000-0000-000044530000}"/>
    <cellStyle name="Heading 2 6 5 2" xfId="21881" xr:uid="{00000000-0005-0000-0000-000045530000}"/>
    <cellStyle name="Heading 2 6 50" xfId="21882" xr:uid="{00000000-0005-0000-0000-000046530000}"/>
    <cellStyle name="Heading 2 6 51" xfId="21883" xr:uid="{00000000-0005-0000-0000-000047530000}"/>
    <cellStyle name="Heading 2 6 52" xfId="21884" xr:uid="{00000000-0005-0000-0000-000048530000}"/>
    <cellStyle name="Heading 2 6 53" xfId="21885" xr:uid="{00000000-0005-0000-0000-000049530000}"/>
    <cellStyle name="Heading 2 6 54" xfId="21886" xr:uid="{00000000-0005-0000-0000-00004A530000}"/>
    <cellStyle name="Heading 2 6 55" xfId="21887" xr:uid="{00000000-0005-0000-0000-00004B530000}"/>
    <cellStyle name="Heading 2 6 56" xfId="21888" xr:uid="{00000000-0005-0000-0000-00004C530000}"/>
    <cellStyle name="Heading 2 6 57" xfId="21889" xr:uid="{00000000-0005-0000-0000-00004D530000}"/>
    <cellStyle name="Heading 2 6 58" xfId="21890" xr:uid="{00000000-0005-0000-0000-00004E530000}"/>
    <cellStyle name="Heading 2 6 59" xfId="21891" xr:uid="{00000000-0005-0000-0000-00004F530000}"/>
    <cellStyle name="Heading 2 6 6" xfId="21892" xr:uid="{00000000-0005-0000-0000-000050530000}"/>
    <cellStyle name="Heading 2 6 6 2" xfId="21893" xr:uid="{00000000-0005-0000-0000-000051530000}"/>
    <cellStyle name="Heading 2 6 60" xfId="21894" xr:uid="{00000000-0005-0000-0000-000052530000}"/>
    <cellStyle name="Heading 2 6 61" xfId="21895" xr:uid="{00000000-0005-0000-0000-000053530000}"/>
    <cellStyle name="Heading 2 6 62" xfId="21896" xr:uid="{00000000-0005-0000-0000-000054530000}"/>
    <cellStyle name="Heading 2 6 63" xfId="21897" xr:uid="{00000000-0005-0000-0000-000055530000}"/>
    <cellStyle name="Heading 2 6 64" xfId="21898" xr:uid="{00000000-0005-0000-0000-000056530000}"/>
    <cellStyle name="Heading 2 6 65" xfId="21899" xr:uid="{00000000-0005-0000-0000-000057530000}"/>
    <cellStyle name="Heading 2 6 66" xfId="21900" xr:uid="{00000000-0005-0000-0000-000058530000}"/>
    <cellStyle name="Heading 2 6 67" xfId="21901" xr:uid="{00000000-0005-0000-0000-000059530000}"/>
    <cellStyle name="Heading 2 6 68" xfId="21902" xr:uid="{00000000-0005-0000-0000-00005A530000}"/>
    <cellStyle name="Heading 2 6 69" xfId="21903" xr:uid="{00000000-0005-0000-0000-00005B530000}"/>
    <cellStyle name="Heading 2 6 7" xfId="21904" xr:uid="{00000000-0005-0000-0000-00005C530000}"/>
    <cellStyle name="Heading 2 6 7 2" xfId="21905" xr:uid="{00000000-0005-0000-0000-00005D530000}"/>
    <cellStyle name="Heading 2 6 70" xfId="52930" xr:uid="{00000000-0005-0000-0000-00005E530000}"/>
    <cellStyle name="Heading 2 6 71" xfId="53391" xr:uid="{00000000-0005-0000-0000-00005F530000}"/>
    <cellStyle name="Heading 2 6 8" xfId="21906" xr:uid="{00000000-0005-0000-0000-000060530000}"/>
    <cellStyle name="Heading 2 6 8 2" xfId="21907" xr:uid="{00000000-0005-0000-0000-000061530000}"/>
    <cellStyle name="Heading 2 6 9" xfId="21908" xr:uid="{00000000-0005-0000-0000-000062530000}"/>
    <cellStyle name="Heading 2 6 9 2" xfId="21909" xr:uid="{00000000-0005-0000-0000-000063530000}"/>
    <cellStyle name="Heading 2 60" xfId="21910" xr:uid="{00000000-0005-0000-0000-000064530000}"/>
    <cellStyle name="Heading 2 61" xfId="21911" xr:uid="{00000000-0005-0000-0000-000065530000}"/>
    <cellStyle name="Heading 2 62" xfId="21912" xr:uid="{00000000-0005-0000-0000-000066530000}"/>
    <cellStyle name="Heading 2 63" xfId="21913" xr:uid="{00000000-0005-0000-0000-000067530000}"/>
    <cellStyle name="Heading 2 64" xfId="21914" xr:uid="{00000000-0005-0000-0000-000068530000}"/>
    <cellStyle name="Heading 2 65" xfId="21915" xr:uid="{00000000-0005-0000-0000-000069530000}"/>
    <cellStyle name="Heading 2 66" xfId="21916" xr:uid="{00000000-0005-0000-0000-00006A530000}"/>
    <cellStyle name="Heading 2 67" xfId="21917" xr:uid="{00000000-0005-0000-0000-00006B530000}"/>
    <cellStyle name="Heading 2 68" xfId="21918" xr:uid="{00000000-0005-0000-0000-00006C530000}"/>
    <cellStyle name="Heading 2 69" xfId="21919" xr:uid="{00000000-0005-0000-0000-00006D530000}"/>
    <cellStyle name="Heading 2 7" xfId="565" xr:uid="{00000000-0005-0000-0000-00006E530000}"/>
    <cellStyle name="Heading 2 7 10" xfId="21920" xr:uid="{00000000-0005-0000-0000-00006F530000}"/>
    <cellStyle name="Heading 2 7 10 2" xfId="21921" xr:uid="{00000000-0005-0000-0000-000070530000}"/>
    <cellStyle name="Heading 2 7 11" xfId="21922" xr:uid="{00000000-0005-0000-0000-000071530000}"/>
    <cellStyle name="Heading 2 7 11 2" xfId="21923" xr:uid="{00000000-0005-0000-0000-000072530000}"/>
    <cellStyle name="Heading 2 7 12" xfId="21924" xr:uid="{00000000-0005-0000-0000-000073530000}"/>
    <cellStyle name="Heading 2 7 12 2" xfId="21925" xr:uid="{00000000-0005-0000-0000-000074530000}"/>
    <cellStyle name="Heading 2 7 13" xfId="21926" xr:uid="{00000000-0005-0000-0000-000075530000}"/>
    <cellStyle name="Heading 2 7 13 2" xfId="21927" xr:uid="{00000000-0005-0000-0000-000076530000}"/>
    <cellStyle name="Heading 2 7 14" xfId="21928" xr:uid="{00000000-0005-0000-0000-000077530000}"/>
    <cellStyle name="Heading 2 7 14 2" xfId="21929" xr:uid="{00000000-0005-0000-0000-000078530000}"/>
    <cellStyle name="Heading 2 7 15" xfId="21930" xr:uid="{00000000-0005-0000-0000-000079530000}"/>
    <cellStyle name="Heading 2 7 15 2" xfId="21931" xr:uid="{00000000-0005-0000-0000-00007A530000}"/>
    <cellStyle name="Heading 2 7 16" xfId="21932" xr:uid="{00000000-0005-0000-0000-00007B530000}"/>
    <cellStyle name="Heading 2 7 16 2" xfId="21933" xr:uid="{00000000-0005-0000-0000-00007C530000}"/>
    <cellStyle name="Heading 2 7 17" xfId="21934" xr:uid="{00000000-0005-0000-0000-00007D530000}"/>
    <cellStyle name="Heading 2 7 17 2" xfId="21935" xr:uid="{00000000-0005-0000-0000-00007E530000}"/>
    <cellStyle name="Heading 2 7 18" xfId="21936" xr:uid="{00000000-0005-0000-0000-00007F530000}"/>
    <cellStyle name="Heading 2 7 18 2" xfId="21937" xr:uid="{00000000-0005-0000-0000-000080530000}"/>
    <cellStyle name="Heading 2 7 19" xfId="21938" xr:uid="{00000000-0005-0000-0000-000081530000}"/>
    <cellStyle name="Heading 2 7 19 2" xfId="21939" xr:uid="{00000000-0005-0000-0000-000082530000}"/>
    <cellStyle name="Heading 2 7 2" xfId="566" xr:uid="{00000000-0005-0000-0000-000083530000}"/>
    <cellStyle name="Heading 2 7 2 2" xfId="21940" xr:uid="{00000000-0005-0000-0000-000084530000}"/>
    <cellStyle name="Heading 2 7 20" xfId="21941" xr:uid="{00000000-0005-0000-0000-000085530000}"/>
    <cellStyle name="Heading 2 7 20 2" xfId="21942" xr:uid="{00000000-0005-0000-0000-000086530000}"/>
    <cellStyle name="Heading 2 7 21" xfId="21943" xr:uid="{00000000-0005-0000-0000-000087530000}"/>
    <cellStyle name="Heading 2 7 21 2" xfId="21944" xr:uid="{00000000-0005-0000-0000-000088530000}"/>
    <cellStyle name="Heading 2 7 22" xfId="21945" xr:uid="{00000000-0005-0000-0000-000089530000}"/>
    <cellStyle name="Heading 2 7 22 2" xfId="21946" xr:uid="{00000000-0005-0000-0000-00008A530000}"/>
    <cellStyle name="Heading 2 7 23" xfId="21947" xr:uid="{00000000-0005-0000-0000-00008B530000}"/>
    <cellStyle name="Heading 2 7 23 2" xfId="21948" xr:uid="{00000000-0005-0000-0000-00008C530000}"/>
    <cellStyle name="Heading 2 7 24" xfId="21949" xr:uid="{00000000-0005-0000-0000-00008D530000}"/>
    <cellStyle name="Heading 2 7 24 2" xfId="21950" xr:uid="{00000000-0005-0000-0000-00008E530000}"/>
    <cellStyle name="Heading 2 7 25" xfId="21951" xr:uid="{00000000-0005-0000-0000-00008F530000}"/>
    <cellStyle name="Heading 2 7 25 2" xfId="21952" xr:uid="{00000000-0005-0000-0000-000090530000}"/>
    <cellStyle name="Heading 2 7 26" xfId="21953" xr:uid="{00000000-0005-0000-0000-000091530000}"/>
    <cellStyle name="Heading 2 7 26 2" xfId="21954" xr:uid="{00000000-0005-0000-0000-000092530000}"/>
    <cellStyle name="Heading 2 7 27" xfId="21955" xr:uid="{00000000-0005-0000-0000-000093530000}"/>
    <cellStyle name="Heading 2 7 27 2" xfId="21956" xr:uid="{00000000-0005-0000-0000-000094530000}"/>
    <cellStyle name="Heading 2 7 28" xfId="21957" xr:uid="{00000000-0005-0000-0000-000095530000}"/>
    <cellStyle name="Heading 2 7 28 2" xfId="21958" xr:uid="{00000000-0005-0000-0000-000096530000}"/>
    <cellStyle name="Heading 2 7 29" xfId="21959" xr:uid="{00000000-0005-0000-0000-000097530000}"/>
    <cellStyle name="Heading 2 7 29 2" xfId="21960" xr:uid="{00000000-0005-0000-0000-000098530000}"/>
    <cellStyle name="Heading 2 7 3" xfId="567" xr:uid="{00000000-0005-0000-0000-000099530000}"/>
    <cellStyle name="Heading 2 7 3 2" xfId="21961" xr:uid="{00000000-0005-0000-0000-00009A530000}"/>
    <cellStyle name="Heading 2 7 30" xfId="21962" xr:uid="{00000000-0005-0000-0000-00009B530000}"/>
    <cellStyle name="Heading 2 7 30 2" xfId="21963" xr:uid="{00000000-0005-0000-0000-00009C530000}"/>
    <cellStyle name="Heading 2 7 31" xfId="21964" xr:uid="{00000000-0005-0000-0000-00009D530000}"/>
    <cellStyle name="Heading 2 7 31 2" xfId="21965" xr:uid="{00000000-0005-0000-0000-00009E530000}"/>
    <cellStyle name="Heading 2 7 32" xfId="21966" xr:uid="{00000000-0005-0000-0000-00009F530000}"/>
    <cellStyle name="Heading 2 7 32 2" xfId="21967" xr:uid="{00000000-0005-0000-0000-0000A0530000}"/>
    <cellStyle name="Heading 2 7 33" xfId="21968" xr:uid="{00000000-0005-0000-0000-0000A1530000}"/>
    <cellStyle name="Heading 2 7 33 2" xfId="21969" xr:uid="{00000000-0005-0000-0000-0000A2530000}"/>
    <cellStyle name="Heading 2 7 34" xfId="21970" xr:uid="{00000000-0005-0000-0000-0000A3530000}"/>
    <cellStyle name="Heading 2 7 34 2" xfId="21971" xr:uid="{00000000-0005-0000-0000-0000A4530000}"/>
    <cellStyle name="Heading 2 7 35" xfId="21972" xr:uid="{00000000-0005-0000-0000-0000A5530000}"/>
    <cellStyle name="Heading 2 7 35 2" xfId="21973" xr:uid="{00000000-0005-0000-0000-0000A6530000}"/>
    <cellStyle name="Heading 2 7 36" xfId="21974" xr:uid="{00000000-0005-0000-0000-0000A7530000}"/>
    <cellStyle name="Heading 2 7 36 2" xfId="21975" xr:uid="{00000000-0005-0000-0000-0000A8530000}"/>
    <cellStyle name="Heading 2 7 37" xfId="21976" xr:uid="{00000000-0005-0000-0000-0000A9530000}"/>
    <cellStyle name="Heading 2 7 37 2" xfId="21977" xr:uid="{00000000-0005-0000-0000-0000AA530000}"/>
    <cellStyle name="Heading 2 7 38" xfId="21978" xr:uid="{00000000-0005-0000-0000-0000AB530000}"/>
    <cellStyle name="Heading 2 7 38 2" xfId="21979" xr:uid="{00000000-0005-0000-0000-0000AC530000}"/>
    <cellStyle name="Heading 2 7 39" xfId="21980" xr:uid="{00000000-0005-0000-0000-0000AD530000}"/>
    <cellStyle name="Heading 2 7 4" xfId="21981" xr:uid="{00000000-0005-0000-0000-0000AE530000}"/>
    <cellStyle name="Heading 2 7 4 2" xfId="21982" xr:uid="{00000000-0005-0000-0000-0000AF530000}"/>
    <cellStyle name="Heading 2 7 40" xfId="21983" xr:uid="{00000000-0005-0000-0000-0000B0530000}"/>
    <cellStyle name="Heading 2 7 41" xfId="21984" xr:uid="{00000000-0005-0000-0000-0000B1530000}"/>
    <cellStyle name="Heading 2 7 42" xfId="21985" xr:uid="{00000000-0005-0000-0000-0000B2530000}"/>
    <cellStyle name="Heading 2 7 43" xfId="21986" xr:uid="{00000000-0005-0000-0000-0000B3530000}"/>
    <cellStyle name="Heading 2 7 44" xfId="21987" xr:uid="{00000000-0005-0000-0000-0000B4530000}"/>
    <cellStyle name="Heading 2 7 45" xfId="21988" xr:uid="{00000000-0005-0000-0000-0000B5530000}"/>
    <cellStyle name="Heading 2 7 46" xfId="21989" xr:uid="{00000000-0005-0000-0000-0000B6530000}"/>
    <cellStyle name="Heading 2 7 47" xfId="21990" xr:uid="{00000000-0005-0000-0000-0000B7530000}"/>
    <cellStyle name="Heading 2 7 48" xfId="21991" xr:uid="{00000000-0005-0000-0000-0000B8530000}"/>
    <cellStyle name="Heading 2 7 49" xfId="21992" xr:uid="{00000000-0005-0000-0000-0000B9530000}"/>
    <cellStyle name="Heading 2 7 5" xfId="21993" xr:uid="{00000000-0005-0000-0000-0000BA530000}"/>
    <cellStyle name="Heading 2 7 5 2" xfId="21994" xr:uid="{00000000-0005-0000-0000-0000BB530000}"/>
    <cellStyle name="Heading 2 7 50" xfId="21995" xr:uid="{00000000-0005-0000-0000-0000BC530000}"/>
    <cellStyle name="Heading 2 7 51" xfId="21996" xr:uid="{00000000-0005-0000-0000-0000BD530000}"/>
    <cellStyle name="Heading 2 7 52" xfId="21997" xr:uid="{00000000-0005-0000-0000-0000BE530000}"/>
    <cellStyle name="Heading 2 7 53" xfId="21998" xr:uid="{00000000-0005-0000-0000-0000BF530000}"/>
    <cellStyle name="Heading 2 7 54" xfId="21999" xr:uid="{00000000-0005-0000-0000-0000C0530000}"/>
    <cellStyle name="Heading 2 7 55" xfId="22000" xr:uid="{00000000-0005-0000-0000-0000C1530000}"/>
    <cellStyle name="Heading 2 7 56" xfId="22001" xr:uid="{00000000-0005-0000-0000-0000C2530000}"/>
    <cellStyle name="Heading 2 7 57" xfId="22002" xr:uid="{00000000-0005-0000-0000-0000C3530000}"/>
    <cellStyle name="Heading 2 7 58" xfId="22003" xr:uid="{00000000-0005-0000-0000-0000C4530000}"/>
    <cellStyle name="Heading 2 7 59" xfId="22004" xr:uid="{00000000-0005-0000-0000-0000C5530000}"/>
    <cellStyle name="Heading 2 7 6" xfId="22005" xr:uid="{00000000-0005-0000-0000-0000C6530000}"/>
    <cellStyle name="Heading 2 7 6 2" xfId="22006" xr:uid="{00000000-0005-0000-0000-0000C7530000}"/>
    <cellStyle name="Heading 2 7 60" xfId="22007" xr:uid="{00000000-0005-0000-0000-0000C8530000}"/>
    <cellStyle name="Heading 2 7 61" xfId="22008" xr:uid="{00000000-0005-0000-0000-0000C9530000}"/>
    <cellStyle name="Heading 2 7 62" xfId="22009" xr:uid="{00000000-0005-0000-0000-0000CA530000}"/>
    <cellStyle name="Heading 2 7 63" xfId="22010" xr:uid="{00000000-0005-0000-0000-0000CB530000}"/>
    <cellStyle name="Heading 2 7 64" xfId="22011" xr:uid="{00000000-0005-0000-0000-0000CC530000}"/>
    <cellStyle name="Heading 2 7 65" xfId="22012" xr:uid="{00000000-0005-0000-0000-0000CD530000}"/>
    <cellStyle name="Heading 2 7 66" xfId="22013" xr:uid="{00000000-0005-0000-0000-0000CE530000}"/>
    <cellStyle name="Heading 2 7 67" xfId="22014" xr:uid="{00000000-0005-0000-0000-0000CF530000}"/>
    <cellStyle name="Heading 2 7 68" xfId="22015" xr:uid="{00000000-0005-0000-0000-0000D0530000}"/>
    <cellStyle name="Heading 2 7 69" xfId="22016" xr:uid="{00000000-0005-0000-0000-0000D1530000}"/>
    <cellStyle name="Heading 2 7 7" xfId="22017" xr:uid="{00000000-0005-0000-0000-0000D2530000}"/>
    <cellStyle name="Heading 2 7 7 2" xfId="22018" xr:uid="{00000000-0005-0000-0000-0000D3530000}"/>
    <cellStyle name="Heading 2 7 70" xfId="52806" xr:uid="{00000000-0005-0000-0000-0000D4530000}"/>
    <cellStyle name="Heading 2 7 71" xfId="53267" xr:uid="{00000000-0005-0000-0000-0000D5530000}"/>
    <cellStyle name="Heading 2 7 8" xfId="22019" xr:uid="{00000000-0005-0000-0000-0000D6530000}"/>
    <cellStyle name="Heading 2 7 8 2" xfId="22020" xr:uid="{00000000-0005-0000-0000-0000D7530000}"/>
    <cellStyle name="Heading 2 7 9" xfId="22021" xr:uid="{00000000-0005-0000-0000-0000D8530000}"/>
    <cellStyle name="Heading 2 7 9 2" xfId="22022" xr:uid="{00000000-0005-0000-0000-0000D9530000}"/>
    <cellStyle name="Heading 2 70" xfId="22023" xr:uid="{00000000-0005-0000-0000-0000DA530000}"/>
    <cellStyle name="Heading 2 71" xfId="22024" xr:uid="{00000000-0005-0000-0000-0000DB530000}"/>
    <cellStyle name="Heading 2 72" xfId="22025" xr:uid="{00000000-0005-0000-0000-0000DC530000}"/>
    <cellStyle name="Heading 2 73" xfId="22026" xr:uid="{00000000-0005-0000-0000-0000DD530000}"/>
    <cellStyle name="Heading 2 74" xfId="22027" xr:uid="{00000000-0005-0000-0000-0000DE530000}"/>
    <cellStyle name="Heading 2 75" xfId="22028" xr:uid="{00000000-0005-0000-0000-0000DF530000}"/>
    <cellStyle name="Heading 2 76" xfId="22029" xr:uid="{00000000-0005-0000-0000-0000E0530000}"/>
    <cellStyle name="Heading 2 77" xfId="22030" xr:uid="{00000000-0005-0000-0000-0000E1530000}"/>
    <cellStyle name="Heading 2 78" xfId="22031" xr:uid="{00000000-0005-0000-0000-0000E2530000}"/>
    <cellStyle name="Heading 2 79" xfId="22032" xr:uid="{00000000-0005-0000-0000-0000E3530000}"/>
    <cellStyle name="Heading 2 8" xfId="568" xr:uid="{00000000-0005-0000-0000-0000E4530000}"/>
    <cellStyle name="Heading 2 8 10" xfId="22033" xr:uid="{00000000-0005-0000-0000-0000E5530000}"/>
    <cellStyle name="Heading 2 8 10 2" xfId="22034" xr:uid="{00000000-0005-0000-0000-0000E6530000}"/>
    <cellStyle name="Heading 2 8 11" xfId="22035" xr:uid="{00000000-0005-0000-0000-0000E7530000}"/>
    <cellStyle name="Heading 2 8 11 2" xfId="22036" xr:uid="{00000000-0005-0000-0000-0000E8530000}"/>
    <cellStyle name="Heading 2 8 12" xfId="22037" xr:uid="{00000000-0005-0000-0000-0000E9530000}"/>
    <cellStyle name="Heading 2 8 12 2" xfId="22038" xr:uid="{00000000-0005-0000-0000-0000EA530000}"/>
    <cellStyle name="Heading 2 8 13" xfId="22039" xr:uid="{00000000-0005-0000-0000-0000EB530000}"/>
    <cellStyle name="Heading 2 8 13 2" xfId="22040" xr:uid="{00000000-0005-0000-0000-0000EC530000}"/>
    <cellStyle name="Heading 2 8 14" xfId="22041" xr:uid="{00000000-0005-0000-0000-0000ED530000}"/>
    <cellStyle name="Heading 2 8 14 2" xfId="22042" xr:uid="{00000000-0005-0000-0000-0000EE530000}"/>
    <cellStyle name="Heading 2 8 15" xfId="22043" xr:uid="{00000000-0005-0000-0000-0000EF530000}"/>
    <cellStyle name="Heading 2 8 15 2" xfId="22044" xr:uid="{00000000-0005-0000-0000-0000F0530000}"/>
    <cellStyle name="Heading 2 8 16" xfId="22045" xr:uid="{00000000-0005-0000-0000-0000F1530000}"/>
    <cellStyle name="Heading 2 8 16 2" xfId="22046" xr:uid="{00000000-0005-0000-0000-0000F2530000}"/>
    <cellStyle name="Heading 2 8 17" xfId="22047" xr:uid="{00000000-0005-0000-0000-0000F3530000}"/>
    <cellStyle name="Heading 2 8 17 2" xfId="22048" xr:uid="{00000000-0005-0000-0000-0000F4530000}"/>
    <cellStyle name="Heading 2 8 18" xfId="22049" xr:uid="{00000000-0005-0000-0000-0000F5530000}"/>
    <cellStyle name="Heading 2 8 18 2" xfId="22050" xr:uid="{00000000-0005-0000-0000-0000F6530000}"/>
    <cellStyle name="Heading 2 8 19" xfId="22051" xr:uid="{00000000-0005-0000-0000-0000F7530000}"/>
    <cellStyle name="Heading 2 8 19 2" xfId="22052" xr:uid="{00000000-0005-0000-0000-0000F8530000}"/>
    <cellStyle name="Heading 2 8 2" xfId="569" xr:uid="{00000000-0005-0000-0000-0000F9530000}"/>
    <cellStyle name="Heading 2 8 2 2" xfId="22053" xr:uid="{00000000-0005-0000-0000-0000FA530000}"/>
    <cellStyle name="Heading 2 8 20" xfId="22054" xr:uid="{00000000-0005-0000-0000-0000FB530000}"/>
    <cellStyle name="Heading 2 8 20 2" xfId="22055" xr:uid="{00000000-0005-0000-0000-0000FC530000}"/>
    <cellStyle name="Heading 2 8 21" xfId="22056" xr:uid="{00000000-0005-0000-0000-0000FD530000}"/>
    <cellStyle name="Heading 2 8 21 2" xfId="22057" xr:uid="{00000000-0005-0000-0000-0000FE530000}"/>
    <cellStyle name="Heading 2 8 22" xfId="22058" xr:uid="{00000000-0005-0000-0000-0000FF530000}"/>
    <cellStyle name="Heading 2 8 22 2" xfId="22059" xr:uid="{00000000-0005-0000-0000-000000540000}"/>
    <cellStyle name="Heading 2 8 23" xfId="22060" xr:uid="{00000000-0005-0000-0000-000001540000}"/>
    <cellStyle name="Heading 2 8 23 2" xfId="22061" xr:uid="{00000000-0005-0000-0000-000002540000}"/>
    <cellStyle name="Heading 2 8 24" xfId="22062" xr:uid="{00000000-0005-0000-0000-000003540000}"/>
    <cellStyle name="Heading 2 8 24 2" xfId="22063" xr:uid="{00000000-0005-0000-0000-000004540000}"/>
    <cellStyle name="Heading 2 8 25" xfId="22064" xr:uid="{00000000-0005-0000-0000-000005540000}"/>
    <cellStyle name="Heading 2 8 25 2" xfId="22065" xr:uid="{00000000-0005-0000-0000-000006540000}"/>
    <cellStyle name="Heading 2 8 26" xfId="22066" xr:uid="{00000000-0005-0000-0000-000007540000}"/>
    <cellStyle name="Heading 2 8 26 2" xfId="22067" xr:uid="{00000000-0005-0000-0000-000008540000}"/>
    <cellStyle name="Heading 2 8 27" xfId="22068" xr:uid="{00000000-0005-0000-0000-000009540000}"/>
    <cellStyle name="Heading 2 8 27 2" xfId="22069" xr:uid="{00000000-0005-0000-0000-00000A540000}"/>
    <cellStyle name="Heading 2 8 28" xfId="22070" xr:uid="{00000000-0005-0000-0000-00000B540000}"/>
    <cellStyle name="Heading 2 8 28 2" xfId="22071" xr:uid="{00000000-0005-0000-0000-00000C540000}"/>
    <cellStyle name="Heading 2 8 29" xfId="22072" xr:uid="{00000000-0005-0000-0000-00000D540000}"/>
    <cellStyle name="Heading 2 8 29 2" xfId="22073" xr:uid="{00000000-0005-0000-0000-00000E540000}"/>
    <cellStyle name="Heading 2 8 3" xfId="570" xr:uid="{00000000-0005-0000-0000-00000F540000}"/>
    <cellStyle name="Heading 2 8 3 2" xfId="22074" xr:uid="{00000000-0005-0000-0000-000010540000}"/>
    <cellStyle name="Heading 2 8 30" xfId="22075" xr:uid="{00000000-0005-0000-0000-000011540000}"/>
    <cellStyle name="Heading 2 8 30 2" xfId="22076" xr:uid="{00000000-0005-0000-0000-000012540000}"/>
    <cellStyle name="Heading 2 8 31" xfId="22077" xr:uid="{00000000-0005-0000-0000-000013540000}"/>
    <cellStyle name="Heading 2 8 31 2" xfId="22078" xr:uid="{00000000-0005-0000-0000-000014540000}"/>
    <cellStyle name="Heading 2 8 32" xfId="22079" xr:uid="{00000000-0005-0000-0000-000015540000}"/>
    <cellStyle name="Heading 2 8 32 2" xfId="22080" xr:uid="{00000000-0005-0000-0000-000016540000}"/>
    <cellStyle name="Heading 2 8 33" xfId="22081" xr:uid="{00000000-0005-0000-0000-000017540000}"/>
    <cellStyle name="Heading 2 8 33 2" xfId="22082" xr:uid="{00000000-0005-0000-0000-000018540000}"/>
    <cellStyle name="Heading 2 8 34" xfId="22083" xr:uid="{00000000-0005-0000-0000-000019540000}"/>
    <cellStyle name="Heading 2 8 34 2" xfId="22084" xr:uid="{00000000-0005-0000-0000-00001A540000}"/>
    <cellStyle name="Heading 2 8 35" xfId="22085" xr:uid="{00000000-0005-0000-0000-00001B540000}"/>
    <cellStyle name="Heading 2 8 35 2" xfId="22086" xr:uid="{00000000-0005-0000-0000-00001C540000}"/>
    <cellStyle name="Heading 2 8 36" xfId="22087" xr:uid="{00000000-0005-0000-0000-00001D540000}"/>
    <cellStyle name="Heading 2 8 36 2" xfId="22088" xr:uid="{00000000-0005-0000-0000-00001E540000}"/>
    <cellStyle name="Heading 2 8 37" xfId="22089" xr:uid="{00000000-0005-0000-0000-00001F540000}"/>
    <cellStyle name="Heading 2 8 37 2" xfId="22090" xr:uid="{00000000-0005-0000-0000-000020540000}"/>
    <cellStyle name="Heading 2 8 38" xfId="22091" xr:uid="{00000000-0005-0000-0000-000021540000}"/>
    <cellStyle name="Heading 2 8 38 2" xfId="22092" xr:uid="{00000000-0005-0000-0000-000022540000}"/>
    <cellStyle name="Heading 2 8 39" xfId="22093" xr:uid="{00000000-0005-0000-0000-000023540000}"/>
    <cellStyle name="Heading 2 8 4" xfId="22094" xr:uid="{00000000-0005-0000-0000-000024540000}"/>
    <cellStyle name="Heading 2 8 4 2" xfId="22095" xr:uid="{00000000-0005-0000-0000-000025540000}"/>
    <cellStyle name="Heading 2 8 40" xfId="22096" xr:uid="{00000000-0005-0000-0000-000026540000}"/>
    <cellStyle name="Heading 2 8 41" xfId="22097" xr:uid="{00000000-0005-0000-0000-000027540000}"/>
    <cellStyle name="Heading 2 8 42" xfId="22098" xr:uid="{00000000-0005-0000-0000-000028540000}"/>
    <cellStyle name="Heading 2 8 43" xfId="22099" xr:uid="{00000000-0005-0000-0000-000029540000}"/>
    <cellStyle name="Heading 2 8 44" xfId="22100" xr:uid="{00000000-0005-0000-0000-00002A540000}"/>
    <cellStyle name="Heading 2 8 45" xfId="22101" xr:uid="{00000000-0005-0000-0000-00002B540000}"/>
    <cellStyle name="Heading 2 8 46" xfId="22102" xr:uid="{00000000-0005-0000-0000-00002C540000}"/>
    <cellStyle name="Heading 2 8 47" xfId="22103" xr:uid="{00000000-0005-0000-0000-00002D540000}"/>
    <cellStyle name="Heading 2 8 48" xfId="22104" xr:uid="{00000000-0005-0000-0000-00002E540000}"/>
    <cellStyle name="Heading 2 8 49" xfId="22105" xr:uid="{00000000-0005-0000-0000-00002F540000}"/>
    <cellStyle name="Heading 2 8 5" xfId="22106" xr:uid="{00000000-0005-0000-0000-000030540000}"/>
    <cellStyle name="Heading 2 8 5 2" xfId="22107" xr:uid="{00000000-0005-0000-0000-000031540000}"/>
    <cellStyle name="Heading 2 8 50" xfId="22108" xr:uid="{00000000-0005-0000-0000-000032540000}"/>
    <cellStyle name="Heading 2 8 51" xfId="22109" xr:uid="{00000000-0005-0000-0000-000033540000}"/>
    <cellStyle name="Heading 2 8 52" xfId="22110" xr:uid="{00000000-0005-0000-0000-000034540000}"/>
    <cellStyle name="Heading 2 8 53" xfId="22111" xr:uid="{00000000-0005-0000-0000-000035540000}"/>
    <cellStyle name="Heading 2 8 54" xfId="22112" xr:uid="{00000000-0005-0000-0000-000036540000}"/>
    <cellStyle name="Heading 2 8 55" xfId="22113" xr:uid="{00000000-0005-0000-0000-000037540000}"/>
    <cellStyle name="Heading 2 8 56" xfId="22114" xr:uid="{00000000-0005-0000-0000-000038540000}"/>
    <cellStyle name="Heading 2 8 57" xfId="22115" xr:uid="{00000000-0005-0000-0000-000039540000}"/>
    <cellStyle name="Heading 2 8 58" xfId="22116" xr:uid="{00000000-0005-0000-0000-00003A540000}"/>
    <cellStyle name="Heading 2 8 59" xfId="22117" xr:uid="{00000000-0005-0000-0000-00003B540000}"/>
    <cellStyle name="Heading 2 8 6" xfId="22118" xr:uid="{00000000-0005-0000-0000-00003C540000}"/>
    <cellStyle name="Heading 2 8 6 2" xfId="22119" xr:uid="{00000000-0005-0000-0000-00003D540000}"/>
    <cellStyle name="Heading 2 8 60" xfId="22120" xr:uid="{00000000-0005-0000-0000-00003E540000}"/>
    <cellStyle name="Heading 2 8 61" xfId="22121" xr:uid="{00000000-0005-0000-0000-00003F540000}"/>
    <cellStyle name="Heading 2 8 62" xfId="22122" xr:uid="{00000000-0005-0000-0000-000040540000}"/>
    <cellStyle name="Heading 2 8 63" xfId="22123" xr:uid="{00000000-0005-0000-0000-000041540000}"/>
    <cellStyle name="Heading 2 8 64" xfId="22124" xr:uid="{00000000-0005-0000-0000-000042540000}"/>
    <cellStyle name="Heading 2 8 65" xfId="22125" xr:uid="{00000000-0005-0000-0000-000043540000}"/>
    <cellStyle name="Heading 2 8 66" xfId="22126" xr:uid="{00000000-0005-0000-0000-000044540000}"/>
    <cellStyle name="Heading 2 8 67" xfId="22127" xr:uid="{00000000-0005-0000-0000-000045540000}"/>
    <cellStyle name="Heading 2 8 68" xfId="22128" xr:uid="{00000000-0005-0000-0000-000046540000}"/>
    <cellStyle name="Heading 2 8 69" xfId="22129" xr:uid="{00000000-0005-0000-0000-000047540000}"/>
    <cellStyle name="Heading 2 8 7" xfId="22130" xr:uid="{00000000-0005-0000-0000-000048540000}"/>
    <cellStyle name="Heading 2 8 7 2" xfId="22131" xr:uid="{00000000-0005-0000-0000-000049540000}"/>
    <cellStyle name="Heading 2 8 70" xfId="52338" xr:uid="{00000000-0005-0000-0000-00004A540000}"/>
    <cellStyle name="Heading 2 8 71" xfId="53116" xr:uid="{00000000-0005-0000-0000-00004B540000}"/>
    <cellStyle name="Heading 2 8 8" xfId="22132" xr:uid="{00000000-0005-0000-0000-00004C540000}"/>
    <cellStyle name="Heading 2 8 8 2" xfId="22133" xr:uid="{00000000-0005-0000-0000-00004D540000}"/>
    <cellStyle name="Heading 2 8 9" xfId="22134" xr:uid="{00000000-0005-0000-0000-00004E540000}"/>
    <cellStyle name="Heading 2 8 9 2" xfId="22135" xr:uid="{00000000-0005-0000-0000-00004F540000}"/>
    <cellStyle name="Heading 2 80" xfId="22136" xr:uid="{00000000-0005-0000-0000-000050540000}"/>
    <cellStyle name="Heading 2 81" xfId="22137" xr:uid="{00000000-0005-0000-0000-000051540000}"/>
    <cellStyle name="Heading 2 82" xfId="22138" xr:uid="{00000000-0005-0000-0000-000052540000}"/>
    <cellStyle name="Heading 2 83" xfId="22139" xr:uid="{00000000-0005-0000-0000-000053540000}"/>
    <cellStyle name="Heading 2 84" xfId="22140" xr:uid="{00000000-0005-0000-0000-000054540000}"/>
    <cellStyle name="Heading 2 85" xfId="22141" xr:uid="{00000000-0005-0000-0000-000055540000}"/>
    <cellStyle name="Heading 2 86" xfId="22142" xr:uid="{00000000-0005-0000-0000-000056540000}"/>
    <cellStyle name="Heading 2 87" xfId="22143" xr:uid="{00000000-0005-0000-0000-000057540000}"/>
    <cellStyle name="Heading 2 88" xfId="22144" xr:uid="{00000000-0005-0000-0000-000058540000}"/>
    <cellStyle name="Heading 2 89" xfId="52603" xr:uid="{00000000-0005-0000-0000-000059540000}"/>
    <cellStyle name="Heading 2 9" xfId="571" xr:uid="{00000000-0005-0000-0000-00005A540000}"/>
    <cellStyle name="Heading 2 9 10" xfId="22145" xr:uid="{00000000-0005-0000-0000-00005B540000}"/>
    <cellStyle name="Heading 2 9 10 2" xfId="22146" xr:uid="{00000000-0005-0000-0000-00005C540000}"/>
    <cellStyle name="Heading 2 9 11" xfId="22147" xr:uid="{00000000-0005-0000-0000-00005D540000}"/>
    <cellStyle name="Heading 2 9 11 2" xfId="22148" xr:uid="{00000000-0005-0000-0000-00005E540000}"/>
    <cellStyle name="Heading 2 9 12" xfId="22149" xr:uid="{00000000-0005-0000-0000-00005F540000}"/>
    <cellStyle name="Heading 2 9 12 2" xfId="22150" xr:uid="{00000000-0005-0000-0000-000060540000}"/>
    <cellStyle name="Heading 2 9 13" xfId="22151" xr:uid="{00000000-0005-0000-0000-000061540000}"/>
    <cellStyle name="Heading 2 9 13 2" xfId="22152" xr:uid="{00000000-0005-0000-0000-000062540000}"/>
    <cellStyle name="Heading 2 9 14" xfId="22153" xr:uid="{00000000-0005-0000-0000-000063540000}"/>
    <cellStyle name="Heading 2 9 14 2" xfId="22154" xr:uid="{00000000-0005-0000-0000-000064540000}"/>
    <cellStyle name="Heading 2 9 15" xfId="22155" xr:uid="{00000000-0005-0000-0000-000065540000}"/>
    <cellStyle name="Heading 2 9 15 2" xfId="22156" xr:uid="{00000000-0005-0000-0000-000066540000}"/>
    <cellStyle name="Heading 2 9 16" xfId="22157" xr:uid="{00000000-0005-0000-0000-000067540000}"/>
    <cellStyle name="Heading 2 9 16 2" xfId="22158" xr:uid="{00000000-0005-0000-0000-000068540000}"/>
    <cellStyle name="Heading 2 9 17" xfId="22159" xr:uid="{00000000-0005-0000-0000-000069540000}"/>
    <cellStyle name="Heading 2 9 17 2" xfId="22160" xr:uid="{00000000-0005-0000-0000-00006A540000}"/>
    <cellStyle name="Heading 2 9 18" xfId="22161" xr:uid="{00000000-0005-0000-0000-00006B540000}"/>
    <cellStyle name="Heading 2 9 18 2" xfId="22162" xr:uid="{00000000-0005-0000-0000-00006C540000}"/>
    <cellStyle name="Heading 2 9 19" xfId="22163" xr:uid="{00000000-0005-0000-0000-00006D540000}"/>
    <cellStyle name="Heading 2 9 19 2" xfId="22164" xr:uid="{00000000-0005-0000-0000-00006E540000}"/>
    <cellStyle name="Heading 2 9 2" xfId="572" xr:uid="{00000000-0005-0000-0000-00006F540000}"/>
    <cellStyle name="Heading 2 9 2 2" xfId="22165" xr:uid="{00000000-0005-0000-0000-000070540000}"/>
    <cellStyle name="Heading 2 9 20" xfId="22166" xr:uid="{00000000-0005-0000-0000-000071540000}"/>
    <cellStyle name="Heading 2 9 20 2" xfId="22167" xr:uid="{00000000-0005-0000-0000-000072540000}"/>
    <cellStyle name="Heading 2 9 21" xfId="22168" xr:uid="{00000000-0005-0000-0000-000073540000}"/>
    <cellStyle name="Heading 2 9 21 2" xfId="22169" xr:uid="{00000000-0005-0000-0000-000074540000}"/>
    <cellStyle name="Heading 2 9 22" xfId="22170" xr:uid="{00000000-0005-0000-0000-000075540000}"/>
    <cellStyle name="Heading 2 9 22 2" xfId="22171" xr:uid="{00000000-0005-0000-0000-000076540000}"/>
    <cellStyle name="Heading 2 9 23" xfId="22172" xr:uid="{00000000-0005-0000-0000-000077540000}"/>
    <cellStyle name="Heading 2 9 23 2" xfId="22173" xr:uid="{00000000-0005-0000-0000-000078540000}"/>
    <cellStyle name="Heading 2 9 24" xfId="22174" xr:uid="{00000000-0005-0000-0000-000079540000}"/>
    <cellStyle name="Heading 2 9 24 2" xfId="22175" xr:uid="{00000000-0005-0000-0000-00007A540000}"/>
    <cellStyle name="Heading 2 9 25" xfId="22176" xr:uid="{00000000-0005-0000-0000-00007B540000}"/>
    <cellStyle name="Heading 2 9 25 2" xfId="22177" xr:uid="{00000000-0005-0000-0000-00007C540000}"/>
    <cellStyle name="Heading 2 9 26" xfId="22178" xr:uid="{00000000-0005-0000-0000-00007D540000}"/>
    <cellStyle name="Heading 2 9 26 2" xfId="22179" xr:uid="{00000000-0005-0000-0000-00007E540000}"/>
    <cellStyle name="Heading 2 9 27" xfId="22180" xr:uid="{00000000-0005-0000-0000-00007F540000}"/>
    <cellStyle name="Heading 2 9 27 2" xfId="22181" xr:uid="{00000000-0005-0000-0000-000080540000}"/>
    <cellStyle name="Heading 2 9 28" xfId="22182" xr:uid="{00000000-0005-0000-0000-000081540000}"/>
    <cellStyle name="Heading 2 9 28 2" xfId="22183" xr:uid="{00000000-0005-0000-0000-000082540000}"/>
    <cellStyle name="Heading 2 9 29" xfId="22184" xr:uid="{00000000-0005-0000-0000-000083540000}"/>
    <cellStyle name="Heading 2 9 29 2" xfId="22185" xr:uid="{00000000-0005-0000-0000-000084540000}"/>
    <cellStyle name="Heading 2 9 3" xfId="573" xr:uid="{00000000-0005-0000-0000-000085540000}"/>
    <cellStyle name="Heading 2 9 3 2" xfId="22186" xr:uid="{00000000-0005-0000-0000-000086540000}"/>
    <cellStyle name="Heading 2 9 30" xfId="22187" xr:uid="{00000000-0005-0000-0000-000087540000}"/>
    <cellStyle name="Heading 2 9 30 2" xfId="22188" xr:uid="{00000000-0005-0000-0000-000088540000}"/>
    <cellStyle name="Heading 2 9 31" xfId="22189" xr:uid="{00000000-0005-0000-0000-000089540000}"/>
    <cellStyle name="Heading 2 9 31 2" xfId="22190" xr:uid="{00000000-0005-0000-0000-00008A540000}"/>
    <cellStyle name="Heading 2 9 32" xfId="22191" xr:uid="{00000000-0005-0000-0000-00008B540000}"/>
    <cellStyle name="Heading 2 9 32 2" xfId="22192" xr:uid="{00000000-0005-0000-0000-00008C540000}"/>
    <cellStyle name="Heading 2 9 33" xfId="22193" xr:uid="{00000000-0005-0000-0000-00008D540000}"/>
    <cellStyle name="Heading 2 9 33 2" xfId="22194" xr:uid="{00000000-0005-0000-0000-00008E540000}"/>
    <cellStyle name="Heading 2 9 34" xfId="22195" xr:uid="{00000000-0005-0000-0000-00008F540000}"/>
    <cellStyle name="Heading 2 9 34 2" xfId="22196" xr:uid="{00000000-0005-0000-0000-000090540000}"/>
    <cellStyle name="Heading 2 9 35" xfId="22197" xr:uid="{00000000-0005-0000-0000-000091540000}"/>
    <cellStyle name="Heading 2 9 35 2" xfId="22198" xr:uid="{00000000-0005-0000-0000-000092540000}"/>
    <cellStyle name="Heading 2 9 36" xfId="22199" xr:uid="{00000000-0005-0000-0000-000093540000}"/>
    <cellStyle name="Heading 2 9 36 2" xfId="22200" xr:uid="{00000000-0005-0000-0000-000094540000}"/>
    <cellStyle name="Heading 2 9 37" xfId="22201" xr:uid="{00000000-0005-0000-0000-000095540000}"/>
    <cellStyle name="Heading 2 9 37 2" xfId="22202" xr:uid="{00000000-0005-0000-0000-000096540000}"/>
    <cellStyle name="Heading 2 9 38" xfId="22203" xr:uid="{00000000-0005-0000-0000-000097540000}"/>
    <cellStyle name="Heading 2 9 38 2" xfId="22204" xr:uid="{00000000-0005-0000-0000-000098540000}"/>
    <cellStyle name="Heading 2 9 39" xfId="22205" xr:uid="{00000000-0005-0000-0000-000099540000}"/>
    <cellStyle name="Heading 2 9 4" xfId="22206" xr:uid="{00000000-0005-0000-0000-00009A540000}"/>
    <cellStyle name="Heading 2 9 4 2" xfId="22207" xr:uid="{00000000-0005-0000-0000-00009B540000}"/>
    <cellStyle name="Heading 2 9 40" xfId="22208" xr:uid="{00000000-0005-0000-0000-00009C540000}"/>
    <cellStyle name="Heading 2 9 41" xfId="22209" xr:uid="{00000000-0005-0000-0000-00009D540000}"/>
    <cellStyle name="Heading 2 9 42" xfId="22210" xr:uid="{00000000-0005-0000-0000-00009E540000}"/>
    <cellStyle name="Heading 2 9 43" xfId="22211" xr:uid="{00000000-0005-0000-0000-00009F540000}"/>
    <cellStyle name="Heading 2 9 44" xfId="22212" xr:uid="{00000000-0005-0000-0000-0000A0540000}"/>
    <cellStyle name="Heading 2 9 45" xfId="22213" xr:uid="{00000000-0005-0000-0000-0000A1540000}"/>
    <cellStyle name="Heading 2 9 46" xfId="22214" xr:uid="{00000000-0005-0000-0000-0000A2540000}"/>
    <cellStyle name="Heading 2 9 47" xfId="22215" xr:uid="{00000000-0005-0000-0000-0000A3540000}"/>
    <cellStyle name="Heading 2 9 48" xfId="22216" xr:uid="{00000000-0005-0000-0000-0000A4540000}"/>
    <cellStyle name="Heading 2 9 49" xfId="22217" xr:uid="{00000000-0005-0000-0000-0000A5540000}"/>
    <cellStyle name="Heading 2 9 5" xfId="22218" xr:uid="{00000000-0005-0000-0000-0000A6540000}"/>
    <cellStyle name="Heading 2 9 5 2" xfId="22219" xr:uid="{00000000-0005-0000-0000-0000A7540000}"/>
    <cellStyle name="Heading 2 9 50" xfId="22220" xr:uid="{00000000-0005-0000-0000-0000A8540000}"/>
    <cellStyle name="Heading 2 9 51" xfId="22221" xr:uid="{00000000-0005-0000-0000-0000A9540000}"/>
    <cellStyle name="Heading 2 9 52" xfId="22222" xr:uid="{00000000-0005-0000-0000-0000AA540000}"/>
    <cellStyle name="Heading 2 9 53" xfId="22223" xr:uid="{00000000-0005-0000-0000-0000AB540000}"/>
    <cellStyle name="Heading 2 9 54" xfId="22224" xr:uid="{00000000-0005-0000-0000-0000AC540000}"/>
    <cellStyle name="Heading 2 9 55" xfId="22225" xr:uid="{00000000-0005-0000-0000-0000AD540000}"/>
    <cellStyle name="Heading 2 9 56" xfId="22226" xr:uid="{00000000-0005-0000-0000-0000AE540000}"/>
    <cellStyle name="Heading 2 9 57" xfId="22227" xr:uid="{00000000-0005-0000-0000-0000AF540000}"/>
    <cellStyle name="Heading 2 9 58" xfId="22228" xr:uid="{00000000-0005-0000-0000-0000B0540000}"/>
    <cellStyle name="Heading 2 9 59" xfId="22229" xr:uid="{00000000-0005-0000-0000-0000B1540000}"/>
    <cellStyle name="Heading 2 9 6" xfId="22230" xr:uid="{00000000-0005-0000-0000-0000B2540000}"/>
    <cellStyle name="Heading 2 9 6 2" xfId="22231" xr:uid="{00000000-0005-0000-0000-0000B3540000}"/>
    <cellStyle name="Heading 2 9 60" xfId="22232" xr:uid="{00000000-0005-0000-0000-0000B4540000}"/>
    <cellStyle name="Heading 2 9 61" xfId="22233" xr:uid="{00000000-0005-0000-0000-0000B5540000}"/>
    <cellStyle name="Heading 2 9 62" xfId="22234" xr:uid="{00000000-0005-0000-0000-0000B6540000}"/>
    <cellStyle name="Heading 2 9 63" xfId="22235" xr:uid="{00000000-0005-0000-0000-0000B7540000}"/>
    <cellStyle name="Heading 2 9 64" xfId="22236" xr:uid="{00000000-0005-0000-0000-0000B8540000}"/>
    <cellStyle name="Heading 2 9 65" xfId="22237" xr:uid="{00000000-0005-0000-0000-0000B9540000}"/>
    <cellStyle name="Heading 2 9 66" xfId="22238" xr:uid="{00000000-0005-0000-0000-0000BA540000}"/>
    <cellStyle name="Heading 2 9 67" xfId="22239" xr:uid="{00000000-0005-0000-0000-0000BB540000}"/>
    <cellStyle name="Heading 2 9 68" xfId="22240" xr:uid="{00000000-0005-0000-0000-0000BC540000}"/>
    <cellStyle name="Heading 2 9 69" xfId="22241" xr:uid="{00000000-0005-0000-0000-0000BD540000}"/>
    <cellStyle name="Heading 2 9 7" xfId="22242" xr:uid="{00000000-0005-0000-0000-0000BE540000}"/>
    <cellStyle name="Heading 2 9 7 2" xfId="22243" xr:uid="{00000000-0005-0000-0000-0000BF540000}"/>
    <cellStyle name="Heading 2 9 70" xfId="52811" xr:uid="{00000000-0005-0000-0000-0000C0540000}"/>
    <cellStyle name="Heading 2 9 71" xfId="53272" xr:uid="{00000000-0005-0000-0000-0000C1540000}"/>
    <cellStyle name="Heading 2 9 8" xfId="22244" xr:uid="{00000000-0005-0000-0000-0000C2540000}"/>
    <cellStyle name="Heading 2 9 8 2" xfId="22245" xr:uid="{00000000-0005-0000-0000-0000C3540000}"/>
    <cellStyle name="Heading 2 9 9" xfId="22246" xr:uid="{00000000-0005-0000-0000-0000C4540000}"/>
    <cellStyle name="Heading 2 9 9 2" xfId="22247" xr:uid="{00000000-0005-0000-0000-0000C5540000}"/>
    <cellStyle name="Heading 2 90" xfId="53047" xr:uid="{00000000-0005-0000-0000-0000C6540000}"/>
    <cellStyle name="Heading 2 91" xfId="53534" xr:uid="{00000000-0005-0000-0000-0000C7540000}"/>
    <cellStyle name="Heading 3" xfId="574" xr:uid="{00000000-0005-0000-0000-0000C8540000}"/>
    <cellStyle name="Heading 3 10" xfId="575" xr:uid="{00000000-0005-0000-0000-0000C9540000}"/>
    <cellStyle name="Heading 3 10 10" xfId="22248" xr:uid="{00000000-0005-0000-0000-0000CA540000}"/>
    <cellStyle name="Heading 3 10 10 2" xfId="22249" xr:uid="{00000000-0005-0000-0000-0000CB540000}"/>
    <cellStyle name="Heading 3 10 11" xfId="22250" xr:uid="{00000000-0005-0000-0000-0000CC540000}"/>
    <cellStyle name="Heading 3 10 11 2" xfId="22251" xr:uid="{00000000-0005-0000-0000-0000CD540000}"/>
    <cellStyle name="Heading 3 10 12" xfId="22252" xr:uid="{00000000-0005-0000-0000-0000CE540000}"/>
    <cellStyle name="Heading 3 10 12 2" xfId="22253" xr:uid="{00000000-0005-0000-0000-0000CF540000}"/>
    <cellStyle name="Heading 3 10 13" xfId="22254" xr:uid="{00000000-0005-0000-0000-0000D0540000}"/>
    <cellStyle name="Heading 3 10 13 2" xfId="22255" xr:uid="{00000000-0005-0000-0000-0000D1540000}"/>
    <cellStyle name="Heading 3 10 14" xfId="22256" xr:uid="{00000000-0005-0000-0000-0000D2540000}"/>
    <cellStyle name="Heading 3 10 14 2" xfId="22257" xr:uid="{00000000-0005-0000-0000-0000D3540000}"/>
    <cellStyle name="Heading 3 10 15" xfId="22258" xr:uid="{00000000-0005-0000-0000-0000D4540000}"/>
    <cellStyle name="Heading 3 10 15 2" xfId="22259" xr:uid="{00000000-0005-0000-0000-0000D5540000}"/>
    <cellStyle name="Heading 3 10 16" xfId="22260" xr:uid="{00000000-0005-0000-0000-0000D6540000}"/>
    <cellStyle name="Heading 3 10 16 2" xfId="22261" xr:uid="{00000000-0005-0000-0000-0000D7540000}"/>
    <cellStyle name="Heading 3 10 17" xfId="22262" xr:uid="{00000000-0005-0000-0000-0000D8540000}"/>
    <cellStyle name="Heading 3 10 17 2" xfId="22263" xr:uid="{00000000-0005-0000-0000-0000D9540000}"/>
    <cellStyle name="Heading 3 10 18" xfId="22264" xr:uid="{00000000-0005-0000-0000-0000DA540000}"/>
    <cellStyle name="Heading 3 10 18 2" xfId="22265" xr:uid="{00000000-0005-0000-0000-0000DB540000}"/>
    <cellStyle name="Heading 3 10 19" xfId="22266" xr:uid="{00000000-0005-0000-0000-0000DC540000}"/>
    <cellStyle name="Heading 3 10 19 2" xfId="22267" xr:uid="{00000000-0005-0000-0000-0000DD540000}"/>
    <cellStyle name="Heading 3 10 2" xfId="576" xr:uid="{00000000-0005-0000-0000-0000DE540000}"/>
    <cellStyle name="Heading 3 10 2 2" xfId="22268" xr:uid="{00000000-0005-0000-0000-0000DF540000}"/>
    <cellStyle name="Heading 3 10 20" xfId="22269" xr:uid="{00000000-0005-0000-0000-0000E0540000}"/>
    <cellStyle name="Heading 3 10 20 2" xfId="22270" xr:uid="{00000000-0005-0000-0000-0000E1540000}"/>
    <cellStyle name="Heading 3 10 21" xfId="22271" xr:uid="{00000000-0005-0000-0000-0000E2540000}"/>
    <cellStyle name="Heading 3 10 21 2" xfId="22272" xr:uid="{00000000-0005-0000-0000-0000E3540000}"/>
    <cellStyle name="Heading 3 10 22" xfId="22273" xr:uid="{00000000-0005-0000-0000-0000E4540000}"/>
    <cellStyle name="Heading 3 10 22 2" xfId="22274" xr:uid="{00000000-0005-0000-0000-0000E5540000}"/>
    <cellStyle name="Heading 3 10 23" xfId="22275" xr:uid="{00000000-0005-0000-0000-0000E6540000}"/>
    <cellStyle name="Heading 3 10 23 2" xfId="22276" xr:uid="{00000000-0005-0000-0000-0000E7540000}"/>
    <cellStyle name="Heading 3 10 24" xfId="22277" xr:uid="{00000000-0005-0000-0000-0000E8540000}"/>
    <cellStyle name="Heading 3 10 24 2" xfId="22278" xr:uid="{00000000-0005-0000-0000-0000E9540000}"/>
    <cellStyle name="Heading 3 10 25" xfId="22279" xr:uid="{00000000-0005-0000-0000-0000EA540000}"/>
    <cellStyle name="Heading 3 10 25 2" xfId="22280" xr:uid="{00000000-0005-0000-0000-0000EB540000}"/>
    <cellStyle name="Heading 3 10 26" xfId="22281" xr:uid="{00000000-0005-0000-0000-0000EC540000}"/>
    <cellStyle name="Heading 3 10 26 2" xfId="22282" xr:uid="{00000000-0005-0000-0000-0000ED540000}"/>
    <cellStyle name="Heading 3 10 27" xfId="22283" xr:uid="{00000000-0005-0000-0000-0000EE540000}"/>
    <cellStyle name="Heading 3 10 27 2" xfId="22284" xr:uid="{00000000-0005-0000-0000-0000EF540000}"/>
    <cellStyle name="Heading 3 10 28" xfId="22285" xr:uid="{00000000-0005-0000-0000-0000F0540000}"/>
    <cellStyle name="Heading 3 10 28 2" xfId="22286" xr:uid="{00000000-0005-0000-0000-0000F1540000}"/>
    <cellStyle name="Heading 3 10 29" xfId="22287" xr:uid="{00000000-0005-0000-0000-0000F2540000}"/>
    <cellStyle name="Heading 3 10 29 2" xfId="22288" xr:uid="{00000000-0005-0000-0000-0000F3540000}"/>
    <cellStyle name="Heading 3 10 3" xfId="577" xr:uid="{00000000-0005-0000-0000-0000F4540000}"/>
    <cellStyle name="Heading 3 10 3 2" xfId="22289" xr:uid="{00000000-0005-0000-0000-0000F5540000}"/>
    <cellStyle name="Heading 3 10 30" xfId="22290" xr:uid="{00000000-0005-0000-0000-0000F6540000}"/>
    <cellStyle name="Heading 3 10 30 2" xfId="22291" xr:uid="{00000000-0005-0000-0000-0000F7540000}"/>
    <cellStyle name="Heading 3 10 31" xfId="22292" xr:uid="{00000000-0005-0000-0000-0000F8540000}"/>
    <cellStyle name="Heading 3 10 31 2" xfId="22293" xr:uid="{00000000-0005-0000-0000-0000F9540000}"/>
    <cellStyle name="Heading 3 10 32" xfId="22294" xr:uid="{00000000-0005-0000-0000-0000FA540000}"/>
    <cellStyle name="Heading 3 10 32 2" xfId="22295" xr:uid="{00000000-0005-0000-0000-0000FB540000}"/>
    <cellStyle name="Heading 3 10 33" xfId="22296" xr:uid="{00000000-0005-0000-0000-0000FC540000}"/>
    <cellStyle name="Heading 3 10 33 2" xfId="22297" xr:uid="{00000000-0005-0000-0000-0000FD540000}"/>
    <cellStyle name="Heading 3 10 34" xfId="22298" xr:uid="{00000000-0005-0000-0000-0000FE540000}"/>
    <cellStyle name="Heading 3 10 34 2" xfId="22299" xr:uid="{00000000-0005-0000-0000-0000FF540000}"/>
    <cellStyle name="Heading 3 10 35" xfId="22300" xr:uid="{00000000-0005-0000-0000-000000550000}"/>
    <cellStyle name="Heading 3 10 35 2" xfId="22301" xr:uid="{00000000-0005-0000-0000-000001550000}"/>
    <cellStyle name="Heading 3 10 36" xfId="22302" xr:uid="{00000000-0005-0000-0000-000002550000}"/>
    <cellStyle name="Heading 3 10 36 2" xfId="22303" xr:uid="{00000000-0005-0000-0000-000003550000}"/>
    <cellStyle name="Heading 3 10 37" xfId="22304" xr:uid="{00000000-0005-0000-0000-000004550000}"/>
    <cellStyle name="Heading 3 10 37 2" xfId="22305" xr:uid="{00000000-0005-0000-0000-000005550000}"/>
    <cellStyle name="Heading 3 10 38" xfId="22306" xr:uid="{00000000-0005-0000-0000-000006550000}"/>
    <cellStyle name="Heading 3 10 38 2" xfId="22307" xr:uid="{00000000-0005-0000-0000-000007550000}"/>
    <cellStyle name="Heading 3 10 39" xfId="22308" xr:uid="{00000000-0005-0000-0000-000008550000}"/>
    <cellStyle name="Heading 3 10 4" xfId="22309" xr:uid="{00000000-0005-0000-0000-000009550000}"/>
    <cellStyle name="Heading 3 10 4 2" xfId="22310" xr:uid="{00000000-0005-0000-0000-00000A550000}"/>
    <cellStyle name="Heading 3 10 40" xfId="22311" xr:uid="{00000000-0005-0000-0000-00000B550000}"/>
    <cellStyle name="Heading 3 10 41" xfId="22312" xr:uid="{00000000-0005-0000-0000-00000C550000}"/>
    <cellStyle name="Heading 3 10 42" xfId="22313" xr:uid="{00000000-0005-0000-0000-00000D550000}"/>
    <cellStyle name="Heading 3 10 43" xfId="22314" xr:uid="{00000000-0005-0000-0000-00000E550000}"/>
    <cellStyle name="Heading 3 10 44" xfId="22315" xr:uid="{00000000-0005-0000-0000-00000F550000}"/>
    <cellStyle name="Heading 3 10 45" xfId="22316" xr:uid="{00000000-0005-0000-0000-000010550000}"/>
    <cellStyle name="Heading 3 10 46" xfId="22317" xr:uid="{00000000-0005-0000-0000-000011550000}"/>
    <cellStyle name="Heading 3 10 47" xfId="22318" xr:uid="{00000000-0005-0000-0000-000012550000}"/>
    <cellStyle name="Heading 3 10 48" xfId="22319" xr:uid="{00000000-0005-0000-0000-000013550000}"/>
    <cellStyle name="Heading 3 10 49" xfId="22320" xr:uid="{00000000-0005-0000-0000-000014550000}"/>
    <cellStyle name="Heading 3 10 5" xfId="22321" xr:uid="{00000000-0005-0000-0000-000015550000}"/>
    <cellStyle name="Heading 3 10 5 2" xfId="22322" xr:uid="{00000000-0005-0000-0000-000016550000}"/>
    <cellStyle name="Heading 3 10 50" xfId="22323" xr:uid="{00000000-0005-0000-0000-000017550000}"/>
    <cellStyle name="Heading 3 10 51" xfId="22324" xr:uid="{00000000-0005-0000-0000-000018550000}"/>
    <cellStyle name="Heading 3 10 52" xfId="22325" xr:uid="{00000000-0005-0000-0000-000019550000}"/>
    <cellStyle name="Heading 3 10 53" xfId="22326" xr:uid="{00000000-0005-0000-0000-00001A550000}"/>
    <cellStyle name="Heading 3 10 54" xfId="22327" xr:uid="{00000000-0005-0000-0000-00001B550000}"/>
    <cellStyle name="Heading 3 10 55" xfId="22328" xr:uid="{00000000-0005-0000-0000-00001C550000}"/>
    <cellStyle name="Heading 3 10 56" xfId="22329" xr:uid="{00000000-0005-0000-0000-00001D550000}"/>
    <cellStyle name="Heading 3 10 57" xfId="22330" xr:uid="{00000000-0005-0000-0000-00001E550000}"/>
    <cellStyle name="Heading 3 10 58" xfId="22331" xr:uid="{00000000-0005-0000-0000-00001F550000}"/>
    <cellStyle name="Heading 3 10 59" xfId="22332" xr:uid="{00000000-0005-0000-0000-000020550000}"/>
    <cellStyle name="Heading 3 10 6" xfId="22333" xr:uid="{00000000-0005-0000-0000-000021550000}"/>
    <cellStyle name="Heading 3 10 6 2" xfId="22334" xr:uid="{00000000-0005-0000-0000-000022550000}"/>
    <cellStyle name="Heading 3 10 60" xfId="22335" xr:uid="{00000000-0005-0000-0000-000023550000}"/>
    <cellStyle name="Heading 3 10 61" xfId="22336" xr:uid="{00000000-0005-0000-0000-000024550000}"/>
    <cellStyle name="Heading 3 10 62" xfId="22337" xr:uid="{00000000-0005-0000-0000-000025550000}"/>
    <cellStyle name="Heading 3 10 63" xfId="22338" xr:uid="{00000000-0005-0000-0000-000026550000}"/>
    <cellStyle name="Heading 3 10 64" xfId="22339" xr:uid="{00000000-0005-0000-0000-000027550000}"/>
    <cellStyle name="Heading 3 10 65" xfId="22340" xr:uid="{00000000-0005-0000-0000-000028550000}"/>
    <cellStyle name="Heading 3 10 66" xfId="22341" xr:uid="{00000000-0005-0000-0000-000029550000}"/>
    <cellStyle name="Heading 3 10 67" xfId="22342" xr:uid="{00000000-0005-0000-0000-00002A550000}"/>
    <cellStyle name="Heading 3 10 68" xfId="22343" xr:uid="{00000000-0005-0000-0000-00002B550000}"/>
    <cellStyle name="Heading 3 10 69" xfId="22344" xr:uid="{00000000-0005-0000-0000-00002C550000}"/>
    <cellStyle name="Heading 3 10 7" xfId="22345" xr:uid="{00000000-0005-0000-0000-00002D550000}"/>
    <cellStyle name="Heading 3 10 7 2" xfId="22346" xr:uid="{00000000-0005-0000-0000-00002E550000}"/>
    <cellStyle name="Heading 3 10 70" xfId="52918" xr:uid="{00000000-0005-0000-0000-00002F550000}"/>
    <cellStyle name="Heading 3 10 71" xfId="53379" xr:uid="{00000000-0005-0000-0000-000030550000}"/>
    <cellStyle name="Heading 3 10 8" xfId="22347" xr:uid="{00000000-0005-0000-0000-000031550000}"/>
    <cellStyle name="Heading 3 10 8 2" xfId="22348" xr:uid="{00000000-0005-0000-0000-000032550000}"/>
    <cellStyle name="Heading 3 10 9" xfId="22349" xr:uid="{00000000-0005-0000-0000-000033550000}"/>
    <cellStyle name="Heading 3 10 9 2" xfId="22350" xr:uid="{00000000-0005-0000-0000-000034550000}"/>
    <cellStyle name="Heading 3 11" xfId="578" xr:uid="{00000000-0005-0000-0000-000035550000}"/>
    <cellStyle name="Heading 3 11 10" xfId="22351" xr:uid="{00000000-0005-0000-0000-000036550000}"/>
    <cellStyle name="Heading 3 11 10 2" xfId="22352" xr:uid="{00000000-0005-0000-0000-000037550000}"/>
    <cellStyle name="Heading 3 11 11" xfId="22353" xr:uid="{00000000-0005-0000-0000-000038550000}"/>
    <cellStyle name="Heading 3 11 11 2" xfId="22354" xr:uid="{00000000-0005-0000-0000-000039550000}"/>
    <cellStyle name="Heading 3 11 12" xfId="22355" xr:uid="{00000000-0005-0000-0000-00003A550000}"/>
    <cellStyle name="Heading 3 11 12 2" xfId="22356" xr:uid="{00000000-0005-0000-0000-00003B550000}"/>
    <cellStyle name="Heading 3 11 13" xfId="22357" xr:uid="{00000000-0005-0000-0000-00003C550000}"/>
    <cellStyle name="Heading 3 11 13 2" xfId="22358" xr:uid="{00000000-0005-0000-0000-00003D550000}"/>
    <cellStyle name="Heading 3 11 14" xfId="22359" xr:uid="{00000000-0005-0000-0000-00003E550000}"/>
    <cellStyle name="Heading 3 11 14 2" xfId="22360" xr:uid="{00000000-0005-0000-0000-00003F550000}"/>
    <cellStyle name="Heading 3 11 15" xfId="22361" xr:uid="{00000000-0005-0000-0000-000040550000}"/>
    <cellStyle name="Heading 3 11 15 2" xfId="22362" xr:uid="{00000000-0005-0000-0000-000041550000}"/>
    <cellStyle name="Heading 3 11 16" xfId="22363" xr:uid="{00000000-0005-0000-0000-000042550000}"/>
    <cellStyle name="Heading 3 11 16 2" xfId="22364" xr:uid="{00000000-0005-0000-0000-000043550000}"/>
    <cellStyle name="Heading 3 11 17" xfId="22365" xr:uid="{00000000-0005-0000-0000-000044550000}"/>
    <cellStyle name="Heading 3 11 17 2" xfId="22366" xr:uid="{00000000-0005-0000-0000-000045550000}"/>
    <cellStyle name="Heading 3 11 18" xfId="22367" xr:uid="{00000000-0005-0000-0000-000046550000}"/>
    <cellStyle name="Heading 3 11 18 2" xfId="22368" xr:uid="{00000000-0005-0000-0000-000047550000}"/>
    <cellStyle name="Heading 3 11 19" xfId="22369" xr:uid="{00000000-0005-0000-0000-000048550000}"/>
    <cellStyle name="Heading 3 11 19 2" xfId="22370" xr:uid="{00000000-0005-0000-0000-000049550000}"/>
    <cellStyle name="Heading 3 11 2" xfId="579" xr:uid="{00000000-0005-0000-0000-00004A550000}"/>
    <cellStyle name="Heading 3 11 2 2" xfId="22371" xr:uid="{00000000-0005-0000-0000-00004B550000}"/>
    <cellStyle name="Heading 3 11 20" xfId="22372" xr:uid="{00000000-0005-0000-0000-00004C550000}"/>
    <cellStyle name="Heading 3 11 20 2" xfId="22373" xr:uid="{00000000-0005-0000-0000-00004D550000}"/>
    <cellStyle name="Heading 3 11 21" xfId="22374" xr:uid="{00000000-0005-0000-0000-00004E550000}"/>
    <cellStyle name="Heading 3 11 21 2" xfId="22375" xr:uid="{00000000-0005-0000-0000-00004F550000}"/>
    <cellStyle name="Heading 3 11 22" xfId="22376" xr:uid="{00000000-0005-0000-0000-000050550000}"/>
    <cellStyle name="Heading 3 11 22 2" xfId="22377" xr:uid="{00000000-0005-0000-0000-000051550000}"/>
    <cellStyle name="Heading 3 11 23" xfId="22378" xr:uid="{00000000-0005-0000-0000-000052550000}"/>
    <cellStyle name="Heading 3 11 23 2" xfId="22379" xr:uid="{00000000-0005-0000-0000-000053550000}"/>
    <cellStyle name="Heading 3 11 24" xfId="22380" xr:uid="{00000000-0005-0000-0000-000054550000}"/>
    <cellStyle name="Heading 3 11 24 2" xfId="22381" xr:uid="{00000000-0005-0000-0000-000055550000}"/>
    <cellStyle name="Heading 3 11 25" xfId="22382" xr:uid="{00000000-0005-0000-0000-000056550000}"/>
    <cellStyle name="Heading 3 11 25 2" xfId="22383" xr:uid="{00000000-0005-0000-0000-000057550000}"/>
    <cellStyle name="Heading 3 11 26" xfId="22384" xr:uid="{00000000-0005-0000-0000-000058550000}"/>
    <cellStyle name="Heading 3 11 26 2" xfId="22385" xr:uid="{00000000-0005-0000-0000-000059550000}"/>
    <cellStyle name="Heading 3 11 27" xfId="22386" xr:uid="{00000000-0005-0000-0000-00005A550000}"/>
    <cellStyle name="Heading 3 11 27 2" xfId="22387" xr:uid="{00000000-0005-0000-0000-00005B550000}"/>
    <cellStyle name="Heading 3 11 28" xfId="22388" xr:uid="{00000000-0005-0000-0000-00005C550000}"/>
    <cellStyle name="Heading 3 11 28 2" xfId="22389" xr:uid="{00000000-0005-0000-0000-00005D550000}"/>
    <cellStyle name="Heading 3 11 29" xfId="22390" xr:uid="{00000000-0005-0000-0000-00005E550000}"/>
    <cellStyle name="Heading 3 11 29 2" xfId="22391" xr:uid="{00000000-0005-0000-0000-00005F550000}"/>
    <cellStyle name="Heading 3 11 3" xfId="580" xr:uid="{00000000-0005-0000-0000-000060550000}"/>
    <cellStyle name="Heading 3 11 3 2" xfId="22392" xr:uid="{00000000-0005-0000-0000-000061550000}"/>
    <cellStyle name="Heading 3 11 30" xfId="22393" xr:uid="{00000000-0005-0000-0000-000062550000}"/>
    <cellStyle name="Heading 3 11 30 2" xfId="22394" xr:uid="{00000000-0005-0000-0000-000063550000}"/>
    <cellStyle name="Heading 3 11 31" xfId="22395" xr:uid="{00000000-0005-0000-0000-000064550000}"/>
    <cellStyle name="Heading 3 11 31 2" xfId="22396" xr:uid="{00000000-0005-0000-0000-000065550000}"/>
    <cellStyle name="Heading 3 11 32" xfId="22397" xr:uid="{00000000-0005-0000-0000-000066550000}"/>
    <cellStyle name="Heading 3 11 32 2" xfId="22398" xr:uid="{00000000-0005-0000-0000-000067550000}"/>
    <cellStyle name="Heading 3 11 33" xfId="22399" xr:uid="{00000000-0005-0000-0000-000068550000}"/>
    <cellStyle name="Heading 3 11 33 2" xfId="22400" xr:uid="{00000000-0005-0000-0000-000069550000}"/>
    <cellStyle name="Heading 3 11 34" xfId="22401" xr:uid="{00000000-0005-0000-0000-00006A550000}"/>
    <cellStyle name="Heading 3 11 34 2" xfId="22402" xr:uid="{00000000-0005-0000-0000-00006B550000}"/>
    <cellStyle name="Heading 3 11 35" xfId="22403" xr:uid="{00000000-0005-0000-0000-00006C550000}"/>
    <cellStyle name="Heading 3 11 35 2" xfId="22404" xr:uid="{00000000-0005-0000-0000-00006D550000}"/>
    <cellStyle name="Heading 3 11 36" xfId="22405" xr:uid="{00000000-0005-0000-0000-00006E550000}"/>
    <cellStyle name="Heading 3 11 36 2" xfId="22406" xr:uid="{00000000-0005-0000-0000-00006F550000}"/>
    <cellStyle name="Heading 3 11 37" xfId="22407" xr:uid="{00000000-0005-0000-0000-000070550000}"/>
    <cellStyle name="Heading 3 11 37 2" xfId="22408" xr:uid="{00000000-0005-0000-0000-000071550000}"/>
    <cellStyle name="Heading 3 11 38" xfId="22409" xr:uid="{00000000-0005-0000-0000-000072550000}"/>
    <cellStyle name="Heading 3 11 38 2" xfId="22410" xr:uid="{00000000-0005-0000-0000-000073550000}"/>
    <cellStyle name="Heading 3 11 39" xfId="22411" xr:uid="{00000000-0005-0000-0000-000074550000}"/>
    <cellStyle name="Heading 3 11 4" xfId="22412" xr:uid="{00000000-0005-0000-0000-000075550000}"/>
    <cellStyle name="Heading 3 11 4 2" xfId="22413" xr:uid="{00000000-0005-0000-0000-000076550000}"/>
    <cellStyle name="Heading 3 11 40" xfId="22414" xr:uid="{00000000-0005-0000-0000-000077550000}"/>
    <cellStyle name="Heading 3 11 41" xfId="22415" xr:uid="{00000000-0005-0000-0000-000078550000}"/>
    <cellStyle name="Heading 3 11 42" xfId="22416" xr:uid="{00000000-0005-0000-0000-000079550000}"/>
    <cellStyle name="Heading 3 11 43" xfId="22417" xr:uid="{00000000-0005-0000-0000-00007A550000}"/>
    <cellStyle name="Heading 3 11 44" xfId="22418" xr:uid="{00000000-0005-0000-0000-00007B550000}"/>
    <cellStyle name="Heading 3 11 45" xfId="22419" xr:uid="{00000000-0005-0000-0000-00007C550000}"/>
    <cellStyle name="Heading 3 11 46" xfId="22420" xr:uid="{00000000-0005-0000-0000-00007D550000}"/>
    <cellStyle name="Heading 3 11 47" xfId="22421" xr:uid="{00000000-0005-0000-0000-00007E550000}"/>
    <cellStyle name="Heading 3 11 48" xfId="22422" xr:uid="{00000000-0005-0000-0000-00007F550000}"/>
    <cellStyle name="Heading 3 11 49" xfId="22423" xr:uid="{00000000-0005-0000-0000-000080550000}"/>
    <cellStyle name="Heading 3 11 5" xfId="22424" xr:uid="{00000000-0005-0000-0000-000081550000}"/>
    <cellStyle name="Heading 3 11 5 2" xfId="22425" xr:uid="{00000000-0005-0000-0000-000082550000}"/>
    <cellStyle name="Heading 3 11 50" xfId="22426" xr:uid="{00000000-0005-0000-0000-000083550000}"/>
    <cellStyle name="Heading 3 11 51" xfId="22427" xr:uid="{00000000-0005-0000-0000-000084550000}"/>
    <cellStyle name="Heading 3 11 52" xfId="22428" xr:uid="{00000000-0005-0000-0000-000085550000}"/>
    <cellStyle name="Heading 3 11 53" xfId="22429" xr:uid="{00000000-0005-0000-0000-000086550000}"/>
    <cellStyle name="Heading 3 11 54" xfId="22430" xr:uid="{00000000-0005-0000-0000-000087550000}"/>
    <cellStyle name="Heading 3 11 55" xfId="22431" xr:uid="{00000000-0005-0000-0000-000088550000}"/>
    <cellStyle name="Heading 3 11 56" xfId="22432" xr:uid="{00000000-0005-0000-0000-000089550000}"/>
    <cellStyle name="Heading 3 11 57" xfId="22433" xr:uid="{00000000-0005-0000-0000-00008A550000}"/>
    <cellStyle name="Heading 3 11 58" xfId="22434" xr:uid="{00000000-0005-0000-0000-00008B550000}"/>
    <cellStyle name="Heading 3 11 59" xfId="22435" xr:uid="{00000000-0005-0000-0000-00008C550000}"/>
    <cellStyle name="Heading 3 11 6" xfId="22436" xr:uid="{00000000-0005-0000-0000-00008D550000}"/>
    <cellStyle name="Heading 3 11 6 2" xfId="22437" xr:uid="{00000000-0005-0000-0000-00008E550000}"/>
    <cellStyle name="Heading 3 11 60" xfId="22438" xr:uid="{00000000-0005-0000-0000-00008F550000}"/>
    <cellStyle name="Heading 3 11 61" xfId="22439" xr:uid="{00000000-0005-0000-0000-000090550000}"/>
    <cellStyle name="Heading 3 11 62" xfId="22440" xr:uid="{00000000-0005-0000-0000-000091550000}"/>
    <cellStyle name="Heading 3 11 63" xfId="22441" xr:uid="{00000000-0005-0000-0000-000092550000}"/>
    <cellStyle name="Heading 3 11 64" xfId="22442" xr:uid="{00000000-0005-0000-0000-000093550000}"/>
    <cellStyle name="Heading 3 11 65" xfId="22443" xr:uid="{00000000-0005-0000-0000-000094550000}"/>
    <cellStyle name="Heading 3 11 66" xfId="22444" xr:uid="{00000000-0005-0000-0000-000095550000}"/>
    <cellStyle name="Heading 3 11 67" xfId="22445" xr:uid="{00000000-0005-0000-0000-000096550000}"/>
    <cellStyle name="Heading 3 11 68" xfId="22446" xr:uid="{00000000-0005-0000-0000-000097550000}"/>
    <cellStyle name="Heading 3 11 69" xfId="22447" xr:uid="{00000000-0005-0000-0000-000098550000}"/>
    <cellStyle name="Heading 3 11 7" xfId="22448" xr:uid="{00000000-0005-0000-0000-000099550000}"/>
    <cellStyle name="Heading 3 11 7 2" xfId="22449" xr:uid="{00000000-0005-0000-0000-00009A550000}"/>
    <cellStyle name="Heading 3 11 70" xfId="52849" xr:uid="{00000000-0005-0000-0000-00009B550000}"/>
    <cellStyle name="Heading 3 11 71" xfId="53310" xr:uid="{00000000-0005-0000-0000-00009C550000}"/>
    <cellStyle name="Heading 3 11 8" xfId="22450" xr:uid="{00000000-0005-0000-0000-00009D550000}"/>
    <cellStyle name="Heading 3 11 8 2" xfId="22451" xr:uid="{00000000-0005-0000-0000-00009E550000}"/>
    <cellStyle name="Heading 3 11 9" xfId="22452" xr:uid="{00000000-0005-0000-0000-00009F550000}"/>
    <cellStyle name="Heading 3 11 9 2" xfId="22453" xr:uid="{00000000-0005-0000-0000-0000A0550000}"/>
    <cellStyle name="Heading 3 12" xfId="581" xr:uid="{00000000-0005-0000-0000-0000A1550000}"/>
    <cellStyle name="Heading 3 12 10" xfId="22454" xr:uid="{00000000-0005-0000-0000-0000A2550000}"/>
    <cellStyle name="Heading 3 12 10 2" xfId="22455" xr:uid="{00000000-0005-0000-0000-0000A3550000}"/>
    <cellStyle name="Heading 3 12 11" xfId="22456" xr:uid="{00000000-0005-0000-0000-0000A4550000}"/>
    <cellStyle name="Heading 3 12 11 2" xfId="22457" xr:uid="{00000000-0005-0000-0000-0000A5550000}"/>
    <cellStyle name="Heading 3 12 12" xfId="22458" xr:uid="{00000000-0005-0000-0000-0000A6550000}"/>
    <cellStyle name="Heading 3 12 12 2" xfId="22459" xr:uid="{00000000-0005-0000-0000-0000A7550000}"/>
    <cellStyle name="Heading 3 12 13" xfId="22460" xr:uid="{00000000-0005-0000-0000-0000A8550000}"/>
    <cellStyle name="Heading 3 12 13 2" xfId="22461" xr:uid="{00000000-0005-0000-0000-0000A9550000}"/>
    <cellStyle name="Heading 3 12 14" xfId="22462" xr:uid="{00000000-0005-0000-0000-0000AA550000}"/>
    <cellStyle name="Heading 3 12 14 2" xfId="22463" xr:uid="{00000000-0005-0000-0000-0000AB550000}"/>
    <cellStyle name="Heading 3 12 15" xfId="22464" xr:uid="{00000000-0005-0000-0000-0000AC550000}"/>
    <cellStyle name="Heading 3 12 15 2" xfId="22465" xr:uid="{00000000-0005-0000-0000-0000AD550000}"/>
    <cellStyle name="Heading 3 12 16" xfId="22466" xr:uid="{00000000-0005-0000-0000-0000AE550000}"/>
    <cellStyle name="Heading 3 12 16 2" xfId="22467" xr:uid="{00000000-0005-0000-0000-0000AF550000}"/>
    <cellStyle name="Heading 3 12 17" xfId="22468" xr:uid="{00000000-0005-0000-0000-0000B0550000}"/>
    <cellStyle name="Heading 3 12 17 2" xfId="22469" xr:uid="{00000000-0005-0000-0000-0000B1550000}"/>
    <cellStyle name="Heading 3 12 18" xfId="22470" xr:uid="{00000000-0005-0000-0000-0000B2550000}"/>
    <cellStyle name="Heading 3 12 18 2" xfId="22471" xr:uid="{00000000-0005-0000-0000-0000B3550000}"/>
    <cellStyle name="Heading 3 12 19" xfId="22472" xr:uid="{00000000-0005-0000-0000-0000B4550000}"/>
    <cellStyle name="Heading 3 12 19 2" xfId="22473" xr:uid="{00000000-0005-0000-0000-0000B5550000}"/>
    <cellStyle name="Heading 3 12 2" xfId="582" xr:uid="{00000000-0005-0000-0000-0000B6550000}"/>
    <cellStyle name="Heading 3 12 2 2" xfId="22474" xr:uid="{00000000-0005-0000-0000-0000B7550000}"/>
    <cellStyle name="Heading 3 12 20" xfId="22475" xr:uid="{00000000-0005-0000-0000-0000B8550000}"/>
    <cellStyle name="Heading 3 12 20 2" xfId="22476" xr:uid="{00000000-0005-0000-0000-0000B9550000}"/>
    <cellStyle name="Heading 3 12 21" xfId="22477" xr:uid="{00000000-0005-0000-0000-0000BA550000}"/>
    <cellStyle name="Heading 3 12 21 2" xfId="22478" xr:uid="{00000000-0005-0000-0000-0000BB550000}"/>
    <cellStyle name="Heading 3 12 22" xfId="22479" xr:uid="{00000000-0005-0000-0000-0000BC550000}"/>
    <cellStyle name="Heading 3 12 22 2" xfId="22480" xr:uid="{00000000-0005-0000-0000-0000BD550000}"/>
    <cellStyle name="Heading 3 12 23" xfId="22481" xr:uid="{00000000-0005-0000-0000-0000BE550000}"/>
    <cellStyle name="Heading 3 12 23 2" xfId="22482" xr:uid="{00000000-0005-0000-0000-0000BF550000}"/>
    <cellStyle name="Heading 3 12 24" xfId="22483" xr:uid="{00000000-0005-0000-0000-0000C0550000}"/>
    <cellStyle name="Heading 3 12 24 2" xfId="22484" xr:uid="{00000000-0005-0000-0000-0000C1550000}"/>
    <cellStyle name="Heading 3 12 25" xfId="22485" xr:uid="{00000000-0005-0000-0000-0000C2550000}"/>
    <cellStyle name="Heading 3 12 25 2" xfId="22486" xr:uid="{00000000-0005-0000-0000-0000C3550000}"/>
    <cellStyle name="Heading 3 12 26" xfId="22487" xr:uid="{00000000-0005-0000-0000-0000C4550000}"/>
    <cellStyle name="Heading 3 12 26 2" xfId="22488" xr:uid="{00000000-0005-0000-0000-0000C5550000}"/>
    <cellStyle name="Heading 3 12 27" xfId="22489" xr:uid="{00000000-0005-0000-0000-0000C6550000}"/>
    <cellStyle name="Heading 3 12 27 2" xfId="22490" xr:uid="{00000000-0005-0000-0000-0000C7550000}"/>
    <cellStyle name="Heading 3 12 28" xfId="22491" xr:uid="{00000000-0005-0000-0000-0000C8550000}"/>
    <cellStyle name="Heading 3 12 28 2" xfId="22492" xr:uid="{00000000-0005-0000-0000-0000C9550000}"/>
    <cellStyle name="Heading 3 12 29" xfId="22493" xr:uid="{00000000-0005-0000-0000-0000CA550000}"/>
    <cellStyle name="Heading 3 12 29 2" xfId="22494" xr:uid="{00000000-0005-0000-0000-0000CB550000}"/>
    <cellStyle name="Heading 3 12 3" xfId="583" xr:uid="{00000000-0005-0000-0000-0000CC550000}"/>
    <cellStyle name="Heading 3 12 3 2" xfId="22495" xr:uid="{00000000-0005-0000-0000-0000CD550000}"/>
    <cellStyle name="Heading 3 12 30" xfId="22496" xr:uid="{00000000-0005-0000-0000-0000CE550000}"/>
    <cellStyle name="Heading 3 12 30 2" xfId="22497" xr:uid="{00000000-0005-0000-0000-0000CF550000}"/>
    <cellStyle name="Heading 3 12 31" xfId="22498" xr:uid="{00000000-0005-0000-0000-0000D0550000}"/>
    <cellStyle name="Heading 3 12 31 2" xfId="22499" xr:uid="{00000000-0005-0000-0000-0000D1550000}"/>
    <cellStyle name="Heading 3 12 32" xfId="22500" xr:uid="{00000000-0005-0000-0000-0000D2550000}"/>
    <cellStyle name="Heading 3 12 32 2" xfId="22501" xr:uid="{00000000-0005-0000-0000-0000D3550000}"/>
    <cellStyle name="Heading 3 12 33" xfId="22502" xr:uid="{00000000-0005-0000-0000-0000D4550000}"/>
    <cellStyle name="Heading 3 12 33 2" xfId="22503" xr:uid="{00000000-0005-0000-0000-0000D5550000}"/>
    <cellStyle name="Heading 3 12 34" xfId="22504" xr:uid="{00000000-0005-0000-0000-0000D6550000}"/>
    <cellStyle name="Heading 3 12 34 2" xfId="22505" xr:uid="{00000000-0005-0000-0000-0000D7550000}"/>
    <cellStyle name="Heading 3 12 35" xfId="22506" xr:uid="{00000000-0005-0000-0000-0000D8550000}"/>
    <cellStyle name="Heading 3 12 35 2" xfId="22507" xr:uid="{00000000-0005-0000-0000-0000D9550000}"/>
    <cellStyle name="Heading 3 12 36" xfId="22508" xr:uid="{00000000-0005-0000-0000-0000DA550000}"/>
    <cellStyle name="Heading 3 12 36 2" xfId="22509" xr:uid="{00000000-0005-0000-0000-0000DB550000}"/>
    <cellStyle name="Heading 3 12 37" xfId="22510" xr:uid="{00000000-0005-0000-0000-0000DC550000}"/>
    <cellStyle name="Heading 3 12 37 2" xfId="22511" xr:uid="{00000000-0005-0000-0000-0000DD550000}"/>
    <cellStyle name="Heading 3 12 38" xfId="22512" xr:uid="{00000000-0005-0000-0000-0000DE550000}"/>
    <cellStyle name="Heading 3 12 38 2" xfId="22513" xr:uid="{00000000-0005-0000-0000-0000DF550000}"/>
    <cellStyle name="Heading 3 12 39" xfId="22514" xr:uid="{00000000-0005-0000-0000-0000E0550000}"/>
    <cellStyle name="Heading 3 12 4" xfId="22515" xr:uid="{00000000-0005-0000-0000-0000E1550000}"/>
    <cellStyle name="Heading 3 12 4 2" xfId="22516" xr:uid="{00000000-0005-0000-0000-0000E2550000}"/>
    <cellStyle name="Heading 3 12 40" xfId="22517" xr:uid="{00000000-0005-0000-0000-0000E3550000}"/>
    <cellStyle name="Heading 3 12 41" xfId="22518" xr:uid="{00000000-0005-0000-0000-0000E4550000}"/>
    <cellStyle name="Heading 3 12 42" xfId="22519" xr:uid="{00000000-0005-0000-0000-0000E5550000}"/>
    <cellStyle name="Heading 3 12 43" xfId="22520" xr:uid="{00000000-0005-0000-0000-0000E6550000}"/>
    <cellStyle name="Heading 3 12 44" xfId="22521" xr:uid="{00000000-0005-0000-0000-0000E7550000}"/>
    <cellStyle name="Heading 3 12 45" xfId="22522" xr:uid="{00000000-0005-0000-0000-0000E8550000}"/>
    <cellStyle name="Heading 3 12 46" xfId="22523" xr:uid="{00000000-0005-0000-0000-0000E9550000}"/>
    <cellStyle name="Heading 3 12 47" xfId="22524" xr:uid="{00000000-0005-0000-0000-0000EA550000}"/>
    <cellStyle name="Heading 3 12 48" xfId="22525" xr:uid="{00000000-0005-0000-0000-0000EB550000}"/>
    <cellStyle name="Heading 3 12 49" xfId="22526" xr:uid="{00000000-0005-0000-0000-0000EC550000}"/>
    <cellStyle name="Heading 3 12 5" xfId="22527" xr:uid="{00000000-0005-0000-0000-0000ED550000}"/>
    <cellStyle name="Heading 3 12 5 2" xfId="22528" xr:uid="{00000000-0005-0000-0000-0000EE550000}"/>
    <cellStyle name="Heading 3 12 50" xfId="22529" xr:uid="{00000000-0005-0000-0000-0000EF550000}"/>
    <cellStyle name="Heading 3 12 51" xfId="22530" xr:uid="{00000000-0005-0000-0000-0000F0550000}"/>
    <cellStyle name="Heading 3 12 52" xfId="22531" xr:uid="{00000000-0005-0000-0000-0000F1550000}"/>
    <cellStyle name="Heading 3 12 53" xfId="22532" xr:uid="{00000000-0005-0000-0000-0000F2550000}"/>
    <cellStyle name="Heading 3 12 54" xfId="22533" xr:uid="{00000000-0005-0000-0000-0000F3550000}"/>
    <cellStyle name="Heading 3 12 55" xfId="22534" xr:uid="{00000000-0005-0000-0000-0000F4550000}"/>
    <cellStyle name="Heading 3 12 56" xfId="22535" xr:uid="{00000000-0005-0000-0000-0000F5550000}"/>
    <cellStyle name="Heading 3 12 57" xfId="22536" xr:uid="{00000000-0005-0000-0000-0000F6550000}"/>
    <cellStyle name="Heading 3 12 58" xfId="22537" xr:uid="{00000000-0005-0000-0000-0000F7550000}"/>
    <cellStyle name="Heading 3 12 59" xfId="22538" xr:uid="{00000000-0005-0000-0000-0000F8550000}"/>
    <cellStyle name="Heading 3 12 6" xfId="22539" xr:uid="{00000000-0005-0000-0000-0000F9550000}"/>
    <cellStyle name="Heading 3 12 6 2" xfId="22540" xr:uid="{00000000-0005-0000-0000-0000FA550000}"/>
    <cellStyle name="Heading 3 12 60" xfId="22541" xr:uid="{00000000-0005-0000-0000-0000FB550000}"/>
    <cellStyle name="Heading 3 12 61" xfId="22542" xr:uid="{00000000-0005-0000-0000-0000FC550000}"/>
    <cellStyle name="Heading 3 12 62" xfId="22543" xr:uid="{00000000-0005-0000-0000-0000FD550000}"/>
    <cellStyle name="Heading 3 12 63" xfId="22544" xr:uid="{00000000-0005-0000-0000-0000FE550000}"/>
    <cellStyle name="Heading 3 12 64" xfId="22545" xr:uid="{00000000-0005-0000-0000-0000FF550000}"/>
    <cellStyle name="Heading 3 12 65" xfId="22546" xr:uid="{00000000-0005-0000-0000-000000560000}"/>
    <cellStyle name="Heading 3 12 66" xfId="22547" xr:uid="{00000000-0005-0000-0000-000001560000}"/>
    <cellStyle name="Heading 3 12 67" xfId="22548" xr:uid="{00000000-0005-0000-0000-000002560000}"/>
    <cellStyle name="Heading 3 12 68" xfId="22549" xr:uid="{00000000-0005-0000-0000-000003560000}"/>
    <cellStyle name="Heading 3 12 69" xfId="22550" xr:uid="{00000000-0005-0000-0000-000004560000}"/>
    <cellStyle name="Heading 3 12 7" xfId="22551" xr:uid="{00000000-0005-0000-0000-000005560000}"/>
    <cellStyle name="Heading 3 12 7 2" xfId="22552" xr:uid="{00000000-0005-0000-0000-000006560000}"/>
    <cellStyle name="Heading 3 12 70" xfId="53001" xr:uid="{00000000-0005-0000-0000-000007560000}"/>
    <cellStyle name="Heading 3 12 71" xfId="53462" xr:uid="{00000000-0005-0000-0000-000008560000}"/>
    <cellStyle name="Heading 3 12 8" xfId="22553" xr:uid="{00000000-0005-0000-0000-000009560000}"/>
    <cellStyle name="Heading 3 12 8 2" xfId="22554" xr:uid="{00000000-0005-0000-0000-00000A560000}"/>
    <cellStyle name="Heading 3 12 9" xfId="22555" xr:uid="{00000000-0005-0000-0000-00000B560000}"/>
    <cellStyle name="Heading 3 12 9 2" xfId="22556" xr:uid="{00000000-0005-0000-0000-00000C560000}"/>
    <cellStyle name="Heading 3 13" xfId="584" xr:uid="{00000000-0005-0000-0000-00000D560000}"/>
    <cellStyle name="Heading 3 13 10" xfId="22557" xr:uid="{00000000-0005-0000-0000-00000E560000}"/>
    <cellStyle name="Heading 3 13 10 2" xfId="22558" xr:uid="{00000000-0005-0000-0000-00000F560000}"/>
    <cellStyle name="Heading 3 13 11" xfId="22559" xr:uid="{00000000-0005-0000-0000-000010560000}"/>
    <cellStyle name="Heading 3 13 11 2" xfId="22560" xr:uid="{00000000-0005-0000-0000-000011560000}"/>
    <cellStyle name="Heading 3 13 12" xfId="22561" xr:uid="{00000000-0005-0000-0000-000012560000}"/>
    <cellStyle name="Heading 3 13 12 2" xfId="22562" xr:uid="{00000000-0005-0000-0000-000013560000}"/>
    <cellStyle name="Heading 3 13 13" xfId="22563" xr:uid="{00000000-0005-0000-0000-000014560000}"/>
    <cellStyle name="Heading 3 13 13 2" xfId="22564" xr:uid="{00000000-0005-0000-0000-000015560000}"/>
    <cellStyle name="Heading 3 13 14" xfId="22565" xr:uid="{00000000-0005-0000-0000-000016560000}"/>
    <cellStyle name="Heading 3 13 14 2" xfId="22566" xr:uid="{00000000-0005-0000-0000-000017560000}"/>
    <cellStyle name="Heading 3 13 15" xfId="22567" xr:uid="{00000000-0005-0000-0000-000018560000}"/>
    <cellStyle name="Heading 3 13 15 2" xfId="22568" xr:uid="{00000000-0005-0000-0000-000019560000}"/>
    <cellStyle name="Heading 3 13 16" xfId="22569" xr:uid="{00000000-0005-0000-0000-00001A560000}"/>
    <cellStyle name="Heading 3 13 16 2" xfId="22570" xr:uid="{00000000-0005-0000-0000-00001B560000}"/>
    <cellStyle name="Heading 3 13 17" xfId="22571" xr:uid="{00000000-0005-0000-0000-00001C560000}"/>
    <cellStyle name="Heading 3 13 17 2" xfId="22572" xr:uid="{00000000-0005-0000-0000-00001D560000}"/>
    <cellStyle name="Heading 3 13 18" xfId="22573" xr:uid="{00000000-0005-0000-0000-00001E560000}"/>
    <cellStyle name="Heading 3 13 18 2" xfId="22574" xr:uid="{00000000-0005-0000-0000-00001F560000}"/>
    <cellStyle name="Heading 3 13 19" xfId="22575" xr:uid="{00000000-0005-0000-0000-000020560000}"/>
    <cellStyle name="Heading 3 13 19 2" xfId="22576" xr:uid="{00000000-0005-0000-0000-000021560000}"/>
    <cellStyle name="Heading 3 13 2" xfId="585" xr:uid="{00000000-0005-0000-0000-000022560000}"/>
    <cellStyle name="Heading 3 13 2 2" xfId="22577" xr:uid="{00000000-0005-0000-0000-000023560000}"/>
    <cellStyle name="Heading 3 13 20" xfId="22578" xr:uid="{00000000-0005-0000-0000-000024560000}"/>
    <cellStyle name="Heading 3 13 20 2" xfId="22579" xr:uid="{00000000-0005-0000-0000-000025560000}"/>
    <cellStyle name="Heading 3 13 21" xfId="22580" xr:uid="{00000000-0005-0000-0000-000026560000}"/>
    <cellStyle name="Heading 3 13 21 2" xfId="22581" xr:uid="{00000000-0005-0000-0000-000027560000}"/>
    <cellStyle name="Heading 3 13 22" xfId="22582" xr:uid="{00000000-0005-0000-0000-000028560000}"/>
    <cellStyle name="Heading 3 13 22 2" xfId="22583" xr:uid="{00000000-0005-0000-0000-000029560000}"/>
    <cellStyle name="Heading 3 13 23" xfId="22584" xr:uid="{00000000-0005-0000-0000-00002A560000}"/>
    <cellStyle name="Heading 3 13 23 2" xfId="22585" xr:uid="{00000000-0005-0000-0000-00002B560000}"/>
    <cellStyle name="Heading 3 13 24" xfId="22586" xr:uid="{00000000-0005-0000-0000-00002C560000}"/>
    <cellStyle name="Heading 3 13 24 2" xfId="22587" xr:uid="{00000000-0005-0000-0000-00002D560000}"/>
    <cellStyle name="Heading 3 13 25" xfId="22588" xr:uid="{00000000-0005-0000-0000-00002E560000}"/>
    <cellStyle name="Heading 3 13 25 2" xfId="22589" xr:uid="{00000000-0005-0000-0000-00002F560000}"/>
    <cellStyle name="Heading 3 13 26" xfId="22590" xr:uid="{00000000-0005-0000-0000-000030560000}"/>
    <cellStyle name="Heading 3 13 26 2" xfId="22591" xr:uid="{00000000-0005-0000-0000-000031560000}"/>
    <cellStyle name="Heading 3 13 27" xfId="22592" xr:uid="{00000000-0005-0000-0000-000032560000}"/>
    <cellStyle name="Heading 3 13 27 2" xfId="22593" xr:uid="{00000000-0005-0000-0000-000033560000}"/>
    <cellStyle name="Heading 3 13 28" xfId="22594" xr:uid="{00000000-0005-0000-0000-000034560000}"/>
    <cellStyle name="Heading 3 13 28 2" xfId="22595" xr:uid="{00000000-0005-0000-0000-000035560000}"/>
    <cellStyle name="Heading 3 13 29" xfId="22596" xr:uid="{00000000-0005-0000-0000-000036560000}"/>
    <cellStyle name="Heading 3 13 29 2" xfId="22597" xr:uid="{00000000-0005-0000-0000-000037560000}"/>
    <cellStyle name="Heading 3 13 3" xfId="586" xr:uid="{00000000-0005-0000-0000-000038560000}"/>
    <cellStyle name="Heading 3 13 3 2" xfId="22598" xr:uid="{00000000-0005-0000-0000-000039560000}"/>
    <cellStyle name="Heading 3 13 30" xfId="22599" xr:uid="{00000000-0005-0000-0000-00003A560000}"/>
    <cellStyle name="Heading 3 13 30 2" xfId="22600" xr:uid="{00000000-0005-0000-0000-00003B560000}"/>
    <cellStyle name="Heading 3 13 31" xfId="22601" xr:uid="{00000000-0005-0000-0000-00003C560000}"/>
    <cellStyle name="Heading 3 13 31 2" xfId="22602" xr:uid="{00000000-0005-0000-0000-00003D560000}"/>
    <cellStyle name="Heading 3 13 32" xfId="22603" xr:uid="{00000000-0005-0000-0000-00003E560000}"/>
    <cellStyle name="Heading 3 13 32 2" xfId="22604" xr:uid="{00000000-0005-0000-0000-00003F560000}"/>
    <cellStyle name="Heading 3 13 33" xfId="22605" xr:uid="{00000000-0005-0000-0000-000040560000}"/>
    <cellStyle name="Heading 3 13 33 2" xfId="22606" xr:uid="{00000000-0005-0000-0000-000041560000}"/>
    <cellStyle name="Heading 3 13 34" xfId="22607" xr:uid="{00000000-0005-0000-0000-000042560000}"/>
    <cellStyle name="Heading 3 13 34 2" xfId="22608" xr:uid="{00000000-0005-0000-0000-000043560000}"/>
    <cellStyle name="Heading 3 13 35" xfId="22609" xr:uid="{00000000-0005-0000-0000-000044560000}"/>
    <cellStyle name="Heading 3 13 35 2" xfId="22610" xr:uid="{00000000-0005-0000-0000-000045560000}"/>
    <cellStyle name="Heading 3 13 36" xfId="22611" xr:uid="{00000000-0005-0000-0000-000046560000}"/>
    <cellStyle name="Heading 3 13 36 2" xfId="22612" xr:uid="{00000000-0005-0000-0000-000047560000}"/>
    <cellStyle name="Heading 3 13 37" xfId="22613" xr:uid="{00000000-0005-0000-0000-000048560000}"/>
    <cellStyle name="Heading 3 13 37 2" xfId="22614" xr:uid="{00000000-0005-0000-0000-000049560000}"/>
    <cellStyle name="Heading 3 13 38" xfId="22615" xr:uid="{00000000-0005-0000-0000-00004A560000}"/>
    <cellStyle name="Heading 3 13 38 2" xfId="22616" xr:uid="{00000000-0005-0000-0000-00004B560000}"/>
    <cellStyle name="Heading 3 13 39" xfId="22617" xr:uid="{00000000-0005-0000-0000-00004C560000}"/>
    <cellStyle name="Heading 3 13 4" xfId="22618" xr:uid="{00000000-0005-0000-0000-00004D560000}"/>
    <cellStyle name="Heading 3 13 4 2" xfId="22619" xr:uid="{00000000-0005-0000-0000-00004E560000}"/>
    <cellStyle name="Heading 3 13 40" xfId="22620" xr:uid="{00000000-0005-0000-0000-00004F560000}"/>
    <cellStyle name="Heading 3 13 41" xfId="22621" xr:uid="{00000000-0005-0000-0000-000050560000}"/>
    <cellStyle name="Heading 3 13 42" xfId="22622" xr:uid="{00000000-0005-0000-0000-000051560000}"/>
    <cellStyle name="Heading 3 13 43" xfId="22623" xr:uid="{00000000-0005-0000-0000-000052560000}"/>
    <cellStyle name="Heading 3 13 44" xfId="22624" xr:uid="{00000000-0005-0000-0000-000053560000}"/>
    <cellStyle name="Heading 3 13 45" xfId="22625" xr:uid="{00000000-0005-0000-0000-000054560000}"/>
    <cellStyle name="Heading 3 13 46" xfId="22626" xr:uid="{00000000-0005-0000-0000-000055560000}"/>
    <cellStyle name="Heading 3 13 47" xfId="22627" xr:uid="{00000000-0005-0000-0000-000056560000}"/>
    <cellStyle name="Heading 3 13 48" xfId="22628" xr:uid="{00000000-0005-0000-0000-000057560000}"/>
    <cellStyle name="Heading 3 13 49" xfId="22629" xr:uid="{00000000-0005-0000-0000-000058560000}"/>
    <cellStyle name="Heading 3 13 5" xfId="22630" xr:uid="{00000000-0005-0000-0000-000059560000}"/>
    <cellStyle name="Heading 3 13 5 2" xfId="22631" xr:uid="{00000000-0005-0000-0000-00005A560000}"/>
    <cellStyle name="Heading 3 13 50" xfId="22632" xr:uid="{00000000-0005-0000-0000-00005B560000}"/>
    <cellStyle name="Heading 3 13 51" xfId="22633" xr:uid="{00000000-0005-0000-0000-00005C560000}"/>
    <cellStyle name="Heading 3 13 52" xfId="22634" xr:uid="{00000000-0005-0000-0000-00005D560000}"/>
    <cellStyle name="Heading 3 13 53" xfId="22635" xr:uid="{00000000-0005-0000-0000-00005E560000}"/>
    <cellStyle name="Heading 3 13 54" xfId="22636" xr:uid="{00000000-0005-0000-0000-00005F560000}"/>
    <cellStyle name="Heading 3 13 55" xfId="22637" xr:uid="{00000000-0005-0000-0000-000060560000}"/>
    <cellStyle name="Heading 3 13 56" xfId="22638" xr:uid="{00000000-0005-0000-0000-000061560000}"/>
    <cellStyle name="Heading 3 13 57" xfId="22639" xr:uid="{00000000-0005-0000-0000-000062560000}"/>
    <cellStyle name="Heading 3 13 58" xfId="22640" xr:uid="{00000000-0005-0000-0000-000063560000}"/>
    <cellStyle name="Heading 3 13 59" xfId="22641" xr:uid="{00000000-0005-0000-0000-000064560000}"/>
    <cellStyle name="Heading 3 13 6" xfId="22642" xr:uid="{00000000-0005-0000-0000-000065560000}"/>
    <cellStyle name="Heading 3 13 6 2" xfId="22643" xr:uid="{00000000-0005-0000-0000-000066560000}"/>
    <cellStyle name="Heading 3 13 60" xfId="22644" xr:uid="{00000000-0005-0000-0000-000067560000}"/>
    <cellStyle name="Heading 3 13 61" xfId="22645" xr:uid="{00000000-0005-0000-0000-000068560000}"/>
    <cellStyle name="Heading 3 13 62" xfId="22646" xr:uid="{00000000-0005-0000-0000-000069560000}"/>
    <cellStyle name="Heading 3 13 63" xfId="22647" xr:uid="{00000000-0005-0000-0000-00006A560000}"/>
    <cellStyle name="Heading 3 13 64" xfId="22648" xr:uid="{00000000-0005-0000-0000-00006B560000}"/>
    <cellStyle name="Heading 3 13 65" xfId="22649" xr:uid="{00000000-0005-0000-0000-00006C560000}"/>
    <cellStyle name="Heading 3 13 66" xfId="22650" xr:uid="{00000000-0005-0000-0000-00006D560000}"/>
    <cellStyle name="Heading 3 13 67" xfId="22651" xr:uid="{00000000-0005-0000-0000-00006E560000}"/>
    <cellStyle name="Heading 3 13 68" xfId="22652" xr:uid="{00000000-0005-0000-0000-00006F560000}"/>
    <cellStyle name="Heading 3 13 69" xfId="22653" xr:uid="{00000000-0005-0000-0000-000070560000}"/>
    <cellStyle name="Heading 3 13 7" xfId="22654" xr:uid="{00000000-0005-0000-0000-000071560000}"/>
    <cellStyle name="Heading 3 13 7 2" xfId="22655" xr:uid="{00000000-0005-0000-0000-000072560000}"/>
    <cellStyle name="Heading 3 13 70" xfId="52825" xr:uid="{00000000-0005-0000-0000-000073560000}"/>
    <cellStyle name="Heading 3 13 71" xfId="53286" xr:uid="{00000000-0005-0000-0000-000074560000}"/>
    <cellStyle name="Heading 3 13 8" xfId="22656" xr:uid="{00000000-0005-0000-0000-000075560000}"/>
    <cellStyle name="Heading 3 13 8 2" xfId="22657" xr:uid="{00000000-0005-0000-0000-000076560000}"/>
    <cellStyle name="Heading 3 13 9" xfId="22658" xr:uid="{00000000-0005-0000-0000-000077560000}"/>
    <cellStyle name="Heading 3 13 9 2" xfId="22659" xr:uid="{00000000-0005-0000-0000-000078560000}"/>
    <cellStyle name="Heading 3 14" xfId="587" xr:uid="{00000000-0005-0000-0000-000079560000}"/>
    <cellStyle name="Heading 3 14 10" xfId="22660" xr:uid="{00000000-0005-0000-0000-00007A560000}"/>
    <cellStyle name="Heading 3 14 10 2" xfId="22661" xr:uid="{00000000-0005-0000-0000-00007B560000}"/>
    <cellStyle name="Heading 3 14 11" xfId="22662" xr:uid="{00000000-0005-0000-0000-00007C560000}"/>
    <cellStyle name="Heading 3 14 11 2" xfId="22663" xr:uid="{00000000-0005-0000-0000-00007D560000}"/>
    <cellStyle name="Heading 3 14 12" xfId="22664" xr:uid="{00000000-0005-0000-0000-00007E560000}"/>
    <cellStyle name="Heading 3 14 12 2" xfId="22665" xr:uid="{00000000-0005-0000-0000-00007F560000}"/>
    <cellStyle name="Heading 3 14 13" xfId="22666" xr:uid="{00000000-0005-0000-0000-000080560000}"/>
    <cellStyle name="Heading 3 14 13 2" xfId="22667" xr:uid="{00000000-0005-0000-0000-000081560000}"/>
    <cellStyle name="Heading 3 14 14" xfId="22668" xr:uid="{00000000-0005-0000-0000-000082560000}"/>
    <cellStyle name="Heading 3 14 14 2" xfId="22669" xr:uid="{00000000-0005-0000-0000-000083560000}"/>
    <cellStyle name="Heading 3 14 15" xfId="22670" xr:uid="{00000000-0005-0000-0000-000084560000}"/>
    <cellStyle name="Heading 3 14 15 2" xfId="22671" xr:uid="{00000000-0005-0000-0000-000085560000}"/>
    <cellStyle name="Heading 3 14 16" xfId="22672" xr:uid="{00000000-0005-0000-0000-000086560000}"/>
    <cellStyle name="Heading 3 14 16 2" xfId="22673" xr:uid="{00000000-0005-0000-0000-000087560000}"/>
    <cellStyle name="Heading 3 14 17" xfId="22674" xr:uid="{00000000-0005-0000-0000-000088560000}"/>
    <cellStyle name="Heading 3 14 17 2" xfId="22675" xr:uid="{00000000-0005-0000-0000-000089560000}"/>
    <cellStyle name="Heading 3 14 18" xfId="22676" xr:uid="{00000000-0005-0000-0000-00008A560000}"/>
    <cellStyle name="Heading 3 14 18 2" xfId="22677" xr:uid="{00000000-0005-0000-0000-00008B560000}"/>
    <cellStyle name="Heading 3 14 19" xfId="22678" xr:uid="{00000000-0005-0000-0000-00008C560000}"/>
    <cellStyle name="Heading 3 14 19 2" xfId="22679" xr:uid="{00000000-0005-0000-0000-00008D560000}"/>
    <cellStyle name="Heading 3 14 2" xfId="588" xr:uid="{00000000-0005-0000-0000-00008E560000}"/>
    <cellStyle name="Heading 3 14 2 2" xfId="22680" xr:uid="{00000000-0005-0000-0000-00008F560000}"/>
    <cellStyle name="Heading 3 14 20" xfId="22681" xr:uid="{00000000-0005-0000-0000-000090560000}"/>
    <cellStyle name="Heading 3 14 20 2" xfId="22682" xr:uid="{00000000-0005-0000-0000-000091560000}"/>
    <cellStyle name="Heading 3 14 21" xfId="22683" xr:uid="{00000000-0005-0000-0000-000092560000}"/>
    <cellStyle name="Heading 3 14 21 2" xfId="22684" xr:uid="{00000000-0005-0000-0000-000093560000}"/>
    <cellStyle name="Heading 3 14 22" xfId="22685" xr:uid="{00000000-0005-0000-0000-000094560000}"/>
    <cellStyle name="Heading 3 14 22 2" xfId="22686" xr:uid="{00000000-0005-0000-0000-000095560000}"/>
    <cellStyle name="Heading 3 14 23" xfId="22687" xr:uid="{00000000-0005-0000-0000-000096560000}"/>
    <cellStyle name="Heading 3 14 23 2" xfId="22688" xr:uid="{00000000-0005-0000-0000-000097560000}"/>
    <cellStyle name="Heading 3 14 24" xfId="22689" xr:uid="{00000000-0005-0000-0000-000098560000}"/>
    <cellStyle name="Heading 3 14 24 2" xfId="22690" xr:uid="{00000000-0005-0000-0000-000099560000}"/>
    <cellStyle name="Heading 3 14 25" xfId="22691" xr:uid="{00000000-0005-0000-0000-00009A560000}"/>
    <cellStyle name="Heading 3 14 25 2" xfId="22692" xr:uid="{00000000-0005-0000-0000-00009B560000}"/>
    <cellStyle name="Heading 3 14 26" xfId="22693" xr:uid="{00000000-0005-0000-0000-00009C560000}"/>
    <cellStyle name="Heading 3 14 26 2" xfId="22694" xr:uid="{00000000-0005-0000-0000-00009D560000}"/>
    <cellStyle name="Heading 3 14 27" xfId="22695" xr:uid="{00000000-0005-0000-0000-00009E560000}"/>
    <cellStyle name="Heading 3 14 27 2" xfId="22696" xr:uid="{00000000-0005-0000-0000-00009F560000}"/>
    <cellStyle name="Heading 3 14 28" xfId="22697" xr:uid="{00000000-0005-0000-0000-0000A0560000}"/>
    <cellStyle name="Heading 3 14 28 2" xfId="22698" xr:uid="{00000000-0005-0000-0000-0000A1560000}"/>
    <cellStyle name="Heading 3 14 29" xfId="22699" xr:uid="{00000000-0005-0000-0000-0000A2560000}"/>
    <cellStyle name="Heading 3 14 29 2" xfId="22700" xr:uid="{00000000-0005-0000-0000-0000A3560000}"/>
    <cellStyle name="Heading 3 14 3" xfId="589" xr:uid="{00000000-0005-0000-0000-0000A4560000}"/>
    <cellStyle name="Heading 3 14 3 2" xfId="22701" xr:uid="{00000000-0005-0000-0000-0000A5560000}"/>
    <cellStyle name="Heading 3 14 30" xfId="22702" xr:uid="{00000000-0005-0000-0000-0000A6560000}"/>
    <cellStyle name="Heading 3 14 30 2" xfId="22703" xr:uid="{00000000-0005-0000-0000-0000A7560000}"/>
    <cellStyle name="Heading 3 14 31" xfId="22704" xr:uid="{00000000-0005-0000-0000-0000A8560000}"/>
    <cellStyle name="Heading 3 14 31 2" xfId="22705" xr:uid="{00000000-0005-0000-0000-0000A9560000}"/>
    <cellStyle name="Heading 3 14 32" xfId="22706" xr:uid="{00000000-0005-0000-0000-0000AA560000}"/>
    <cellStyle name="Heading 3 14 32 2" xfId="22707" xr:uid="{00000000-0005-0000-0000-0000AB560000}"/>
    <cellStyle name="Heading 3 14 33" xfId="22708" xr:uid="{00000000-0005-0000-0000-0000AC560000}"/>
    <cellStyle name="Heading 3 14 33 2" xfId="22709" xr:uid="{00000000-0005-0000-0000-0000AD560000}"/>
    <cellStyle name="Heading 3 14 34" xfId="22710" xr:uid="{00000000-0005-0000-0000-0000AE560000}"/>
    <cellStyle name="Heading 3 14 34 2" xfId="22711" xr:uid="{00000000-0005-0000-0000-0000AF560000}"/>
    <cellStyle name="Heading 3 14 35" xfId="22712" xr:uid="{00000000-0005-0000-0000-0000B0560000}"/>
    <cellStyle name="Heading 3 14 35 2" xfId="22713" xr:uid="{00000000-0005-0000-0000-0000B1560000}"/>
    <cellStyle name="Heading 3 14 36" xfId="22714" xr:uid="{00000000-0005-0000-0000-0000B2560000}"/>
    <cellStyle name="Heading 3 14 36 2" xfId="22715" xr:uid="{00000000-0005-0000-0000-0000B3560000}"/>
    <cellStyle name="Heading 3 14 37" xfId="22716" xr:uid="{00000000-0005-0000-0000-0000B4560000}"/>
    <cellStyle name="Heading 3 14 37 2" xfId="22717" xr:uid="{00000000-0005-0000-0000-0000B5560000}"/>
    <cellStyle name="Heading 3 14 38" xfId="22718" xr:uid="{00000000-0005-0000-0000-0000B6560000}"/>
    <cellStyle name="Heading 3 14 38 2" xfId="22719" xr:uid="{00000000-0005-0000-0000-0000B7560000}"/>
    <cellStyle name="Heading 3 14 39" xfId="22720" xr:uid="{00000000-0005-0000-0000-0000B8560000}"/>
    <cellStyle name="Heading 3 14 4" xfId="22721" xr:uid="{00000000-0005-0000-0000-0000B9560000}"/>
    <cellStyle name="Heading 3 14 4 2" xfId="22722" xr:uid="{00000000-0005-0000-0000-0000BA560000}"/>
    <cellStyle name="Heading 3 14 40" xfId="22723" xr:uid="{00000000-0005-0000-0000-0000BB560000}"/>
    <cellStyle name="Heading 3 14 41" xfId="22724" xr:uid="{00000000-0005-0000-0000-0000BC560000}"/>
    <cellStyle name="Heading 3 14 42" xfId="22725" xr:uid="{00000000-0005-0000-0000-0000BD560000}"/>
    <cellStyle name="Heading 3 14 43" xfId="22726" xr:uid="{00000000-0005-0000-0000-0000BE560000}"/>
    <cellStyle name="Heading 3 14 44" xfId="22727" xr:uid="{00000000-0005-0000-0000-0000BF560000}"/>
    <cellStyle name="Heading 3 14 45" xfId="22728" xr:uid="{00000000-0005-0000-0000-0000C0560000}"/>
    <cellStyle name="Heading 3 14 46" xfId="22729" xr:uid="{00000000-0005-0000-0000-0000C1560000}"/>
    <cellStyle name="Heading 3 14 47" xfId="22730" xr:uid="{00000000-0005-0000-0000-0000C2560000}"/>
    <cellStyle name="Heading 3 14 48" xfId="22731" xr:uid="{00000000-0005-0000-0000-0000C3560000}"/>
    <cellStyle name="Heading 3 14 49" xfId="22732" xr:uid="{00000000-0005-0000-0000-0000C4560000}"/>
    <cellStyle name="Heading 3 14 5" xfId="22733" xr:uid="{00000000-0005-0000-0000-0000C5560000}"/>
    <cellStyle name="Heading 3 14 5 2" xfId="22734" xr:uid="{00000000-0005-0000-0000-0000C6560000}"/>
    <cellStyle name="Heading 3 14 50" xfId="22735" xr:uid="{00000000-0005-0000-0000-0000C7560000}"/>
    <cellStyle name="Heading 3 14 51" xfId="22736" xr:uid="{00000000-0005-0000-0000-0000C8560000}"/>
    <cellStyle name="Heading 3 14 52" xfId="22737" xr:uid="{00000000-0005-0000-0000-0000C9560000}"/>
    <cellStyle name="Heading 3 14 53" xfId="22738" xr:uid="{00000000-0005-0000-0000-0000CA560000}"/>
    <cellStyle name="Heading 3 14 54" xfId="22739" xr:uid="{00000000-0005-0000-0000-0000CB560000}"/>
    <cellStyle name="Heading 3 14 55" xfId="22740" xr:uid="{00000000-0005-0000-0000-0000CC560000}"/>
    <cellStyle name="Heading 3 14 56" xfId="22741" xr:uid="{00000000-0005-0000-0000-0000CD560000}"/>
    <cellStyle name="Heading 3 14 57" xfId="22742" xr:uid="{00000000-0005-0000-0000-0000CE560000}"/>
    <cellStyle name="Heading 3 14 58" xfId="22743" xr:uid="{00000000-0005-0000-0000-0000CF560000}"/>
    <cellStyle name="Heading 3 14 59" xfId="22744" xr:uid="{00000000-0005-0000-0000-0000D0560000}"/>
    <cellStyle name="Heading 3 14 6" xfId="22745" xr:uid="{00000000-0005-0000-0000-0000D1560000}"/>
    <cellStyle name="Heading 3 14 6 2" xfId="22746" xr:uid="{00000000-0005-0000-0000-0000D2560000}"/>
    <cellStyle name="Heading 3 14 60" xfId="22747" xr:uid="{00000000-0005-0000-0000-0000D3560000}"/>
    <cellStyle name="Heading 3 14 61" xfId="22748" xr:uid="{00000000-0005-0000-0000-0000D4560000}"/>
    <cellStyle name="Heading 3 14 62" xfId="22749" xr:uid="{00000000-0005-0000-0000-0000D5560000}"/>
    <cellStyle name="Heading 3 14 63" xfId="22750" xr:uid="{00000000-0005-0000-0000-0000D6560000}"/>
    <cellStyle name="Heading 3 14 64" xfId="22751" xr:uid="{00000000-0005-0000-0000-0000D7560000}"/>
    <cellStyle name="Heading 3 14 65" xfId="22752" xr:uid="{00000000-0005-0000-0000-0000D8560000}"/>
    <cellStyle name="Heading 3 14 66" xfId="22753" xr:uid="{00000000-0005-0000-0000-0000D9560000}"/>
    <cellStyle name="Heading 3 14 67" xfId="22754" xr:uid="{00000000-0005-0000-0000-0000DA560000}"/>
    <cellStyle name="Heading 3 14 68" xfId="22755" xr:uid="{00000000-0005-0000-0000-0000DB560000}"/>
    <cellStyle name="Heading 3 14 69" xfId="22756" xr:uid="{00000000-0005-0000-0000-0000DC560000}"/>
    <cellStyle name="Heading 3 14 7" xfId="22757" xr:uid="{00000000-0005-0000-0000-0000DD560000}"/>
    <cellStyle name="Heading 3 14 7 2" xfId="22758" xr:uid="{00000000-0005-0000-0000-0000DE560000}"/>
    <cellStyle name="Heading 3 14 70" xfId="52936" xr:uid="{00000000-0005-0000-0000-0000DF560000}"/>
    <cellStyle name="Heading 3 14 71" xfId="53397" xr:uid="{00000000-0005-0000-0000-0000E0560000}"/>
    <cellStyle name="Heading 3 14 8" xfId="22759" xr:uid="{00000000-0005-0000-0000-0000E1560000}"/>
    <cellStyle name="Heading 3 14 8 2" xfId="22760" xr:uid="{00000000-0005-0000-0000-0000E2560000}"/>
    <cellStyle name="Heading 3 14 9" xfId="22761" xr:uid="{00000000-0005-0000-0000-0000E3560000}"/>
    <cellStyle name="Heading 3 14 9 2" xfId="22762" xr:uid="{00000000-0005-0000-0000-0000E4560000}"/>
    <cellStyle name="Heading 3 15" xfId="590" xr:uid="{00000000-0005-0000-0000-0000E5560000}"/>
    <cellStyle name="Heading 3 15 10" xfId="22763" xr:uid="{00000000-0005-0000-0000-0000E6560000}"/>
    <cellStyle name="Heading 3 15 10 2" xfId="22764" xr:uid="{00000000-0005-0000-0000-0000E7560000}"/>
    <cellStyle name="Heading 3 15 11" xfId="22765" xr:uid="{00000000-0005-0000-0000-0000E8560000}"/>
    <cellStyle name="Heading 3 15 11 2" xfId="22766" xr:uid="{00000000-0005-0000-0000-0000E9560000}"/>
    <cellStyle name="Heading 3 15 12" xfId="22767" xr:uid="{00000000-0005-0000-0000-0000EA560000}"/>
    <cellStyle name="Heading 3 15 12 2" xfId="22768" xr:uid="{00000000-0005-0000-0000-0000EB560000}"/>
    <cellStyle name="Heading 3 15 13" xfId="22769" xr:uid="{00000000-0005-0000-0000-0000EC560000}"/>
    <cellStyle name="Heading 3 15 13 2" xfId="22770" xr:uid="{00000000-0005-0000-0000-0000ED560000}"/>
    <cellStyle name="Heading 3 15 14" xfId="22771" xr:uid="{00000000-0005-0000-0000-0000EE560000}"/>
    <cellStyle name="Heading 3 15 14 2" xfId="22772" xr:uid="{00000000-0005-0000-0000-0000EF560000}"/>
    <cellStyle name="Heading 3 15 15" xfId="22773" xr:uid="{00000000-0005-0000-0000-0000F0560000}"/>
    <cellStyle name="Heading 3 15 15 2" xfId="22774" xr:uid="{00000000-0005-0000-0000-0000F1560000}"/>
    <cellStyle name="Heading 3 15 16" xfId="22775" xr:uid="{00000000-0005-0000-0000-0000F2560000}"/>
    <cellStyle name="Heading 3 15 16 2" xfId="22776" xr:uid="{00000000-0005-0000-0000-0000F3560000}"/>
    <cellStyle name="Heading 3 15 17" xfId="22777" xr:uid="{00000000-0005-0000-0000-0000F4560000}"/>
    <cellStyle name="Heading 3 15 17 2" xfId="22778" xr:uid="{00000000-0005-0000-0000-0000F5560000}"/>
    <cellStyle name="Heading 3 15 18" xfId="22779" xr:uid="{00000000-0005-0000-0000-0000F6560000}"/>
    <cellStyle name="Heading 3 15 18 2" xfId="22780" xr:uid="{00000000-0005-0000-0000-0000F7560000}"/>
    <cellStyle name="Heading 3 15 19" xfId="22781" xr:uid="{00000000-0005-0000-0000-0000F8560000}"/>
    <cellStyle name="Heading 3 15 19 2" xfId="22782" xr:uid="{00000000-0005-0000-0000-0000F9560000}"/>
    <cellStyle name="Heading 3 15 2" xfId="591" xr:uid="{00000000-0005-0000-0000-0000FA560000}"/>
    <cellStyle name="Heading 3 15 2 2" xfId="22783" xr:uid="{00000000-0005-0000-0000-0000FB560000}"/>
    <cellStyle name="Heading 3 15 20" xfId="22784" xr:uid="{00000000-0005-0000-0000-0000FC560000}"/>
    <cellStyle name="Heading 3 15 20 2" xfId="22785" xr:uid="{00000000-0005-0000-0000-0000FD560000}"/>
    <cellStyle name="Heading 3 15 21" xfId="22786" xr:uid="{00000000-0005-0000-0000-0000FE560000}"/>
    <cellStyle name="Heading 3 15 21 2" xfId="22787" xr:uid="{00000000-0005-0000-0000-0000FF560000}"/>
    <cellStyle name="Heading 3 15 22" xfId="22788" xr:uid="{00000000-0005-0000-0000-000000570000}"/>
    <cellStyle name="Heading 3 15 22 2" xfId="22789" xr:uid="{00000000-0005-0000-0000-000001570000}"/>
    <cellStyle name="Heading 3 15 23" xfId="22790" xr:uid="{00000000-0005-0000-0000-000002570000}"/>
    <cellStyle name="Heading 3 15 23 2" xfId="22791" xr:uid="{00000000-0005-0000-0000-000003570000}"/>
    <cellStyle name="Heading 3 15 24" xfId="22792" xr:uid="{00000000-0005-0000-0000-000004570000}"/>
    <cellStyle name="Heading 3 15 24 2" xfId="22793" xr:uid="{00000000-0005-0000-0000-000005570000}"/>
    <cellStyle name="Heading 3 15 25" xfId="22794" xr:uid="{00000000-0005-0000-0000-000006570000}"/>
    <cellStyle name="Heading 3 15 25 2" xfId="22795" xr:uid="{00000000-0005-0000-0000-000007570000}"/>
    <cellStyle name="Heading 3 15 26" xfId="22796" xr:uid="{00000000-0005-0000-0000-000008570000}"/>
    <cellStyle name="Heading 3 15 26 2" xfId="22797" xr:uid="{00000000-0005-0000-0000-000009570000}"/>
    <cellStyle name="Heading 3 15 27" xfId="22798" xr:uid="{00000000-0005-0000-0000-00000A570000}"/>
    <cellStyle name="Heading 3 15 27 2" xfId="22799" xr:uid="{00000000-0005-0000-0000-00000B570000}"/>
    <cellStyle name="Heading 3 15 28" xfId="22800" xr:uid="{00000000-0005-0000-0000-00000C570000}"/>
    <cellStyle name="Heading 3 15 28 2" xfId="22801" xr:uid="{00000000-0005-0000-0000-00000D570000}"/>
    <cellStyle name="Heading 3 15 29" xfId="22802" xr:uid="{00000000-0005-0000-0000-00000E570000}"/>
    <cellStyle name="Heading 3 15 29 2" xfId="22803" xr:uid="{00000000-0005-0000-0000-00000F570000}"/>
    <cellStyle name="Heading 3 15 3" xfId="592" xr:uid="{00000000-0005-0000-0000-000010570000}"/>
    <cellStyle name="Heading 3 15 3 2" xfId="22804" xr:uid="{00000000-0005-0000-0000-000011570000}"/>
    <cellStyle name="Heading 3 15 30" xfId="22805" xr:uid="{00000000-0005-0000-0000-000012570000}"/>
    <cellStyle name="Heading 3 15 30 2" xfId="22806" xr:uid="{00000000-0005-0000-0000-000013570000}"/>
    <cellStyle name="Heading 3 15 31" xfId="22807" xr:uid="{00000000-0005-0000-0000-000014570000}"/>
    <cellStyle name="Heading 3 15 31 2" xfId="22808" xr:uid="{00000000-0005-0000-0000-000015570000}"/>
    <cellStyle name="Heading 3 15 32" xfId="22809" xr:uid="{00000000-0005-0000-0000-000016570000}"/>
    <cellStyle name="Heading 3 15 32 2" xfId="22810" xr:uid="{00000000-0005-0000-0000-000017570000}"/>
    <cellStyle name="Heading 3 15 33" xfId="22811" xr:uid="{00000000-0005-0000-0000-000018570000}"/>
    <cellStyle name="Heading 3 15 33 2" xfId="22812" xr:uid="{00000000-0005-0000-0000-000019570000}"/>
    <cellStyle name="Heading 3 15 34" xfId="22813" xr:uid="{00000000-0005-0000-0000-00001A570000}"/>
    <cellStyle name="Heading 3 15 34 2" xfId="22814" xr:uid="{00000000-0005-0000-0000-00001B570000}"/>
    <cellStyle name="Heading 3 15 35" xfId="22815" xr:uid="{00000000-0005-0000-0000-00001C570000}"/>
    <cellStyle name="Heading 3 15 35 2" xfId="22816" xr:uid="{00000000-0005-0000-0000-00001D570000}"/>
    <cellStyle name="Heading 3 15 36" xfId="22817" xr:uid="{00000000-0005-0000-0000-00001E570000}"/>
    <cellStyle name="Heading 3 15 36 2" xfId="22818" xr:uid="{00000000-0005-0000-0000-00001F570000}"/>
    <cellStyle name="Heading 3 15 37" xfId="22819" xr:uid="{00000000-0005-0000-0000-000020570000}"/>
    <cellStyle name="Heading 3 15 37 2" xfId="22820" xr:uid="{00000000-0005-0000-0000-000021570000}"/>
    <cellStyle name="Heading 3 15 38" xfId="22821" xr:uid="{00000000-0005-0000-0000-000022570000}"/>
    <cellStyle name="Heading 3 15 38 2" xfId="22822" xr:uid="{00000000-0005-0000-0000-000023570000}"/>
    <cellStyle name="Heading 3 15 39" xfId="22823" xr:uid="{00000000-0005-0000-0000-000024570000}"/>
    <cellStyle name="Heading 3 15 4" xfId="22824" xr:uid="{00000000-0005-0000-0000-000025570000}"/>
    <cellStyle name="Heading 3 15 4 2" xfId="22825" xr:uid="{00000000-0005-0000-0000-000026570000}"/>
    <cellStyle name="Heading 3 15 40" xfId="22826" xr:uid="{00000000-0005-0000-0000-000027570000}"/>
    <cellStyle name="Heading 3 15 41" xfId="22827" xr:uid="{00000000-0005-0000-0000-000028570000}"/>
    <cellStyle name="Heading 3 15 42" xfId="22828" xr:uid="{00000000-0005-0000-0000-000029570000}"/>
    <cellStyle name="Heading 3 15 43" xfId="22829" xr:uid="{00000000-0005-0000-0000-00002A570000}"/>
    <cellStyle name="Heading 3 15 44" xfId="22830" xr:uid="{00000000-0005-0000-0000-00002B570000}"/>
    <cellStyle name="Heading 3 15 45" xfId="22831" xr:uid="{00000000-0005-0000-0000-00002C570000}"/>
    <cellStyle name="Heading 3 15 46" xfId="22832" xr:uid="{00000000-0005-0000-0000-00002D570000}"/>
    <cellStyle name="Heading 3 15 47" xfId="22833" xr:uid="{00000000-0005-0000-0000-00002E570000}"/>
    <cellStyle name="Heading 3 15 48" xfId="22834" xr:uid="{00000000-0005-0000-0000-00002F570000}"/>
    <cellStyle name="Heading 3 15 49" xfId="22835" xr:uid="{00000000-0005-0000-0000-000030570000}"/>
    <cellStyle name="Heading 3 15 5" xfId="22836" xr:uid="{00000000-0005-0000-0000-000031570000}"/>
    <cellStyle name="Heading 3 15 5 2" xfId="22837" xr:uid="{00000000-0005-0000-0000-000032570000}"/>
    <cellStyle name="Heading 3 15 50" xfId="22838" xr:uid="{00000000-0005-0000-0000-000033570000}"/>
    <cellStyle name="Heading 3 15 51" xfId="22839" xr:uid="{00000000-0005-0000-0000-000034570000}"/>
    <cellStyle name="Heading 3 15 52" xfId="22840" xr:uid="{00000000-0005-0000-0000-000035570000}"/>
    <cellStyle name="Heading 3 15 53" xfId="22841" xr:uid="{00000000-0005-0000-0000-000036570000}"/>
    <cellStyle name="Heading 3 15 54" xfId="22842" xr:uid="{00000000-0005-0000-0000-000037570000}"/>
    <cellStyle name="Heading 3 15 55" xfId="22843" xr:uid="{00000000-0005-0000-0000-000038570000}"/>
    <cellStyle name="Heading 3 15 56" xfId="22844" xr:uid="{00000000-0005-0000-0000-000039570000}"/>
    <cellStyle name="Heading 3 15 57" xfId="22845" xr:uid="{00000000-0005-0000-0000-00003A570000}"/>
    <cellStyle name="Heading 3 15 58" xfId="22846" xr:uid="{00000000-0005-0000-0000-00003B570000}"/>
    <cellStyle name="Heading 3 15 59" xfId="22847" xr:uid="{00000000-0005-0000-0000-00003C570000}"/>
    <cellStyle name="Heading 3 15 6" xfId="22848" xr:uid="{00000000-0005-0000-0000-00003D570000}"/>
    <cellStyle name="Heading 3 15 6 2" xfId="22849" xr:uid="{00000000-0005-0000-0000-00003E570000}"/>
    <cellStyle name="Heading 3 15 60" xfId="22850" xr:uid="{00000000-0005-0000-0000-00003F570000}"/>
    <cellStyle name="Heading 3 15 61" xfId="22851" xr:uid="{00000000-0005-0000-0000-000040570000}"/>
    <cellStyle name="Heading 3 15 62" xfId="22852" xr:uid="{00000000-0005-0000-0000-000041570000}"/>
    <cellStyle name="Heading 3 15 63" xfId="22853" xr:uid="{00000000-0005-0000-0000-000042570000}"/>
    <cellStyle name="Heading 3 15 64" xfId="22854" xr:uid="{00000000-0005-0000-0000-000043570000}"/>
    <cellStyle name="Heading 3 15 65" xfId="22855" xr:uid="{00000000-0005-0000-0000-000044570000}"/>
    <cellStyle name="Heading 3 15 66" xfId="22856" xr:uid="{00000000-0005-0000-0000-000045570000}"/>
    <cellStyle name="Heading 3 15 67" xfId="22857" xr:uid="{00000000-0005-0000-0000-000046570000}"/>
    <cellStyle name="Heading 3 15 68" xfId="22858" xr:uid="{00000000-0005-0000-0000-000047570000}"/>
    <cellStyle name="Heading 3 15 69" xfId="22859" xr:uid="{00000000-0005-0000-0000-000048570000}"/>
    <cellStyle name="Heading 3 15 7" xfId="22860" xr:uid="{00000000-0005-0000-0000-000049570000}"/>
    <cellStyle name="Heading 3 15 7 2" xfId="22861" xr:uid="{00000000-0005-0000-0000-00004A570000}"/>
    <cellStyle name="Heading 3 15 70" xfId="52810" xr:uid="{00000000-0005-0000-0000-00004B570000}"/>
    <cellStyle name="Heading 3 15 71" xfId="53271" xr:uid="{00000000-0005-0000-0000-00004C570000}"/>
    <cellStyle name="Heading 3 15 8" xfId="22862" xr:uid="{00000000-0005-0000-0000-00004D570000}"/>
    <cellStyle name="Heading 3 15 8 2" xfId="22863" xr:uid="{00000000-0005-0000-0000-00004E570000}"/>
    <cellStyle name="Heading 3 15 9" xfId="22864" xr:uid="{00000000-0005-0000-0000-00004F570000}"/>
    <cellStyle name="Heading 3 15 9 2" xfId="22865" xr:uid="{00000000-0005-0000-0000-000050570000}"/>
    <cellStyle name="Heading 3 16" xfId="593" xr:uid="{00000000-0005-0000-0000-000051570000}"/>
    <cellStyle name="Heading 3 16 10" xfId="22866" xr:uid="{00000000-0005-0000-0000-000052570000}"/>
    <cellStyle name="Heading 3 16 10 2" xfId="22867" xr:uid="{00000000-0005-0000-0000-000053570000}"/>
    <cellStyle name="Heading 3 16 11" xfId="22868" xr:uid="{00000000-0005-0000-0000-000054570000}"/>
    <cellStyle name="Heading 3 16 11 2" xfId="22869" xr:uid="{00000000-0005-0000-0000-000055570000}"/>
    <cellStyle name="Heading 3 16 12" xfId="22870" xr:uid="{00000000-0005-0000-0000-000056570000}"/>
    <cellStyle name="Heading 3 16 12 2" xfId="22871" xr:uid="{00000000-0005-0000-0000-000057570000}"/>
    <cellStyle name="Heading 3 16 13" xfId="22872" xr:uid="{00000000-0005-0000-0000-000058570000}"/>
    <cellStyle name="Heading 3 16 13 2" xfId="22873" xr:uid="{00000000-0005-0000-0000-000059570000}"/>
    <cellStyle name="Heading 3 16 14" xfId="22874" xr:uid="{00000000-0005-0000-0000-00005A570000}"/>
    <cellStyle name="Heading 3 16 14 2" xfId="22875" xr:uid="{00000000-0005-0000-0000-00005B570000}"/>
    <cellStyle name="Heading 3 16 15" xfId="22876" xr:uid="{00000000-0005-0000-0000-00005C570000}"/>
    <cellStyle name="Heading 3 16 15 2" xfId="22877" xr:uid="{00000000-0005-0000-0000-00005D570000}"/>
    <cellStyle name="Heading 3 16 16" xfId="22878" xr:uid="{00000000-0005-0000-0000-00005E570000}"/>
    <cellStyle name="Heading 3 16 16 2" xfId="22879" xr:uid="{00000000-0005-0000-0000-00005F570000}"/>
    <cellStyle name="Heading 3 16 17" xfId="22880" xr:uid="{00000000-0005-0000-0000-000060570000}"/>
    <cellStyle name="Heading 3 16 17 2" xfId="22881" xr:uid="{00000000-0005-0000-0000-000061570000}"/>
    <cellStyle name="Heading 3 16 18" xfId="22882" xr:uid="{00000000-0005-0000-0000-000062570000}"/>
    <cellStyle name="Heading 3 16 18 2" xfId="22883" xr:uid="{00000000-0005-0000-0000-000063570000}"/>
    <cellStyle name="Heading 3 16 19" xfId="22884" xr:uid="{00000000-0005-0000-0000-000064570000}"/>
    <cellStyle name="Heading 3 16 19 2" xfId="22885" xr:uid="{00000000-0005-0000-0000-000065570000}"/>
    <cellStyle name="Heading 3 16 2" xfId="594" xr:uid="{00000000-0005-0000-0000-000066570000}"/>
    <cellStyle name="Heading 3 16 2 2" xfId="22886" xr:uid="{00000000-0005-0000-0000-000067570000}"/>
    <cellStyle name="Heading 3 16 20" xfId="22887" xr:uid="{00000000-0005-0000-0000-000068570000}"/>
    <cellStyle name="Heading 3 16 20 2" xfId="22888" xr:uid="{00000000-0005-0000-0000-000069570000}"/>
    <cellStyle name="Heading 3 16 21" xfId="22889" xr:uid="{00000000-0005-0000-0000-00006A570000}"/>
    <cellStyle name="Heading 3 16 21 2" xfId="22890" xr:uid="{00000000-0005-0000-0000-00006B570000}"/>
    <cellStyle name="Heading 3 16 22" xfId="22891" xr:uid="{00000000-0005-0000-0000-00006C570000}"/>
    <cellStyle name="Heading 3 16 22 2" xfId="22892" xr:uid="{00000000-0005-0000-0000-00006D570000}"/>
    <cellStyle name="Heading 3 16 23" xfId="22893" xr:uid="{00000000-0005-0000-0000-00006E570000}"/>
    <cellStyle name="Heading 3 16 23 2" xfId="22894" xr:uid="{00000000-0005-0000-0000-00006F570000}"/>
    <cellStyle name="Heading 3 16 24" xfId="22895" xr:uid="{00000000-0005-0000-0000-000070570000}"/>
    <cellStyle name="Heading 3 16 24 2" xfId="22896" xr:uid="{00000000-0005-0000-0000-000071570000}"/>
    <cellStyle name="Heading 3 16 25" xfId="22897" xr:uid="{00000000-0005-0000-0000-000072570000}"/>
    <cellStyle name="Heading 3 16 25 2" xfId="22898" xr:uid="{00000000-0005-0000-0000-000073570000}"/>
    <cellStyle name="Heading 3 16 26" xfId="22899" xr:uid="{00000000-0005-0000-0000-000074570000}"/>
    <cellStyle name="Heading 3 16 26 2" xfId="22900" xr:uid="{00000000-0005-0000-0000-000075570000}"/>
    <cellStyle name="Heading 3 16 27" xfId="22901" xr:uid="{00000000-0005-0000-0000-000076570000}"/>
    <cellStyle name="Heading 3 16 27 2" xfId="22902" xr:uid="{00000000-0005-0000-0000-000077570000}"/>
    <cellStyle name="Heading 3 16 28" xfId="22903" xr:uid="{00000000-0005-0000-0000-000078570000}"/>
    <cellStyle name="Heading 3 16 28 2" xfId="22904" xr:uid="{00000000-0005-0000-0000-000079570000}"/>
    <cellStyle name="Heading 3 16 29" xfId="22905" xr:uid="{00000000-0005-0000-0000-00007A570000}"/>
    <cellStyle name="Heading 3 16 29 2" xfId="22906" xr:uid="{00000000-0005-0000-0000-00007B570000}"/>
    <cellStyle name="Heading 3 16 3" xfId="595" xr:uid="{00000000-0005-0000-0000-00007C570000}"/>
    <cellStyle name="Heading 3 16 3 2" xfId="22907" xr:uid="{00000000-0005-0000-0000-00007D570000}"/>
    <cellStyle name="Heading 3 16 30" xfId="22908" xr:uid="{00000000-0005-0000-0000-00007E570000}"/>
    <cellStyle name="Heading 3 16 30 2" xfId="22909" xr:uid="{00000000-0005-0000-0000-00007F570000}"/>
    <cellStyle name="Heading 3 16 31" xfId="22910" xr:uid="{00000000-0005-0000-0000-000080570000}"/>
    <cellStyle name="Heading 3 16 31 2" xfId="22911" xr:uid="{00000000-0005-0000-0000-000081570000}"/>
    <cellStyle name="Heading 3 16 32" xfId="22912" xr:uid="{00000000-0005-0000-0000-000082570000}"/>
    <cellStyle name="Heading 3 16 32 2" xfId="22913" xr:uid="{00000000-0005-0000-0000-000083570000}"/>
    <cellStyle name="Heading 3 16 33" xfId="22914" xr:uid="{00000000-0005-0000-0000-000084570000}"/>
    <cellStyle name="Heading 3 16 33 2" xfId="22915" xr:uid="{00000000-0005-0000-0000-000085570000}"/>
    <cellStyle name="Heading 3 16 34" xfId="22916" xr:uid="{00000000-0005-0000-0000-000086570000}"/>
    <cellStyle name="Heading 3 16 34 2" xfId="22917" xr:uid="{00000000-0005-0000-0000-000087570000}"/>
    <cellStyle name="Heading 3 16 35" xfId="22918" xr:uid="{00000000-0005-0000-0000-000088570000}"/>
    <cellStyle name="Heading 3 16 35 2" xfId="22919" xr:uid="{00000000-0005-0000-0000-000089570000}"/>
    <cellStyle name="Heading 3 16 36" xfId="22920" xr:uid="{00000000-0005-0000-0000-00008A570000}"/>
    <cellStyle name="Heading 3 16 36 2" xfId="22921" xr:uid="{00000000-0005-0000-0000-00008B570000}"/>
    <cellStyle name="Heading 3 16 37" xfId="22922" xr:uid="{00000000-0005-0000-0000-00008C570000}"/>
    <cellStyle name="Heading 3 16 37 2" xfId="22923" xr:uid="{00000000-0005-0000-0000-00008D570000}"/>
    <cellStyle name="Heading 3 16 38" xfId="22924" xr:uid="{00000000-0005-0000-0000-00008E570000}"/>
    <cellStyle name="Heading 3 16 38 2" xfId="22925" xr:uid="{00000000-0005-0000-0000-00008F570000}"/>
    <cellStyle name="Heading 3 16 39" xfId="22926" xr:uid="{00000000-0005-0000-0000-000090570000}"/>
    <cellStyle name="Heading 3 16 4" xfId="22927" xr:uid="{00000000-0005-0000-0000-000091570000}"/>
    <cellStyle name="Heading 3 16 4 2" xfId="22928" xr:uid="{00000000-0005-0000-0000-000092570000}"/>
    <cellStyle name="Heading 3 16 40" xfId="22929" xr:uid="{00000000-0005-0000-0000-000093570000}"/>
    <cellStyle name="Heading 3 16 41" xfId="22930" xr:uid="{00000000-0005-0000-0000-000094570000}"/>
    <cellStyle name="Heading 3 16 42" xfId="22931" xr:uid="{00000000-0005-0000-0000-000095570000}"/>
    <cellStyle name="Heading 3 16 43" xfId="22932" xr:uid="{00000000-0005-0000-0000-000096570000}"/>
    <cellStyle name="Heading 3 16 44" xfId="22933" xr:uid="{00000000-0005-0000-0000-000097570000}"/>
    <cellStyle name="Heading 3 16 45" xfId="22934" xr:uid="{00000000-0005-0000-0000-000098570000}"/>
    <cellStyle name="Heading 3 16 46" xfId="22935" xr:uid="{00000000-0005-0000-0000-000099570000}"/>
    <cellStyle name="Heading 3 16 47" xfId="22936" xr:uid="{00000000-0005-0000-0000-00009A570000}"/>
    <cellStyle name="Heading 3 16 48" xfId="22937" xr:uid="{00000000-0005-0000-0000-00009B570000}"/>
    <cellStyle name="Heading 3 16 49" xfId="22938" xr:uid="{00000000-0005-0000-0000-00009C570000}"/>
    <cellStyle name="Heading 3 16 5" xfId="22939" xr:uid="{00000000-0005-0000-0000-00009D570000}"/>
    <cellStyle name="Heading 3 16 5 2" xfId="22940" xr:uid="{00000000-0005-0000-0000-00009E570000}"/>
    <cellStyle name="Heading 3 16 50" xfId="22941" xr:uid="{00000000-0005-0000-0000-00009F570000}"/>
    <cellStyle name="Heading 3 16 51" xfId="22942" xr:uid="{00000000-0005-0000-0000-0000A0570000}"/>
    <cellStyle name="Heading 3 16 52" xfId="22943" xr:uid="{00000000-0005-0000-0000-0000A1570000}"/>
    <cellStyle name="Heading 3 16 53" xfId="22944" xr:uid="{00000000-0005-0000-0000-0000A2570000}"/>
    <cellStyle name="Heading 3 16 54" xfId="22945" xr:uid="{00000000-0005-0000-0000-0000A3570000}"/>
    <cellStyle name="Heading 3 16 55" xfId="22946" xr:uid="{00000000-0005-0000-0000-0000A4570000}"/>
    <cellStyle name="Heading 3 16 56" xfId="22947" xr:uid="{00000000-0005-0000-0000-0000A5570000}"/>
    <cellStyle name="Heading 3 16 57" xfId="22948" xr:uid="{00000000-0005-0000-0000-0000A6570000}"/>
    <cellStyle name="Heading 3 16 58" xfId="22949" xr:uid="{00000000-0005-0000-0000-0000A7570000}"/>
    <cellStyle name="Heading 3 16 59" xfId="22950" xr:uid="{00000000-0005-0000-0000-0000A8570000}"/>
    <cellStyle name="Heading 3 16 6" xfId="22951" xr:uid="{00000000-0005-0000-0000-0000A9570000}"/>
    <cellStyle name="Heading 3 16 6 2" xfId="22952" xr:uid="{00000000-0005-0000-0000-0000AA570000}"/>
    <cellStyle name="Heading 3 16 60" xfId="22953" xr:uid="{00000000-0005-0000-0000-0000AB570000}"/>
    <cellStyle name="Heading 3 16 61" xfId="22954" xr:uid="{00000000-0005-0000-0000-0000AC570000}"/>
    <cellStyle name="Heading 3 16 62" xfId="22955" xr:uid="{00000000-0005-0000-0000-0000AD570000}"/>
    <cellStyle name="Heading 3 16 63" xfId="22956" xr:uid="{00000000-0005-0000-0000-0000AE570000}"/>
    <cellStyle name="Heading 3 16 64" xfId="22957" xr:uid="{00000000-0005-0000-0000-0000AF570000}"/>
    <cellStyle name="Heading 3 16 65" xfId="22958" xr:uid="{00000000-0005-0000-0000-0000B0570000}"/>
    <cellStyle name="Heading 3 16 66" xfId="22959" xr:uid="{00000000-0005-0000-0000-0000B1570000}"/>
    <cellStyle name="Heading 3 16 67" xfId="22960" xr:uid="{00000000-0005-0000-0000-0000B2570000}"/>
    <cellStyle name="Heading 3 16 68" xfId="22961" xr:uid="{00000000-0005-0000-0000-0000B3570000}"/>
    <cellStyle name="Heading 3 16 69" xfId="22962" xr:uid="{00000000-0005-0000-0000-0000B4570000}"/>
    <cellStyle name="Heading 3 16 7" xfId="22963" xr:uid="{00000000-0005-0000-0000-0000B5570000}"/>
    <cellStyle name="Heading 3 16 7 2" xfId="22964" xr:uid="{00000000-0005-0000-0000-0000B6570000}"/>
    <cellStyle name="Heading 3 16 70" xfId="52978" xr:uid="{00000000-0005-0000-0000-0000B7570000}"/>
    <cellStyle name="Heading 3 16 71" xfId="53439" xr:uid="{00000000-0005-0000-0000-0000B8570000}"/>
    <cellStyle name="Heading 3 16 8" xfId="22965" xr:uid="{00000000-0005-0000-0000-0000B9570000}"/>
    <cellStyle name="Heading 3 16 8 2" xfId="22966" xr:uid="{00000000-0005-0000-0000-0000BA570000}"/>
    <cellStyle name="Heading 3 16 9" xfId="22967" xr:uid="{00000000-0005-0000-0000-0000BB570000}"/>
    <cellStyle name="Heading 3 16 9 2" xfId="22968" xr:uid="{00000000-0005-0000-0000-0000BC570000}"/>
    <cellStyle name="Heading 3 17" xfId="596" xr:uid="{00000000-0005-0000-0000-0000BD570000}"/>
    <cellStyle name="Heading 3 17 10" xfId="22969" xr:uid="{00000000-0005-0000-0000-0000BE570000}"/>
    <cellStyle name="Heading 3 17 10 2" xfId="22970" xr:uid="{00000000-0005-0000-0000-0000BF570000}"/>
    <cellStyle name="Heading 3 17 11" xfId="22971" xr:uid="{00000000-0005-0000-0000-0000C0570000}"/>
    <cellStyle name="Heading 3 17 11 2" xfId="22972" xr:uid="{00000000-0005-0000-0000-0000C1570000}"/>
    <cellStyle name="Heading 3 17 12" xfId="22973" xr:uid="{00000000-0005-0000-0000-0000C2570000}"/>
    <cellStyle name="Heading 3 17 12 2" xfId="22974" xr:uid="{00000000-0005-0000-0000-0000C3570000}"/>
    <cellStyle name="Heading 3 17 13" xfId="22975" xr:uid="{00000000-0005-0000-0000-0000C4570000}"/>
    <cellStyle name="Heading 3 17 13 2" xfId="22976" xr:uid="{00000000-0005-0000-0000-0000C5570000}"/>
    <cellStyle name="Heading 3 17 14" xfId="22977" xr:uid="{00000000-0005-0000-0000-0000C6570000}"/>
    <cellStyle name="Heading 3 17 14 2" xfId="22978" xr:uid="{00000000-0005-0000-0000-0000C7570000}"/>
    <cellStyle name="Heading 3 17 15" xfId="22979" xr:uid="{00000000-0005-0000-0000-0000C8570000}"/>
    <cellStyle name="Heading 3 17 15 2" xfId="22980" xr:uid="{00000000-0005-0000-0000-0000C9570000}"/>
    <cellStyle name="Heading 3 17 16" xfId="22981" xr:uid="{00000000-0005-0000-0000-0000CA570000}"/>
    <cellStyle name="Heading 3 17 16 2" xfId="22982" xr:uid="{00000000-0005-0000-0000-0000CB570000}"/>
    <cellStyle name="Heading 3 17 17" xfId="22983" xr:uid="{00000000-0005-0000-0000-0000CC570000}"/>
    <cellStyle name="Heading 3 17 17 2" xfId="22984" xr:uid="{00000000-0005-0000-0000-0000CD570000}"/>
    <cellStyle name="Heading 3 17 18" xfId="22985" xr:uid="{00000000-0005-0000-0000-0000CE570000}"/>
    <cellStyle name="Heading 3 17 18 2" xfId="22986" xr:uid="{00000000-0005-0000-0000-0000CF570000}"/>
    <cellStyle name="Heading 3 17 19" xfId="22987" xr:uid="{00000000-0005-0000-0000-0000D0570000}"/>
    <cellStyle name="Heading 3 17 19 2" xfId="22988" xr:uid="{00000000-0005-0000-0000-0000D1570000}"/>
    <cellStyle name="Heading 3 17 2" xfId="597" xr:uid="{00000000-0005-0000-0000-0000D2570000}"/>
    <cellStyle name="Heading 3 17 2 2" xfId="22989" xr:uid="{00000000-0005-0000-0000-0000D3570000}"/>
    <cellStyle name="Heading 3 17 20" xfId="22990" xr:uid="{00000000-0005-0000-0000-0000D4570000}"/>
    <cellStyle name="Heading 3 17 20 2" xfId="22991" xr:uid="{00000000-0005-0000-0000-0000D5570000}"/>
    <cellStyle name="Heading 3 17 21" xfId="22992" xr:uid="{00000000-0005-0000-0000-0000D6570000}"/>
    <cellStyle name="Heading 3 17 21 2" xfId="22993" xr:uid="{00000000-0005-0000-0000-0000D7570000}"/>
    <cellStyle name="Heading 3 17 22" xfId="22994" xr:uid="{00000000-0005-0000-0000-0000D8570000}"/>
    <cellStyle name="Heading 3 17 22 2" xfId="22995" xr:uid="{00000000-0005-0000-0000-0000D9570000}"/>
    <cellStyle name="Heading 3 17 23" xfId="22996" xr:uid="{00000000-0005-0000-0000-0000DA570000}"/>
    <cellStyle name="Heading 3 17 23 2" xfId="22997" xr:uid="{00000000-0005-0000-0000-0000DB570000}"/>
    <cellStyle name="Heading 3 17 24" xfId="22998" xr:uid="{00000000-0005-0000-0000-0000DC570000}"/>
    <cellStyle name="Heading 3 17 24 2" xfId="22999" xr:uid="{00000000-0005-0000-0000-0000DD570000}"/>
    <cellStyle name="Heading 3 17 25" xfId="23000" xr:uid="{00000000-0005-0000-0000-0000DE570000}"/>
    <cellStyle name="Heading 3 17 25 2" xfId="23001" xr:uid="{00000000-0005-0000-0000-0000DF570000}"/>
    <cellStyle name="Heading 3 17 26" xfId="23002" xr:uid="{00000000-0005-0000-0000-0000E0570000}"/>
    <cellStyle name="Heading 3 17 26 2" xfId="23003" xr:uid="{00000000-0005-0000-0000-0000E1570000}"/>
    <cellStyle name="Heading 3 17 27" xfId="23004" xr:uid="{00000000-0005-0000-0000-0000E2570000}"/>
    <cellStyle name="Heading 3 17 27 2" xfId="23005" xr:uid="{00000000-0005-0000-0000-0000E3570000}"/>
    <cellStyle name="Heading 3 17 28" xfId="23006" xr:uid="{00000000-0005-0000-0000-0000E4570000}"/>
    <cellStyle name="Heading 3 17 28 2" xfId="23007" xr:uid="{00000000-0005-0000-0000-0000E5570000}"/>
    <cellStyle name="Heading 3 17 29" xfId="23008" xr:uid="{00000000-0005-0000-0000-0000E6570000}"/>
    <cellStyle name="Heading 3 17 29 2" xfId="23009" xr:uid="{00000000-0005-0000-0000-0000E7570000}"/>
    <cellStyle name="Heading 3 17 3" xfId="598" xr:uid="{00000000-0005-0000-0000-0000E8570000}"/>
    <cellStyle name="Heading 3 17 3 2" xfId="23010" xr:uid="{00000000-0005-0000-0000-0000E9570000}"/>
    <cellStyle name="Heading 3 17 30" xfId="23011" xr:uid="{00000000-0005-0000-0000-0000EA570000}"/>
    <cellStyle name="Heading 3 17 30 2" xfId="23012" xr:uid="{00000000-0005-0000-0000-0000EB570000}"/>
    <cellStyle name="Heading 3 17 31" xfId="23013" xr:uid="{00000000-0005-0000-0000-0000EC570000}"/>
    <cellStyle name="Heading 3 17 31 2" xfId="23014" xr:uid="{00000000-0005-0000-0000-0000ED570000}"/>
    <cellStyle name="Heading 3 17 32" xfId="23015" xr:uid="{00000000-0005-0000-0000-0000EE570000}"/>
    <cellStyle name="Heading 3 17 32 2" xfId="23016" xr:uid="{00000000-0005-0000-0000-0000EF570000}"/>
    <cellStyle name="Heading 3 17 33" xfId="23017" xr:uid="{00000000-0005-0000-0000-0000F0570000}"/>
    <cellStyle name="Heading 3 17 33 2" xfId="23018" xr:uid="{00000000-0005-0000-0000-0000F1570000}"/>
    <cellStyle name="Heading 3 17 34" xfId="23019" xr:uid="{00000000-0005-0000-0000-0000F2570000}"/>
    <cellStyle name="Heading 3 17 34 2" xfId="23020" xr:uid="{00000000-0005-0000-0000-0000F3570000}"/>
    <cellStyle name="Heading 3 17 35" xfId="23021" xr:uid="{00000000-0005-0000-0000-0000F4570000}"/>
    <cellStyle name="Heading 3 17 35 2" xfId="23022" xr:uid="{00000000-0005-0000-0000-0000F5570000}"/>
    <cellStyle name="Heading 3 17 36" xfId="23023" xr:uid="{00000000-0005-0000-0000-0000F6570000}"/>
    <cellStyle name="Heading 3 17 36 2" xfId="23024" xr:uid="{00000000-0005-0000-0000-0000F7570000}"/>
    <cellStyle name="Heading 3 17 37" xfId="23025" xr:uid="{00000000-0005-0000-0000-0000F8570000}"/>
    <cellStyle name="Heading 3 17 37 2" xfId="23026" xr:uid="{00000000-0005-0000-0000-0000F9570000}"/>
    <cellStyle name="Heading 3 17 38" xfId="23027" xr:uid="{00000000-0005-0000-0000-0000FA570000}"/>
    <cellStyle name="Heading 3 17 38 2" xfId="23028" xr:uid="{00000000-0005-0000-0000-0000FB570000}"/>
    <cellStyle name="Heading 3 17 39" xfId="23029" xr:uid="{00000000-0005-0000-0000-0000FC570000}"/>
    <cellStyle name="Heading 3 17 4" xfId="23030" xr:uid="{00000000-0005-0000-0000-0000FD570000}"/>
    <cellStyle name="Heading 3 17 4 2" xfId="23031" xr:uid="{00000000-0005-0000-0000-0000FE570000}"/>
    <cellStyle name="Heading 3 17 40" xfId="23032" xr:uid="{00000000-0005-0000-0000-0000FF570000}"/>
    <cellStyle name="Heading 3 17 41" xfId="23033" xr:uid="{00000000-0005-0000-0000-000000580000}"/>
    <cellStyle name="Heading 3 17 42" xfId="23034" xr:uid="{00000000-0005-0000-0000-000001580000}"/>
    <cellStyle name="Heading 3 17 43" xfId="23035" xr:uid="{00000000-0005-0000-0000-000002580000}"/>
    <cellStyle name="Heading 3 17 44" xfId="23036" xr:uid="{00000000-0005-0000-0000-000003580000}"/>
    <cellStyle name="Heading 3 17 45" xfId="23037" xr:uid="{00000000-0005-0000-0000-000004580000}"/>
    <cellStyle name="Heading 3 17 46" xfId="23038" xr:uid="{00000000-0005-0000-0000-000005580000}"/>
    <cellStyle name="Heading 3 17 47" xfId="23039" xr:uid="{00000000-0005-0000-0000-000006580000}"/>
    <cellStyle name="Heading 3 17 48" xfId="23040" xr:uid="{00000000-0005-0000-0000-000007580000}"/>
    <cellStyle name="Heading 3 17 49" xfId="23041" xr:uid="{00000000-0005-0000-0000-000008580000}"/>
    <cellStyle name="Heading 3 17 5" xfId="23042" xr:uid="{00000000-0005-0000-0000-000009580000}"/>
    <cellStyle name="Heading 3 17 5 2" xfId="23043" xr:uid="{00000000-0005-0000-0000-00000A580000}"/>
    <cellStyle name="Heading 3 17 50" xfId="23044" xr:uid="{00000000-0005-0000-0000-00000B580000}"/>
    <cellStyle name="Heading 3 17 51" xfId="23045" xr:uid="{00000000-0005-0000-0000-00000C580000}"/>
    <cellStyle name="Heading 3 17 52" xfId="23046" xr:uid="{00000000-0005-0000-0000-00000D580000}"/>
    <cellStyle name="Heading 3 17 53" xfId="23047" xr:uid="{00000000-0005-0000-0000-00000E580000}"/>
    <cellStyle name="Heading 3 17 54" xfId="23048" xr:uid="{00000000-0005-0000-0000-00000F580000}"/>
    <cellStyle name="Heading 3 17 55" xfId="23049" xr:uid="{00000000-0005-0000-0000-000010580000}"/>
    <cellStyle name="Heading 3 17 56" xfId="23050" xr:uid="{00000000-0005-0000-0000-000011580000}"/>
    <cellStyle name="Heading 3 17 57" xfId="23051" xr:uid="{00000000-0005-0000-0000-000012580000}"/>
    <cellStyle name="Heading 3 17 58" xfId="23052" xr:uid="{00000000-0005-0000-0000-000013580000}"/>
    <cellStyle name="Heading 3 17 59" xfId="23053" xr:uid="{00000000-0005-0000-0000-000014580000}"/>
    <cellStyle name="Heading 3 17 6" xfId="23054" xr:uid="{00000000-0005-0000-0000-000015580000}"/>
    <cellStyle name="Heading 3 17 6 2" xfId="23055" xr:uid="{00000000-0005-0000-0000-000016580000}"/>
    <cellStyle name="Heading 3 17 60" xfId="23056" xr:uid="{00000000-0005-0000-0000-000017580000}"/>
    <cellStyle name="Heading 3 17 61" xfId="23057" xr:uid="{00000000-0005-0000-0000-000018580000}"/>
    <cellStyle name="Heading 3 17 62" xfId="23058" xr:uid="{00000000-0005-0000-0000-000019580000}"/>
    <cellStyle name="Heading 3 17 63" xfId="23059" xr:uid="{00000000-0005-0000-0000-00001A580000}"/>
    <cellStyle name="Heading 3 17 64" xfId="23060" xr:uid="{00000000-0005-0000-0000-00001B580000}"/>
    <cellStyle name="Heading 3 17 65" xfId="23061" xr:uid="{00000000-0005-0000-0000-00001C580000}"/>
    <cellStyle name="Heading 3 17 66" xfId="23062" xr:uid="{00000000-0005-0000-0000-00001D580000}"/>
    <cellStyle name="Heading 3 17 67" xfId="23063" xr:uid="{00000000-0005-0000-0000-00001E580000}"/>
    <cellStyle name="Heading 3 17 68" xfId="23064" xr:uid="{00000000-0005-0000-0000-00001F580000}"/>
    <cellStyle name="Heading 3 17 69" xfId="23065" xr:uid="{00000000-0005-0000-0000-000020580000}"/>
    <cellStyle name="Heading 3 17 7" xfId="23066" xr:uid="{00000000-0005-0000-0000-000021580000}"/>
    <cellStyle name="Heading 3 17 7 2" xfId="23067" xr:uid="{00000000-0005-0000-0000-000022580000}"/>
    <cellStyle name="Heading 3 17 70" xfId="53029" xr:uid="{00000000-0005-0000-0000-000023580000}"/>
    <cellStyle name="Heading 3 17 71" xfId="53490" xr:uid="{00000000-0005-0000-0000-000024580000}"/>
    <cellStyle name="Heading 3 17 8" xfId="23068" xr:uid="{00000000-0005-0000-0000-000025580000}"/>
    <cellStyle name="Heading 3 17 8 2" xfId="23069" xr:uid="{00000000-0005-0000-0000-000026580000}"/>
    <cellStyle name="Heading 3 17 9" xfId="23070" xr:uid="{00000000-0005-0000-0000-000027580000}"/>
    <cellStyle name="Heading 3 17 9 2" xfId="23071" xr:uid="{00000000-0005-0000-0000-000028580000}"/>
    <cellStyle name="Heading 3 18" xfId="599" xr:uid="{00000000-0005-0000-0000-000029580000}"/>
    <cellStyle name="Heading 3 18 10" xfId="23072" xr:uid="{00000000-0005-0000-0000-00002A580000}"/>
    <cellStyle name="Heading 3 18 10 2" xfId="23073" xr:uid="{00000000-0005-0000-0000-00002B580000}"/>
    <cellStyle name="Heading 3 18 11" xfId="23074" xr:uid="{00000000-0005-0000-0000-00002C580000}"/>
    <cellStyle name="Heading 3 18 11 2" xfId="23075" xr:uid="{00000000-0005-0000-0000-00002D580000}"/>
    <cellStyle name="Heading 3 18 12" xfId="23076" xr:uid="{00000000-0005-0000-0000-00002E580000}"/>
    <cellStyle name="Heading 3 18 12 2" xfId="23077" xr:uid="{00000000-0005-0000-0000-00002F580000}"/>
    <cellStyle name="Heading 3 18 13" xfId="23078" xr:uid="{00000000-0005-0000-0000-000030580000}"/>
    <cellStyle name="Heading 3 18 13 2" xfId="23079" xr:uid="{00000000-0005-0000-0000-000031580000}"/>
    <cellStyle name="Heading 3 18 14" xfId="23080" xr:uid="{00000000-0005-0000-0000-000032580000}"/>
    <cellStyle name="Heading 3 18 14 2" xfId="23081" xr:uid="{00000000-0005-0000-0000-000033580000}"/>
    <cellStyle name="Heading 3 18 15" xfId="23082" xr:uid="{00000000-0005-0000-0000-000034580000}"/>
    <cellStyle name="Heading 3 18 15 2" xfId="23083" xr:uid="{00000000-0005-0000-0000-000035580000}"/>
    <cellStyle name="Heading 3 18 16" xfId="23084" xr:uid="{00000000-0005-0000-0000-000036580000}"/>
    <cellStyle name="Heading 3 18 16 2" xfId="23085" xr:uid="{00000000-0005-0000-0000-000037580000}"/>
    <cellStyle name="Heading 3 18 17" xfId="23086" xr:uid="{00000000-0005-0000-0000-000038580000}"/>
    <cellStyle name="Heading 3 18 17 2" xfId="23087" xr:uid="{00000000-0005-0000-0000-000039580000}"/>
    <cellStyle name="Heading 3 18 18" xfId="23088" xr:uid="{00000000-0005-0000-0000-00003A580000}"/>
    <cellStyle name="Heading 3 18 18 2" xfId="23089" xr:uid="{00000000-0005-0000-0000-00003B580000}"/>
    <cellStyle name="Heading 3 18 19" xfId="23090" xr:uid="{00000000-0005-0000-0000-00003C580000}"/>
    <cellStyle name="Heading 3 18 19 2" xfId="23091" xr:uid="{00000000-0005-0000-0000-00003D580000}"/>
    <cellStyle name="Heading 3 18 2" xfId="600" xr:uid="{00000000-0005-0000-0000-00003E580000}"/>
    <cellStyle name="Heading 3 18 2 2" xfId="23092" xr:uid="{00000000-0005-0000-0000-00003F580000}"/>
    <cellStyle name="Heading 3 18 20" xfId="23093" xr:uid="{00000000-0005-0000-0000-000040580000}"/>
    <cellStyle name="Heading 3 18 20 2" xfId="23094" xr:uid="{00000000-0005-0000-0000-000041580000}"/>
    <cellStyle name="Heading 3 18 21" xfId="23095" xr:uid="{00000000-0005-0000-0000-000042580000}"/>
    <cellStyle name="Heading 3 18 21 2" xfId="23096" xr:uid="{00000000-0005-0000-0000-000043580000}"/>
    <cellStyle name="Heading 3 18 22" xfId="23097" xr:uid="{00000000-0005-0000-0000-000044580000}"/>
    <cellStyle name="Heading 3 18 22 2" xfId="23098" xr:uid="{00000000-0005-0000-0000-000045580000}"/>
    <cellStyle name="Heading 3 18 23" xfId="23099" xr:uid="{00000000-0005-0000-0000-000046580000}"/>
    <cellStyle name="Heading 3 18 23 2" xfId="23100" xr:uid="{00000000-0005-0000-0000-000047580000}"/>
    <cellStyle name="Heading 3 18 24" xfId="23101" xr:uid="{00000000-0005-0000-0000-000048580000}"/>
    <cellStyle name="Heading 3 18 24 2" xfId="23102" xr:uid="{00000000-0005-0000-0000-000049580000}"/>
    <cellStyle name="Heading 3 18 25" xfId="23103" xr:uid="{00000000-0005-0000-0000-00004A580000}"/>
    <cellStyle name="Heading 3 18 25 2" xfId="23104" xr:uid="{00000000-0005-0000-0000-00004B580000}"/>
    <cellStyle name="Heading 3 18 26" xfId="23105" xr:uid="{00000000-0005-0000-0000-00004C580000}"/>
    <cellStyle name="Heading 3 18 26 2" xfId="23106" xr:uid="{00000000-0005-0000-0000-00004D580000}"/>
    <cellStyle name="Heading 3 18 27" xfId="23107" xr:uid="{00000000-0005-0000-0000-00004E580000}"/>
    <cellStyle name="Heading 3 18 27 2" xfId="23108" xr:uid="{00000000-0005-0000-0000-00004F580000}"/>
    <cellStyle name="Heading 3 18 28" xfId="23109" xr:uid="{00000000-0005-0000-0000-000050580000}"/>
    <cellStyle name="Heading 3 18 28 2" xfId="23110" xr:uid="{00000000-0005-0000-0000-000051580000}"/>
    <cellStyle name="Heading 3 18 29" xfId="23111" xr:uid="{00000000-0005-0000-0000-000052580000}"/>
    <cellStyle name="Heading 3 18 29 2" xfId="23112" xr:uid="{00000000-0005-0000-0000-000053580000}"/>
    <cellStyle name="Heading 3 18 3" xfId="601" xr:uid="{00000000-0005-0000-0000-000054580000}"/>
    <cellStyle name="Heading 3 18 3 2" xfId="23113" xr:uid="{00000000-0005-0000-0000-000055580000}"/>
    <cellStyle name="Heading 3 18 30" xfId="23114" xr:uid="{00000000-0005-0000-0000-000056580000}"/>
    <cellStyle name="Heading 3 18 30 2" xfId="23115" xr:uid="{00000000-0005-0000-0000-000057580000}"/>
    <cellStyle name="Heading 3 18 31" xfId="23116" xr:uid="{00000000-0005-0000-0000-000058580000}"/>
    <cellStyle name="Heading 3 18 31 2" xfId="23117" xr:uid="{00000000-0005-0000-0000-000059580000}"/>
    <cellStyle name="Heading 3 18 32" xfId="23118" xr:uid="{00000000-0005-0000-0000-00005A580000}"/>
    <cellStyle name="Heading 3 18 32 2" xfId="23119" xr:uid="{00000000-0005-0000-0000-00005B580000}"/>
    <cellStyle name="Heading 3 18 33" xfId="23120" xr:uid="{00000000-0005-0000-0000-00005C580000}"/>
    <cellStyle name="Heading 3 18 33 2" xfId="23121" xr:uid="{00000000-0005-0000-0000-00005D580000}"/>
    <cellStyle name="Heading 3 18 34" xfId="23122" xr:uid="{00000000-0005-0000-0000-00005E580000}"/>
    <cellStyle name="Heading 3 18 34 2" xfId="23123" xr:uid="{00000000-0005-0000-0000-00005F580000}"/>
    <cellStyle name="Heading 3 18 35" xfId="23124" xr:uid="{00000000-0005-0000-0000-000060580000}"/>
    <cellStyle name="Heading 3 18 35 2" xfId="23125" xr:uid="{00000000-0005-0000-0000-000061580000}"/>
    <cellStyle name="Heading 3 18 36" xfId="23126" xr:uid="{00000000-0005-0000-0000-000062580000}"/>
    <cellStyle name="Heading 3 18 36 2" xfId="23127" xr:uid="{00000000-0005-0000-0000-000063580000}"/>
    <cellStyle name="Heading 3 18 37" xfId="23128" xr:uid="{00000000-0005-0000-0000-000064580000}"/>
    <cellStyle name="Heading 3 18 37 2" xfId="23129" xr:uid="{00000000-0005-0000-0000-000065580000}"/>
    <cellStyle name="Heading 3 18 38" xfId="23130" xr:uid="{00000000-0005-0000-0000-000066580000}"/>
    <cellStyle name="Heading 3 18 38 2" xfId="23131" xr:uid="{00000000-0005-0000-0000-000067580000}"/>
    <cellStyle name="Heading 3 18 39" xfId="23132" xr:uid="{00000000-0005-0000-0000-000068580000}"/>
    <cellStyle name="Heading 3 18 4" xfId="23133" xr:uid="{00000000-0005-0000-0000-000069580000}"/>
    <cellStyle name="Heading 3 18 4 2" xfId="23134" xr:uid="{00000000-0005-0000-0000-00006A580000}"/>
    <cellStyle name="Heading 3 18 40" xfId="23135" xr:uid="{00000000-0005-0000-0000-00006B580000}"/>
    <cellStyle name="Heading 3 18 41" xfId="23136" xr:uid="{00000000-0005-0000-0000-00006C580000}"/>
    <cellStyle name="Heading 3 18 42" xfId="23137" xr:uid="{00000000-0005-0000-0000-00006D580000}"/>
    <cellStyle name="Heading 3 18 43" xfId="23138" xr:uid="{00000000-0005-0000-0000-00006E580000}"/>
    <cellStyle name="Heading 3 18 44" xfId="23139" xr:uid="{00000000-0005-0000-0000-00006F580000}"/>
    <cellStyle name="Heading 3 18 45" xfId="23140" xr:uid="{00000000-0005-0000-0000-000070580000}"/>
    <cellStyle name="Heading 3 18 46" xfId="23141" xr:uid="{00000000-0005-0000-0000-000071580000}"/>
    <cellStyle name="Heading 3 18 47" xfId="23142" xr:uid="{00000000-0005-0000-0000-000072580000}"/>
    <cellStyle name="Heading 3 18 48" xfId="23143" xr:uid="{00000000-0005-0000-0000-000073580000}"/>
    <cellStyle name="Heading 3 18 49" xfId="23144" xr:uid="{00000000-0005-0000-0000-000074580000}"/>
    <cellStyle name="Heading 3 18 5" xfId="23145" xr:uid="{00000000-0005-0000-0000-000075580000}"/>
    <cellStyle name="Heading 3 18 5 2" xfId="23146" xr:uid="{00000000-0005-0000-0000-000076580000}"/>
    <cellStyle name="Heading 3 18 50" xfId="23147" xr:uid="{00000000-0005-0000-0000-000077580000}"/>
    <cellStyle name="Heading 3 18 51" xfId="23148" xr:uid="{00000000-0005-0000-0000-000078580000}"/>
    <cellStyle name="Heading 3 18 52" xfId="23149" xr:uid="{00000000-0005-0000-0000-000079580000}"/>
    <cellStyle name="Heading 3 18 53" xfId="23150" xr:uid="{00000000-0005-0000-0000-00007A580000}"/>
    <cellStyle name="Heading 3 18 54" xfId="23151" xr:uid="{00000000-0005-0000-0000-00007B580000}"/>
    <cellStyle name="Heading 3 18 55" xfId="23152" xr:uid="{00000000-0005-0000-0000-00007C580000}"/>
    <cellStyle name="Heading 3 18 56" xfId="23153" xr:uid="{00000000-0005-0000-0000-00007D580000}"/>
    <cellStyle name="Heading 3 18 57" xfId="23154" xr:uid="{00000000-0005-0000-0000-00007E580000}"/>
    <cellStyle name="Heading 3 18 58" xfId="23155" xr:uid="{00000000-0005-0000-0000-00007F580000}"/>
    <cellStyle name="Heading 3 18 59" xfId="23156" xr:uid="{00000000-0005-0000-0000-000080580000}"/>
    <cellStyle name="Heading 3 18 6" xfId="23157" xr:uid="{00000000-0005-0000-0000-000081580000}"/>
    <cellStyle name="Heading 3 18 6 2" xfId="23158" xr:uid="{00000000-0005-0000-0000-000082580000}"/>
    <cellStyle name="Heading 3 18 60" xfId="23159" xr:uid="{00000000-0005-0000-0000-000083580000}"/>
    <cellStyle name="Heading 3 18 61" xfId="23160" xr:uid="{00000000-0005-0000-0000-000084580000}"/>
    <cellStyle name="Heading 3 18 62" xfId="23161" xr:uid="{00000000-0005-0000-0000-000085580000}"/>
    <cellStyle name="Heading 3 18 63" xfId="23162" xr:uid="{00000000-0005-0000-0000-000086580000}"/>
    <cellStyle name="Heading 3 18 64" xfId="23163" xr:uid="{00000000-0005-0000-0000-000087580000}"/>
    <cellStyle name="Heading 3 18 65" xfId="23164" xr:uid="{00000000-0005-0000-0000-000088580000}"/>
    <cellStyle name="Heading 3 18 66" xfId="23165" xr:uid="{00000000-0005-0000-0000-000089580000}"/>
    <cellStyle name="Heading 3 18 67" xfId="23166" xr:uid="{00000000-0005-0000-0000-00008A580000}"/>
    <cellStyle name="Heading 3 18 68" xfId="23167" xr:uid="{00000000-0005-0000-0000-00008B580000}"/>
    <cellStyle name="Heading 3 18 69" xfId="23168" xr:uid="{00000000-0005-0000-0000-00008C580000}"/>
    <cellStyle name="Heading 3 18 7" xfId="23169" xr:uid="{00000000-0005-0000-0000-00008D580000}"/>
    <cellStyle name="Heading 3 18 7 2" xfId="23170" xr:uid="{00000000-0005-0000-0000-00008E580000}"/>
    <cellStyle name="Heading 3 18 70" xfId="52987" xr:uid="{00000000-0005-0000-0000-00008F580000}"/>
    <cellStyle name="Heading 3 18 71" xfId="53448" xr:uid="{00000000-0005-0000-0000-000090580000}"/>
    <cellStyle name="Heading 3 18 8" xfId="23171" xr:uid="{00000000-0005-0000-0000-000091580000}"/>
    <cellStyle name="Heading 3 18 8 2" xfId="23172" xr:uid="{00000000-0005-0000-0000-000092580000}"/>
    <cellStyle name="Heading 3 18 9" xfId="23173" xr:uid="{00000000-0005-0000-0000-000093580000}"/>
    <cellStyle name="Heading 3 18 9 2" xfId="23174" xr:uid="{00000000-0005-0000-0000-000094580000}"/>
    <cellStyle name="Heading 3 19" xfId="602" xr:uid="{00000000-0005-0000-0000-000095580000}"/>
    <cellStyle name="Heading 3 19 10" xfId="23175" xr:uid="{00000000-0005-0000-0000-000096580000}"/>
    <cellStyle name="Heading 3 19 10 2" xfId="23176" xr:uid="{00000000-0005-0000-0000-000097580000}"/>
    <cellStyle name="Heading 3 19 11" xfId="23177" xr:uid="{00000000-0005-0000-0000-000098580000}"/>
    <cellStyle name="Heading 3 19 11 2" xfId="23178" xr:uid="{00000000-0005-0000-0000-000099580000}"/>
    <cellStyle name="Heading 3 19 12" xfId="23179" xr:uid="{00000000-0005-0000-0000-00009A580000}"/>
    <cellStyle name="Heading 3 19 12 2" xfId="23180" xr:uid="{00000000-0005-0000-0000-00009B580000}"/>
    <cellStyle name="Heading 3 19 13" xfId="23181" xr:uid="{00000000-0005-0000-0000-00009C580000}"/>
    <cellStyle name="Heading 3 19 13 2" xfId="23182" xr:uid="{00000000-0005-0000-0000-00009D580000}"/>
    <cellStyle name="Heading 3 19 14" xfId="23183" xr:uid="{00000000-0005-0000-0000-00009E580000}"/>
    <cellStyle name="Heading 3 19 14 2" xfId="23184" xr:uid="{00000000-0005-0000-0000-00009F580000}"/>
    <cellStyle name="Heading 3 19 15" xfId="23185" xr:uid="{00000000-0005-0000-0000-0000A0580000}"/>
    <cellStyle name="Heading 3 19 15 2" xfId="23186" xr:uid="{00000000-0005-0000-0000-0000A1580000}"/>
    <cellStyle name="Heading 3 19 16" xfId="23187" xr:uid="{00000000-0005-0000-0000-0000A2580000}"/>
    <cellStyle name="Heading 3 19 16 2" xfId="23188" xr:uid="{00000000-0005-0000-0000-0000A3580000}"/>
    <cellStyle name="Heading 3 19 17" xfId="23189" xr:uid="{00000000-0005-0000-0000-0000A4580000}"/>
    <cellStyle name="Heading 3 19 17 2" xfId="23190" xr:uid="{00000000-0005-0000-0000-0000A5580000}"/>
    <cellStyle name="Heading 3 19 18" xfId="23191" xr:uid="{00000000-0005-0000-0000-0000A6580000}"/>
    <cellStyle name="Heading 3 19 18 2" xfId="23192" xr:uid="{00000000-0005-0000-0000-0000A7580000}"/>
    <cellStyle name="Heading 3 19 19" xfId="23193" xr:uid="{00000000-0005-0000-0000-0000A8580000}"/>
    <cellStyle name="Heading 3 19 19 2" xfId="23194" xr:uid="{00000000-0005-0000-0000-0000A9580000}"/>
    <cellStyle name="Heading 3 19 2" xfId="603" xr:uid="{00000000-0005-0000-0000-0000AA580000}"/>
    <cellStyle name="Heading 3 19 2 2" xfId="23195" xr:uid="{00000000-0005-0000-0000-0000AB580000}"/>
    <cellStyle name="Heading 3 19 20" xfId="23196" xr:uid="{00000000-0005-0000-0000-0000AC580000}"/>
    <cellStyle name="Heading 3 19 20 2" xfId="23197" xr:uid="{00000000-0005-0000-0000-0000AD580000}"/>
    <cellStyle name="Heading 3 19 21" xfId="23198" xr:uid="{00000000-0005-0000-0000-0000AE580000}"/>
    <cellStyle name="Heading 3 19 21 2" xfId="23199" xr:uid="{00000000-0005-0000-0000-0000AF580000}"/>
    <cellStyle name="Heading 3 19 22" xfId="23200" xr:uid="{00000000-0005-0000-0000-0000B0580000}"/>
    <cellStyle name="Heading 3 19 22 2" xfId="23201" xr:uid="{00000000-0005-0000-0000-0000B1580000}"/>
    <cellStyle name="Heading 3 19 23" xfId="23202" xr:uid="{00000000-0005-0000-0000-0000B2580000}"/>
    <cellStyle name="Heading 3 19 23 2" xfId="23203" xr:uid="{00000000-0005-0000-0000-0000B3580000}"/>
    <cellStyle name="Heading 3 19 24" xfId="23204" xr:uid="{00000000-0005-0000-0000-0000B4580000}"/>
    <cellStyle name="Heading 3 19 24 2" xfId="23205" xr:uid="{00000000-0005-0000-0000-0000B5580000}"/>
    <cellStyle name="Heading 3 19 25" xfId="23206" xr:uid="{00000000-0005-0000-0000-0000B6580000}"/>
    <cellStyle name="Heading 3 19 25 2" xfId="23207" xr:uid="{00000000-0005-0000-0000-0000B7580000}"/>
    <cellStyle name="Heading 3 19 26" xfId="23208" xr:uid="{00000000-0005-0000-0000-0000B8580000}"/>
    <cellStyle name="Heading 3 19 26 2" xfId="23209" xr:uid="{00000000-0005-0000-0000-0000B9580000}"/>
    <cellStyle name="Heading 3 19 27" xfId="23210" xr:uid="{00000000-0005-0000-0000-0000BA580000}"/>
    <cellStyle name="Heading 3 19 27 2" xfId="23211" xr:uid="{00000000-0005-0000-0000-0000BB580000}"/>
    <cellStyle name="Heading 3 19 28" xfId="23212" xr:uid="{00000000-0005-0000-0000-0000BC580000}"/>
    <cellStyle name="Heading 3 19 28 2" xfId="23213" xr:uid="{00000000-0005-0000-0000-0000BD580000}"/>
    <cellStyle name="Heading 3 19 29" xfId="23214" xr:uid="{00000000-0005-0000-0000-0000BE580000}"/>
    <cellStyle name="Heading 3 19 29 2" xfId="23215" xr:uid="{00000000-0005-0000-0000-0000BF580000}"/>
    <cellStyle name="Heading 3 19 3" xfId="604" xr:uid="{00000000-0005-0000-0000-0000C0580000}"/>
    <cellStyle name="Heading 3 19 3 2" xfId="23216" xr:uid="{00000000-0005-0000-0000-0000C1580000}"/>
    <cellStyle name="Heading 3 19 30" xfId="23217" xr:uid="{00000000-0005-0000-0000-0000C2580000}"/>
    <cellStyle name="Heading 3 19 30 2" xfId="23218" xr:uid="{00000000-0005-0000-0000-0000C3580000}"/>
    <cellStyle name="Heading 3 19 31" xfId="23219" xr:uid="{00000000-0005-0000-0000-0000C4580000}"/>
    <cellStyle name="Heading 3 19 31 2" xfId="23220" xr:uid="{00000000-0005-0000-0000-0000C5580000}"/>
    <cellStyle name="Heading 3 19 32" xfId="23221" xr:uid="{00000000-0005-0000-0000-0000C6580000}"/>
    <cellStyle name="Heading 3 19 32 2" xfId="23222" xr:uid="{00000000-0005-0000-0000-0000C7580000}"/>
    <cellStyle name="Heading 3 19 33" xfId="23223" xr:uid="{00000000-0005-0000-0000-0000C8580000}"/>
    <cellStyle name="Heading 3 19 33 2" xfId="23224" xr:uid="{00000000-0005-0000-0000-0000C9580000}"/>
    <cellStyle name="Heading 3 19 34" xfId="23225" xr:uid="{00000000-0005-0000-0000-0000CA580000}"/>
    <cellStyle name="Heading 3 19 34 2" xfId="23226" xr:uid="{00000000-0005-0000-0000-0000CB580000}"/>
    <cellStyle name="Heading 3 19 35" xfId="23227" xr:uid="{00000000-0005-0000-0000-0000CC580000}"/>
    <cellStyle name="Heading 3 19 35 2" xfId="23228" xr:uid="{00000000-0005-0000-0000-0000CD580000}"/>
    <cellStyle name="Heading 3 19 36" xfId="23229" xr:uid="{00000000-0005-0000-0000-0000CE580000}"/>
    <cellStyle name="Heading 3 19 36 2" xfId="23230" xr:uid="{00000000-0005-0000-0000-0000CF580000}"/>
    <cellStyle name="Heading 3 19 37" xfId="23231" xr:uid="{00000000-0005-0000-0000-0000D0580000}"/>
    <cellStyle name="Heading 3 19 37 2" xfId="23232" xr:uid="{00000000-0005-0000-0000-0000D1580000}"/>
    <cellStyle name="Heading 3 19 38" xfId="23233" xr:uid="{00000000-0005-0000-0000-0000D2580000}"/>
    <cellStyle name="Heading 3 19 38 2" xfId="23234" xr:uid="{00000000-0005-0000-0000-0000D3580000}"/>
    <cellStyle name="Heading 3 19 39" xfId="23235" xr:uid="{00000000-0005-0000-0000-0000D4580000}"/>
    <cellStyle name="Heading 3 19 4" xfId="23236" xr:uid="{00000000-0005-0000-0000-0000D5580000}"/>
    <cellStyle name="Heading 3 19 4 2" xfId="23237" xr:uid="{00000000-0005-0000-0000-0000D6580000}"/>
    <cellStyle name="Heading 3 19 40" xfId="23238" xr:uid="{00000000-0005-0000-0000-0000D7580000}"/>
    <cellStyle name="Heading 3 19 41" xfId="23239" xr:uid="{00000000-0005-0000-0000-0000D8580000}"/>
    <cellStyle name="Heading 3 19 42" xfId="23240" xr:uid="{00000000-0005-0000-0000-0000D9580000}"/>
    <cellStyle name="Heading 3 19 43" xfId="23241" xr:uid="{00000000-0005-0000-0000-0000DA580000}"/>
    <cellStyle name="Heading 3 19 44" xfId="23242" xr:uid="{00000000-0005-0000-0000-0000DB580000}"/>
    <cellStyle name="Heading 3 19 45" xfId="23243" xr:uid="{00000000-0005-0000-0000-0000DC580000}"/>
    <cellStyle name="Heading 3 19 46" xfId="23244" xr:uid="{00000000-0005-0000-0000-0000DD580000}"/>
    <cellStyle name="Heading 3 19 47" xfId="23245" xr:uid="{00000000-0005-0000-0000-0000DE580000}"/>
    <cellStyle name="Heading 3 19 48" xfId="23246" xr:uid="{00000000-0005-0000-0000-0000DF580000}"/>
    <cellStyle name="Heading 3 19 49" xfId="23247" xr:uid="{00000000-0005-0000-0000-0000E0580000}"/>
    <cellStyle name="Heading 3 19 5" xfId="23248" xr:uid="{00000000-0005-0000-0000-0000E1580000}"/>
    <cellStyle name="Heading 3 19 5 2" xfId="23249" xr:uid="{00000000-0005-0000-0000-0000E2580000}"/>
    <cellStyle name="Heading 3 19 50" xfId="23250" xr:uid="{00000000-0005-0000-0000-0000E3580000}"/>
    <cellStyle name="Heading 3 19 51" xfId="23251" xr:uid="{00000000-0005-0000-0000-0000E4580000}"/>
    <cellStyle name="Heading 3 19 52" xfId="23252" xr:uid="{00000000-0005-0000-0000-0000E5580000}"/>
    <cellStyle name="Heading 3 19 53" xfId="23253" xr:uid="{00000000-0005-0000-0000-0000E6580000}"/>
    <cellStyle name="Heading 3 19 54" xfId="23254" xr:uid="{00000000-0005-0000-0000-0000E7580000}"/>
    <cellStyle name="Heading 3 19 55" xfId="23255" xr:uid="{00000000-0005-0000-0000-0000E8580000}"/>
    <cellStyle name="Heading 3 19 56" xfId="23256" xr:uid="{00000000-0005-0000-0000-0000E9580000}"/>
    <cellStyle name="Heading 3 19 57" xfId="23257" xr:uid="{00000000-0005-0000-0000-0000EA580000}"/>
    <cellStyle name="Heading 3 19 58" xfId="23258" xr:uid="{00000000-0005-0000-0000-0000EB580000}"/>
    <cellStyle name="Heading 3 19 59" xfId="23259" xr:uid="{00000000-0005-0000-0000-0000EC580000}"/>
    <cellStyle name="Heading 3 19 6" xfId="23260" xr:uid="{00000000-0005-0000-0000-0000ED580000}"/>
    <cellStyle name="Heading 3 19 6 2" xfId="23261" xr:uid="{00000000-0005-0000-0000-0000EE580000}"/>
    <cellStyle name="Heading 3 19 60" xfId="23262" xr:uid="{00000000-0005-0000-0000-0000EF580000}"/>
    <cellStyle name="Heading 3 19 61" xfId="23263" xr:uid="{00000000-0005-0000-0000-0000F0580000}"/>
    <cellStyle name="Heading 3 19 62" xfId="23264" xr:uid="{00000000-0005-0000-0000-0000F1580000}"/>
    <cellStyle name="Heading 3 19 63" xfId="23265" xr:uid="{00000000-0005-0000-0000-0000F2580000}"/>
    <cellStyle name="Heading 3 19 64" xfId="23266" xr:uid="{00000000-0005-0000-0000-0000F3580000}"/>
    <cellStyle name="Heading 3 19 65" xfId="23267" xr:uid="{00000000-0005-0000-0000-0000F4580000}"/>
    <cellStyle name="Heading 3 19 66" xfId="23268" xr:uid="{00000000-0005-0000-0000-0000F5580000}"/>
    <cellStyle name="Heading 3 19 67" xfId="23269" xr:uid="{00000000-0005-0000-0000-0000F6580000}"/>
    <cellStyle name="Heading 3 19 68" xfId="23270" xr:uid="{00000000-0005-0000-0000-0000F7580000}"/>
    <cellStyle name="Heading 3 19 69" xfId="23271" xr:uid="{00000000-0005-0000-0000-0000F8580000}"/>
    <cellStyle name="Heading 3 19 7" xfId="23272" xr:uid="{00000000-0005-0000-0000-0000F9580000}"/>
    <cellStyle name="Heading 3 19 7 2" xfId="23273" xr:uid="{00000000-0005-0000-0000-0000FA580000}"/>
    <cellStyle name="Heading 3 19 70" xfId="53036" xr:uid="{00000000-0005-0000-0000-0000FB580000}"/>
    <cellStyle name="Heading 3 19 71" xfId="53497" xr:uid="{00000000-0005-0000-0000-0000FC580000}"/>
    <cellStyle name="Heading 3 19 8" xfId="23274" xr:uid="{00000000-0005-0000-0000-0000FD580000}"/>
    <cellStyle name="Heading 3 19 8 2" xfId="23275" xr:uid="{00000000-0005-0000-0000-0000FE580000}"/>
    <cellStyle name="Heading 3 19 9" xfId="23276" xr:uid="{00000000-0005-0000-0000-0000FF580000}"/>
    <cellStyle name="Heading 3 19 9 2" xfId="23277" xr:uid="{00000000-0005-0000-0000-000000590000}"/>
    <cellStyle name="Heading 3 2" xfId="605" xr:uid="{00000000-0005-0000-0000-000001590000}"/>
    <cellStyle name="Heading 3 2 10" xfId="23278" xr:uid="{00000000-0005-0000-0000-000002590000}"/>
    <cellStyle name="Heading 3 2 10 2" xfId="23279" xr:uid="{00000000-0005-0000-0000-000003590000}"/>
    <cellStyle name="Heading 3 2 11" xfId="23280" xr:uid="{00000000-0005-0000-0000-000004590000}"/>
    <cellStyle name="Heading 3 2 11 2" xfId="23281" xr:uid="{00000000-0005-0000-0000-000005590000}"/>
    <cellStyle name="Heading 3 2 12" xfId="23282" xr:uid="{00000000-0005-0000-0000-000006590000}"/>
    <cellStyle name="Heading 3 2 12 2" xfId="23283" xr:uid="{00000000-0005-0000-0000-000007590000}"/>
    <cellStyle name="Heading 3 2 13" xfId="23284" xr:uid="{00000000-0005-0000-0000-000008590000}"/>
    <cellStyle name="Heading 3 2 13 2" xfId="23285" xr:uid="{00000000-0005-0000-0000-000009590000}"/>
    <cellStyle name="Heading 3 2 14" xfId="23286" xr:uid="{00000000-0005-0000-0000-00000A590000}"/>
    <cellStyle name="Heading 3 2 14 2" xfId="23287" xr:uid="{00000000-0005-0000-0000-00000B590000}"/>
    <cellStyle name="Heading 3 2 15" xfId="23288" xr:uid="{00000000-0005-0000-0000-00000C590000}"/>
    <cellStyle name="Heading 3 2 15 2" xfId="23289" xr:uid="{00000000-0005-0000-0000-00000D590000}"/>
    <cellStyle name="Heading 3 2 16" xfId="23290" xr:uid="{00000000-0005-0000-0000-00000E590000}"/>
    <cellStyle name="Heading 3 2 16 2" xfId="23291" xr:uid="{00000000-0005-0000-0000-00000F590000}"/>
    <cellStyle name="Heading 3 2 17" xfId="23292" xr:uid="{00000000-0005-0000-0000-000010590000}"/>
    <cellStyle name="Heading 3 2 17 2" xfId="23293" xr:uid="{00000000-0005-0000-0000-000011590000}"/>
    <cellStyle name="Heading 3 2 18" xfId="23294" xr:uid="{00000000-0005-0000-0000-000012590000}"/>
    <cellStyle name="Heading 3 2 18 2" xfId="23295" xr:uid="{00000000-0005-0000-0000-000013590000}"/>
    <cellStyle name="Heading 3 2 19" xfId="23296" xr:uid="{00000000-0005-0000-0000-000014590000}"/>
    <cellStyle name="Heading 3 2 19 2" xfId="23297" xr:uid="{00000000-0005-0000-0000-000015590000}"/>
    <cellStyle name="Heading 3 2 2" xfId="606" xr:uid="{00000000-0005-0000-0000-000016590000}"/>
    <cellStyle name="Heading 3 2 2 2" xfId="23298" xr:uid="{00000000-0005-0000-0000-000017590000}"/>
    <cellStyle name="Heading 3 2 20" xfId="23299" xr:uid="{00000000-0005-0000-0000-000018590000}"/>
    <cellStyle name="Heading 3 2 20 2" xfId="23300" xr:uid="{00000000-0005-0000-0000-000019590000}"/>
    <cellStyle name="Heading 3 2 21" xfId="23301" xr:uid="{00000000-0005-0000-0000-00001A590000}"/>
    <cellStyle name="Heading 3 2 21 2" xfId="23302" xr:uid="{00000000-0005-0000-0000-00001B590000}"/>
    <cellStyle name="Heading 3 2 22" xfId="23303" xr:uid="{00000000-0005-0000-0000-00001C590000}"/>
    <cellStyle name="Heading 3 2 22 2" xfId="23304" xr:uid="{00000000-0005-0000-0000-00001D590000}"/>
    <cellStyle name="Heading 3 2 23" xfId="23305" xr:uid="{00000000-0005-0000-0000-00001E590000}"/>
    <cellStyle name="Heading 3 2 23 2" xfId="23306" xr:uid="{00000000-0005-0000-0000-00001F590000}"/>
    <cellStyle name="Heading 3 2 24" xfId="23307" xr:uid="{00000000-0005-0000-0000-000020590000}"/>
    <cellStyle name="Heading 3 2 24 2" xfId="23308" xr:uid="{00000000-0005-0000-0000-000021590000}"/>
    <cellStyle name="Heading 3 2 25" xfId="23309" xr:uid="{00000000-0005-0000-0000-000022590000}"/>
    <cellStyle name="Heading 3 2 25 2" xfId="23310" xr:uid="{00000000-0005-0000-0000-000023590000}"/>
    <cellStyle name="Heading 3 2 26" xfId="23311" xr:uid="{00000000-0005-0000-0000-000024590000}"/>
    <cellStyle name="Heading 3 2 26 2" xfId="23312" xr:uid="{00000000-0005-0000-0000-000025590000}"/>
    <cellStyle name="Heading 3 2 27" xfId="23313" xr:uid="{00000000-0005-0000-0000-000026590000}"/>
    <cellStyle name="Heading 3 2 27 2" xfId="23314" xr:uid="{00000000-0005-0000-0000-000027590000}"/>
    <cellStyle name="Heading 3 2 28" xfId="23315" xr:uid="{00000000-0005-0000-0000-000028590000}"/>
    <cellStyle name="Heading 3 2 28 2" xfId="23316" xr:uid="{00000000-0005-0000-0000-000029590000}"/>
    <cellStyle name="Heading 3 2 29" xfId="23317" xr:uid="{00000000-0005-0000-0000-00002A590000}"/>
    <cellStyle name="Heading 3 2 29 2" xfId="23318" xr:uid="{00000000-0005-0000-0000-00002B590000}"/>
    <cellStyle name="Heading 3 2 3" xfId="607" xr:uid="{00000000-0005-0000-0000-00002C590000}"/>
    <cellStyle name="Heading 3 2 3 2" xfId="23319" xr:uid="{00000000-0005-0000-0000-00002D590000}"/>
    <cellStyle name="Heading 3 2 30" xfId="23320" xr:uid="{00000000-0005-0000-0000-00002E590000}"/>
    <cellStyle name="Heading 3 2 30 2" xfId="23321" xr:uid="{00000000-0005-0000-0000-00002F590000}"/>
    <cellStyle name="Heading 3 2 31" xfId="23322" xr:uid="{00000000-0005-0000-0000-000030590000}"/>
    <cellStyle name="Heading 3 2 31 2" xfId="23323" xr:uid="{00000000-0005-0000-0000-000031590000}"/>
    <cellStyle name="Heading 3 2 32" xfId="23324" xr:uid="{00000000-0005-0000-0000-000032590000}"/>
    <cellStyle name="Heading 3 2 32 2" xfId="23325" xr:uid="{00000000-0005-0000-0000-000033590000}"/>
    <cellStyle name="Heading 3 2 33" xfId="23326" xr:uid="{00000000-0005-0000-0000-000034590000}"/>
    <cellStyle name="Heading 3 2 33 2" xfId="23327" xr:uid="{00000000-0005-0000-0000-000035590000}"/>
    <cellStyle name="Heading 3 2 34" xfId="23328" xr:uid="{00000000-0005-0000-0000-000036590000}"/>
    <cellStyle name="Heading 3 2 34 2" xfId="23329" xr:uid="{00000000-0005-0000-0000-000037590000}"/>
    <cellStyle name="Heading 3 2 35" xfId="23330" xr:uid="{00000000-0005-0000-0000-000038590000}"/>
    <cellStyle name="Heading 3 2 35 2" xfId="23331" xr:uid="{00000000-0005-0000-0000-000039590000}"/>
    <cellStyle name="Heading 3 2 36" xfId="23332" xr:uid="{00000000-0005-0000-0000-00003A590000}"/>
    <cellStyle name="Heading 3 2 36 2" xfId="23333" xr:uid="{00000000-0005-0000-0000-00003B590000}"/>
    <cellStyle name="Heading 3 2 37" xfId="23334" xr:uid="{00000000-0005-0000-0000-00003C590000}"/>
    <cellStyle name="Heading 3 2 37 2" xfId="23335" xr:uid="{00000000-0005-0000-0000-00003D590000}"/>
    <cellStyle name="Heading 3 2 38" xfId="23336" xr:uid="{00000000-0005-0000-0000-00003E590000}"/>
    <cellStyle name="Heading 3 2 38 2" xfId="23337" xr:uid="{00000000-0005-0000-0000-00003F590000}"/>
    <cellStyle name="Heading 3 2 39" xfId="23338" xr:uid="{00000000-0005-0000-0000-000040590000}"/>
    <cellStyle name="Heading 3 2 4" xfId="23339" xr:uid="{00000000-0005-0000-0000-000041590000}"/>
    <cellStyle name="Heading 3 2 4 2" xfId="23340" xr:uid="{00000000-0005-0000-0000-000042590000}"/>
    <cellStyle name="Heading 3 2 40" xfId="23341" xr:uid="{00000000-0005-0000-0000-000043590000}"/>
    <cellStyle name="Heading 3 2 41" xfId="23342" xr:uid="{00000000-0005-0000-0000-000044590000}"/>
    <cellStyle name="Heading 3 2 42" xfId="23343" xr:uid="{00000000-0005-0000-0000-000045590000}"/>
    <cellStyle name="Heading 3 2 43" xfId="23344" xr:uid="{00000000-0005-0000-0000-000046590000}"/>
    <cellStyle name="Heading 3 2 44" xfId="23345" xr:uid="{00000000-0005-0000-0000-000047590000}"/>
    <cellStyle name="Heading 3 2 45" xfId="23346" xr:uid="{00000000-0005-0000-0000-000048590000}"/>
    <cellStyle name="Heading 3 2 46" xfId="23347" xr:uid="{00000000-0005-0000-0000-000049590000}"/>
    <cellStyle name="Heading 3 2 47" xfId="23348" xr:uid="{00000000-0005-0000-0000-00004A590000}"/>
    <cellStyle name="Heading 3 2 48" xfId="23349" xr:uid="{00000000-0005-0000-0000-00004B590000}"/>
    <cellStyle name="Heading 3 2 49" xfId="23350" xr:uid="{00000000-0005-0000-0000-00004C590000}"/>
    <cellStyle name="Heading 3 2 5" xfId="23351" xr:uid="{00000000-0005-0000-0000-00004D590000}"/>
    <cellStyle name="Heading 3 2 5 2" xfId="23352" xr:uid="{00000000-0005-0000-0000-00004E590000}"/>
    <cellStyle name="Heading 3 2 50" xfId="23353" xr:uid="{00000000-0005-0000-0000-00004F590000}"/>
    <cellStyle name="Heading 3 2 51" xfId="23354" xr:uid="{00000000-0005-0000-0000-000050590000}"/>
    <cellStyle name="Heading 3 2 52" xfId="23355" xr:uid="{00000000-0005-0000-0000-000051590000}"/>
    <cellStyle name="Heading 3 2 53" xfId="23356" xr:uid="{00000000-0005-0000-0000-000052590000}"/>
    <cellStyle name="Heading 3 2 54" xfId="23357" xr:uid="{00000000-0005-0000-0000-000053590000}"/>
    <cellStyle name="Heading 3 2 55" xfId="23358" xr:uid="{00000000-0005-0000-0000-000054590000}"/>
    <cellStyle name="Heading 3 2 56" xfId="23359" xr:uid="{00000000-0005-0000-0000-000055590000}"/>
    <cellStyle name="Heading 3 2 57" xfId="23360" xr:uid="{00000000-0005-0000-0000-000056590000}"/>
    <cellStyle name="Heading 3 2 58" xfId="23361" xr:uid="{00000000-0005-0000-0000-000057590000}"/>
    <cellStyle name="Heading 3 2 59" xfId="23362" xr:uid="{00000000-0005-0000-0000-000058590000}"/>
    <cellStyle name="Heading 3 2 6" xfId="23363" xr:uid="{00000000-0005-0000-0000-000059590000}"/>
    <cellStyle name="Heading 3 2 6 2" xfId="23364" xr:uid="{00000000-0005-0000-0000-00005A590000}"/>
    <cellStyle name="Heading 3 2 60" xfId="23365" xr:uid="{00000000-0005-0000-0000-00005B590000}"/>
    <cellStyle name="Heading 3 2 61" xfId="23366" xr:uid="{00000000-0005-0000-0000-00005C590000}"/>
    <cellStyle name="Heading 3 2 62" xfId="23367" xr:uid="{00000000-0005-0000-0000-00005D590000}"/>
    <cellStyle name="Heading 3 2 63" xfId="23368" xr:uid="{00000000-0005-0000-0000-00005E590000}"/>
    <cellStyle name="Heading 3 2 64" xfId="23369" xr:uid="{00000000-0005-0000-0000-00005F590000}"/>
    <cellStyle name="Heading 3 2 65" xfId="23370" xr:uid="{00000000-0005-0000-0000-000060590000}"/>
    <cellStyle name="Heading 3 2 66" xfId="23371" xr:uid="{00000000-0005-0000-0000-000061590000}"/>
    <cellStyle name="Heading 3 2 67" xfId="23372" xr:uid="{00000000-0005-0000-0000-000062590000}"/>
    <cellStyle name="Heading 3 2 68" xfId="23373" xr:uid="{00000000-0005-0000-0000-000063590000}"/>
    <cellStyle name="Heading 3 2 69" xfId="23374" xr:uid="{00000000-0005-0000-0000-000064590000}"/>
    <cellStyle name="Heading 3 2 7" xfId="23375" xr:uid="{00000000-0005-0000-0000-000065590000}"/>
    <cellStyle name="Heading 3 2 7 2" xfId="23376" xr:uid="{00000000-0005-0000-0000-000066590000}"/>
    <cellStyle name="Heading 3 2 70" xfId="52884" xr:uid="{00000000-0005-0000-0000-000067590000}"/>
    <cellStyle name="Heading 3 2 71" xfId="53345" xr:uid="{00000000-0005-0000-0000-000068590000}"/>
    <cellStyle name="Heading 3 2 8" xfId="23377" xr:uid="{00000000-0005-0000-0000-000069590000}"/>
    <cellStyle name="Heading 3 2 8 2" xfId="23378" xr:uid="{00000000-0005-0000-0000-00006A590000}"/>
    <cellStyle name="Heading 3 2 9" xfId="23379" xr:uid="{00000000-0005-0000-0000-00006B590000}"/>
    <cellStyle name="Heading 3 2 9 2" xfId="23380" xr:uid="{00000000-0005-0000-0000-00006C590000}"/>
    <cellStyle name="Heading 3 20" xfId="608" xr:uid="{00000000-0005-0000-0000-00006D590000}"/>
    <cellStyle name="Heading 3 20 10" xfId="23381" xr:uid="{00000000-0005-0000-0000-00006E590000}"/>
    <cellStyle name="Heading 3 20 10 2" xfId="23382" xr:uid="{00000000-0005-0000-0000-00006F590000}"/>
    <cellStyle name="Heading 3 20 11" xfId="23383" xr:uid="{00000000-0005-0000-0000-000070590000}"/>
    <cellStyle name="Heading 3 20 11 2" xfId="23384" xr:uid="{00000000-0005-0000-0000-000071590000}"/>
    <cellStyle name="Heading 3 20 12" xfId="23385" xr:uid="{00000000-0005-0000-0000-000072590000}"/>
    <cellStyle name="Heading 3 20 12 2" xfId="23386" xr:uid="{00000000-0005-0000-0000-000073590000}"/>
    <cellStyle name="Heading 3 20 13" xfId="23387" xr:uid="{00000000-0005-0000-0000-000074590000}"/>
    <cellStyle name="Heading 3 20 13 2" xfId="23388" xr:uid="{00000000-0005-0000-0000-000075590000}"/>
    <cellStyle name="Heading 3 20 14" xfId="23389" xr:uid="{00000000-0005-0000-0000-000076590000}"/>
    <cellStyle name="Heading 3 20 14 2" xfId="23390" xr:uid="{00000000-0005-0000-0000-000077590000}"/>
    <cellStyle name="Heading 3 20 15" xfId="23391" xr:uid="{00000000-0005-0000-0000-000078590000}"/>
    <cellStyle name="Heading 3 20 15 2" xfId="23392" xr:uid="{00000000-0005-0000-0000-000079590000}"/>
    <cellStyle name="Heading 3 20 16" xfId="23393" xr:uid="{00000000-0005-0000-0000-00007A590000}"/>
    <cellStyle name="Heading 3 20 16 2" xfId="23394" xr:uid="{00000000-0005-0000-0000-00007B590000}"/>
    <cellStyle name="Heading 3 20 17" xfId="23395" xr:uid="{00000000-0005-0000-0000-00007C590000}"/>
    <cellStyle name="Heading 3 20 17 2" xfId="23396" xr:uid="{00000000-0005-0000-0000-00007D590000}"/>
    <cellStyle name="Heading 3 20 18" xfId="23397" xr:uid="{00000000-0005-0000-0000-00007E590000}"/>
    <cellStyle name="Heading 3 20 18 2" xfId="23398" xr:uid="{00000000-0005-0000-0000-00007F590000}"/>
    <cellStyle name="Heading 3 20 19" xfId="23399" xr:uid="{00000000-0005-0000-0000-000080590000}"/>
    <cellStyle name="Heading 3 20 19 2" xfId="23400" xr:uid="{00000000-0005-0000-0000-000081590000}"/>
    <cellStyle name="Heading 3 20 2" xfId="609" xr:uid="{00000000-0005-0000-0000-000082590000}"/>
    <cellStyle name="Heading 3 20 2 2" xfId="23401" xr:uid="{00000000-0005-0000-0000-000083590000}"/>
    <cellStyle name="Heading 3 20 20" xfId="23402" xr:uid="{00000000-0005-0000-0000-000084590000}"/>
    <cellStyle name="Heading 3 20 20 2" xfId="23403" xr:uid="{00000000-0005-0000-0000-000085590000}"/>
    <cellStyle name="Heading 3 20 21" xfId="23404" xr:uid="{00000000-0005-0000-0000-000086590000}"/>
    <cellStyle name="Heading 3 20 21 2" xfId="23405" xr:uid="{00000000-0005-0000-0000-000087590000}"/>
    <cellStyle name="Heading 3 20 22" xfId="23406" xr:uid="{00000000-0005-0000-0000-000088590000}"/>
    <cellStyle name="Heading 3 20 22 2" xfId="23407" xr:uid="{00000000-0005-0000-0000-000089590000}"/>
    <cellStyle name="Heading 3 20 23" xfId="23408" xr:uid="{00000000-0005-0000-0000-00008A590000}"/>
    <cellStyle name="Heading 3 20 23 2" xfId="23409" xr:uid="{00000000-0005-0000-0000-00008B590000}"/>
    <cellStyle name="Heading 3 20 24" xfId="23410" xr:uid="{00000000-0005-0000-0000-00008C590000}"/>
    <cellStyle name="Heading 3 20 24 2" xfId="23411" xr:uid="{00000000-0005-0000-0000-00008D590000}"/>
    <cellStyle name="Heading 3 20 25" xfId="23412" xr:uid="{00000000-0005-0000-0000-00008E590000}"/>
    <cellStyle name="Heading 3 20 25 2" xfId="23413" xr:uid="{00000000-0005-0000-0000-00008F590000}"/>
    <cellStyle name="Heading 3 20 26" xfId="23414" xr:uid="{00000000-0005-0000-0000-000090590000}"/>
    <cellStyle name="Heading 3 20 26 2" xfId="23415" xr:uid="{00000000-0005-0000-0000-000091590000}"/>
    <cellStyle name="Heading 3 20 27" xfId="23416" xr:uid="{00000000-0005-0000-0000-000092590000}"/>
    <cellStyle name="Heading 3 20 27 2" xfId="23417" xr:uid="{00000000-0005-0000-0000-000093590000}"/>
    <cellStyle name="Heading 3 20 28" xfId="23418" xr:uid="{00000000-0005-0000-0000-000094590000}"/>
    <cellStyle name="Heading 3 20 28 2" xfId="23419" xr:uid="{00000000-0005-0000-0000-000095590000}"/>
    <cellStyle name="Heading 3 20 29" xfId="23420" xr:uid="{00000000-0005-0000-0000-000096590000}"/>
    <cellStyle name="Heading 3 20 29 2" xfId="23421" xr:uid="{00000000-0005-0000-0000-000097590000}"/>
    <cellStyle name="Heading 3 20 3" xfId="610" xr:uid="{00000000-0005-0000-0000-000098590000}"/>
    <cellStyle name="Heading 3 20 3 2" xfId="23422" xr:uid="{00000000-0005-0000-0000-000099590000}"/>
    <cellStyle name="Heading 3 20 30" xfId="23423" xr:uid="{00000000-0005-0000-0000-00009A590000}"/>
    <cellStyle name="Heading 3 20 30 2" xfId="23424" xr:uid="{00000000-0005-0000-0000-00009B590000}"/>
    <cellStyle name="Heading 3 20 31" xfId="23425" xr:uid="{00000000-0005-0000-0000-00009C590000}"/>
    <cellStyle name="Heading 3 20 31 2" xfId="23426" xr:uid="{00000000-0005-0000-0000-00009D590000}"/>
    <cellStyle name="Heading 3 20 32" xfId="23427" xr:uid="{00000000-0005-0000-0000-00009E590000}"/>
    <cellStyle name="Heading 3 20 32 2" xfId="23428" xr:uid="{00000000-0005-0000-0000-00009F590000}"/>
    <cellStyle name="Heading 3 20 33" xfId="23429" xr:uid="{00000000-0005-0000-0000-0000A0590000}"/>
    <cellStyle name="Heading 3 20 33 2" xfId="23430" xr:uid="{00000000-0005-0000-0000-0000A1590000}"/>
    <cellStyle name="Heading 3 20 34" xfId="23431" xr:uid="{00000000-0005-0000-0000-0000A2590000}"/>
    <cellStyle name="Heading 3 20 34 2" xfId="23432" xr:uid="{00000000-0005-0000-0000-0000A3590000}"/>
    <cellStyle name="Heading 3 20 35" xfId="23433" xr:uid="{00000000-0005-0000-0000-0000A4590000}"/>
    <cellStyle name="Heading 3 20 35 2" xfId="23434" xr:uid="{00000000-0005-0000-0000-0000A5590000}"/>
    <cellStyle name="Heading 3 20 36" xfId="23435" xr:uid="{00000000-0005-0000-0000-0000A6590000}"/>
    <cellStyle name="Heading 3 20 36 2" xfId="23436" xr:uid="{00000000-0005-0000-0000-0000A7590000}"/>
    <cellStyle name="Heading 3 20 37" xfId="23437" xr:uid="{00000000-0005-0000-0000-0000A8590000}"/>
    <cellStyle name="Heading 3 20 37 2" xfId="23438" xr:uid="{00000000-0005-0000-0000-0000A9590000}"/>
    <cellStyle name="Heading 3 20 38" xfId="23439" xr:uid="{00000000-0005-0000-0000-0000AA590000}"/>
    <cellStyle name="Heading 3 20 38 2" xfId="23440" xr:uid="{00000000-0005-0000-0000-0000AB590000}"/>
    <cellStyle name="Heading 3 20 39" xfId="23441" xr:uid="{00000000-0005-0000-0000-0000AC590000}"/>
    <cellStyle name="Heading 3 20 4" xfId="23442" xr:uid="{00000000-0005-0000-0000-0000AD590000}"/>
    <cellStyle name="Heading 3 20 4 2" xfId="23443" xr:uid="{00000000-0005-0000-0000-0000AE590000}"/>
    <cellStyle name="Heading 3 20 40" xfId="23444" xr:uid="{00000000-0005-0000-0000-0000AF590000}"/>
    <cellStyle name="Heading 3 20 41" xfId="23445" xr:uid="{00000000-0005-0000-0000-0000B0590000}"/>
    <cellStyle name="Heading 3 20 42" xfId="23446" xr:uid="{00000000-0005-0000-0000-0000B1590000}"/>
    <cellStyle name="Heading 3 20 43" xfId="23447" xr:uid="{00000000-0005-0000-0000-0000B2590000}"/>
    <cellStyle name="Heading 3 20 44" xfId="23448" xr:uid="{00000000-0005-0000-0000-0000B3590000}"/>
    <cellStyle name="Heading 3 20 45" xfId="23449" xr:uid="{00000000-0005-0000-0000-0000B4590000}"/>
    <cellStyle name="Heading 3 20 46" xfId="23450" xr:uid="{00000000-0005-0000-0000-0000B5590000}"/>
    <cellStyle name="Heading 3 20 47" xfId="23451" xr:uid="{00000000-0005-0000-0000-0000B6590000}"/>
    <cellStyle name="Heading 3 20 48" xfId="23452" xr:uid="{00000000-0005-0000-0000-0000B7590000}"/>
    <cellStyle name="Heading 3 20 49" xfId="23453" xr:uid="{00000000-0005-0000-0000-0000B8590000}"/>
    <cellStyle name="Heading 3 20 5" xfId="23454" xr:uid="{00000000-0005-0000-0000-0000B9590000}"/>
    <cellStyle name="Heading 3 20 5 2" xfId="23455" xr:uid="{00000000-0005-0000-0000-0000BA590000}"/>
    <cellStyle name="Heading 3 20 50" xfId="23456" xr:uid="{00000000-0005-0000-0000-0000BB590000}"/>
    <cellStyle name="Heading 3 20 51" xfId="23457" xr:uid="{00000000-0005-0000-0000-0000BC590000}"/>
    <cellStyle name="Heading 3 20 52" xfId="23458" xr:uid="{00000000-0005-0000-0000-0000BD590000}"/>
    <cellStyle name="Heading 3 20 53" xfId="23459" xr:uid="{00000000-0005-0000-0000-0000BE590000}"/>
    <cellStyle name="Heading 3 20 54" xfId="23460" xr:uid="{00000000-0005-0000-0000-0000BF590000}"/>
    <cellStyle name="Heading 3 20 55" xfId="23461" xr:uid="{00000000-0005-0000-0000-0000C0590000}"/>
    <cellStyle name="Heading 3 20 56" xfId="23462" xr:uid="{00000000-0005-0000-0000-0000C1590000}"/>
    <cellStyle name="Heading 3 20 57" xfId="23463" xr:uid="{00000000-0005-0000-0000-0000C2590000}"/>
    <cellStyle name="Heading 3 20 58" xfId="23464" xr:uid="{00000000-0005-0000-0000-0000C3590000}"/>
    <cellStyle name="Heading 3 20 59" xfId="23465" xr:uid="{00000000-0005-0000-0000-0000C4590000}"/>
    <cellStyle name="Heading 3 20 6" xfId="23466" xr:uid="{00000000-0005-0000-0000-0000C5590000}"/>
    <cellStyle name="Heading 3 20 6 2" xfId="23467" xr:uid="{00000000-0005-0000-0000-0000C6590000}"/>
    <cellStyle name="Heading 3 20 60" xfId="23468" xr:uid="{00000000-0005-0000-0000-0000C7590000}"/>
    <cellStyle name="Heading 3 20 61" xfId="23469" xr:uid="{00000000-0005-0000-0000-0000C8590000}"/>
    <cellStyle name="Heading 3 20 62" xfId="23470" xr:uid="{00000000-0005-0000-0000-0000C9590000}"/>
    <cellStyle name="Heading 3 20 63" xfId="23471" xr:uid="{00000000-0005-0000-0000-0000CA590000}"/>
    <cellStyle name="Heading 3 20 64" xfId="23472" xr:uid="{00000000-0005-0000-0000-0000CB590000}"/>
    <cellStyle name="Heading 3 20 65" xfId="23473" xr:uid="{00000000-0005-0000-0000-0000CC590000}"/>
    <cellStyle name="Heading 3 20 66" xfId="23474" xr:uid="{00000000-0005-0000-0000-0000CD590000}"/>
    <cellStyle name="Heading 3 20 67" xfId="23475" xr:uid="{00000000-0005-0000-0000-0000CE590000}"/>
    <cellStyle name="Heading 3 20 68" xfId="23476" xr:uid="{00000000-0005-0000-0000-0000CF590000}"/>
    <cellStyle name="Heading 3 20 69" xfId="23477" xr:uid="{00000000-0005-0000-0000-0000D0590000}"/>
    <cellStyle name="Heading 3 20 7" xfId="23478" xr:uid="{00000000-0005-0000-0000-0000D1590000}"/>
    <cellStyle name="Heading 3 20 7 2" xfId="23479" xr:uid="{00000000-0005-0000-0000-0000D2590000}"/>
    <cellStyle name="Heading 3 20 70" xfId="52982" xr:uid="{00000000-0005-0000-0000-0000D3590000}"/>
    <cellStyle name="Heading 3 20 71" xfId="53443" xr:uid="{00000000-0005-0000-0000-0000D4590000}"/>
    <cellStyle name="Heading 3 20 8" xfId="23480" xr:uid="{00000000-0005-0000-0000-0000D5590000}"/>
    <cellStyle name="Heading 3 20 8 2" xfId="23481" xr:uid="{00000000-0005-0000-0000-0000D6590000}"/>
    <cellStyle name="Heading 3 20 9" xfId="23482" xr:uid="{00000000-0005-0000-0000-0000D7590000}"/>
    <cellStyle name="Heading 3 20 9 2" xfId="23483" xr:uid="{00000000-0005-0000-0000-0000D8590000}"/>
    <cellStyle name="Heading 3 21" xfId="611" xr:uid="{00000000-0005-0000-0000-0000D9590000}"/>
    <cellStyle name="Heading 3 21 10" xfId="23484" xr:uid="{00000000-0005-0000-0000-0000DA590000}"/>
    <cellStyle name="Heading 3 21 10 2" xfId="23485" xr:uid="{00000000-0005-0000-0000-0000DB590000}"/>
    <cellStyle name="Heading 3 21 11" xfId="23486" xr:uid="{00000000-0005-0000-0000-0000DC590000}"/>
    <cellStyle name="Heading 3 21 11 2" xfId="23487" xr:uid="{00000000-0005-0000-0000-0000DD590000}"/>
    <cellStyle name="Heading 3 21 12" xfId="23488" xr:uid="{00000000-0005-0000-0000-0000DE590000}"/>
    <cellStyle name="Heading 3 21 12 2" xfId="23489" xr:uid="{00000000-0005-0000-0000-0000DF590000}"/>
    <cellStyle name="Heading 3 21 13" xfId="23490" xr:uid="{00000000-0005-0000-0000-0000E0590000}"/>
    <cellStyle name="Heading 3 21 13 2" xfId="23491" xr:uid="{00000000-0005-0000-0000-0000E1590000}"/>
    <cellStyle name="Heading 3 21 14" xfId="23492" xr:uid="{00000000-0005-0000-0000-0000E2590000}"/>
    <cellStyle name="Heading 3 21 14 2" xfId="23493" xr:uid="{00000000-0005-0000-0000-0000E3590000}"/>
    <cellStyle name="Heading 3 21 15" xfId="23494" xr:uid="{00000000-0005-0000-0000-0000E4590000}"/>
    <cellStyle name="Heading 3 21 15 2" xfId="23495" xr:uid="{00000000-0005-0000-0000-0000E5590000}"/>
    <cellStyle name="Heading 3 21 16" xfId="23496" xr:uid="{00000000-0005-0000-0000-0000E6590000}"/>
    <cellStyle name="Heading 3 21 16 2" xfId="23497" xr:uid="{00000000-0005-0000-0000-0000E7590000}"/>
    <cellStyle name="Heading 3 21 17" xfId="23498" xr:uid="{00000000-0005-0000-0000-0000E8590000}"/>
    <cellStyle name="Heading 3 21 17 2" xfId="23499" xr:uid="{00000000-0005-0000-0000-0000E9590000}"/>
    <cellStyle name="Heading 3 21 18" xfId="23500" xr:uid="{00000000-0005-0000-0000-0000EA590000}"/>
    <cellStyle name="Heading 3 21 18 2" xfId="23501" xr:uid="{00000000-0005-0000-0000-0000EB590000}"/>
    <cellStyle name="Heading 3 21 19" xfId="23502" xr:uid="{00000000-0005-0000-0000-0000EC590000}"/>
    <cellStyle name="Heading 3 21 19 2" xfId="23503" xr:uid="{00000000-0005-0000-0000-0000ED590000}"/>
    <cellStyle name="Heading 3 21 2" xfId="612" xr:uid="{00000000-0005-0000-0000-0000EE590000}"/>
    <cellStyle name="Heading 3 21 2 2" xfId="23504" xr:uid="{00000000-0005-0000-0000-0000EF590000}"/>
    <cellStyle name="Heading 3 21 20" xfId="23505" xr:uid="{00000000-0005-0000-0000-0000F0590000}"/>
    <cellStyle name="Heading 3 21 20 2" xfId="23506" xr:uid="{00000000-0005-0000-0000-0000F1590000}"/>
    <cellStyle name="Heading 3 21 21" xfId="23507" xr:uid="{00000000-0005-0000-0000-0000F2590000}"/>
    <cellStyle name="Heading 3 21 21 2" xfId="23508" xr:uid="{00000000-0005-0000-0000-0000F3590000}"/>
    <cellStyle name="Heading 3 21 22" xfId="23509" xr:uid="{00000000-0005-0000-0000-0000F4590000}"/>
    <cellStyle name="Heading 3 21 22 2" xfId="23510" xr:uid="{00000000-0005-0000-0000-0000F5590000}"/>
    <cellStyle name="Heading 3 21 23" xfId="23511" xr:uid="{00000000-0005-0000-0000-0000F6590000}"/>
    <cellStyle name="Heading 3 21 23 2" xfId="23512" xr:uid="{00000000-0005-0000-0000-0000F7590000}"/>
    <cellStyle name="Heading 3 21 24" xfId="23513" xr:uid="{00000000-0005-0000-0000-0000F8590000}"/>
    <cellStyle name="Heading 3 21 24 2" xfId="23514" xr:uid="{00000000-0005-0000-0000-0000F9590000}"/>
    <cellStyle name="Heading 3 21 25" xfId="23515" xr:uid="{00000000-0005-0000-0000-0000FA590000}"/>
    <cellStyle name="Heading 3 21 25 2" xfId="23516" xr:uid="{00000000-0005-0000-0000-0000FB590000}"/>
    <cellStyle name="Heading 3 21 26" xfId="23517" xr:uid="{00000000-0005-0000-0000-0000FC590000}"/>
    <cellStyle name="Heading 3 21 26 2" xfId="23518" xr:uid="{00000000-0005-0000-0000-0000FD590000}"/>
    <cellStyle name="Heading 3 21 27" xfId="23519" xr:uid="{00000000-0005-0000-0000-0000FE590000}"/>
    <cellStyle name="Heading 3 21 27 2" xfId="23520" xr:uid="{00000000-0005-0000-0000-0000FF590000}"/>
    <cellStyle name="Heading 3 21 28" xfId="23521" xr:uid="{00000000-0005-0000-0000-0000005A0000}"/>
    <cellStyle name="Heading 3 21 28 2" xfId="23522" xr:uid="{00000000-0005-0000-0000-0000015A0000}"/>
    <cellStyle name="Heading 3 21 29" xfId="23523" xr:uid="{00000000-0005-0000-0000-0000025A0000}"/>
    <cellStyle name="Heading 3 21 29 2" xfId="23524" xr:uid="{00000000-0005-0000-0000-0000035A0000}"/>
    <cellStyle name="Heading 3 21 3" xfId="613" xr:uid="{00000000-0005-0000-0000-0000045A0000}"/>
    <cellStyle name="Heading 3 21 3 2" xfId="23525" xr:uid="{00000000-0005-0000-0000-0000055A0000}"/>
    <cellStyle name="Heading 3 21 30" xfId="23526" xr:uid="{00000000-0005-0000-0000-0000065A0000}"/>
    <cellStyle name="Heading 3 21 30 2" xfId="23527" xr:uid="{00000000-0005-0000-0000-0000075A0000}"/>
    <cellStyle name="Heading 3 21 31" xfId="23528" xr:uid="{00000000-0005-0000-0000-0000085A0000}"/>
    <cellStyle name="Heading 3 21 31 2" xfId="23529" xr:uid="{00000000-0005-0000-0000-0000095A0000}"/>
    <cellStyle name="Heading 3 21 32" xfId="23530" xr:uid="{00000000-0005-0000-0000-00000A5A0000}"/>
    <cellStyle name="Heading 3 21 32 2" xfId="23531" xr:uid="{00000000-0005-0000-0000-00000B5A0000}"/>
    <cellStyle name="Heading 3 21 33" xfId="23532" xr:uid="{00000000-0005-0000-0000-00000C5A0000}"/>
    <cellStyle name="Heading 3 21 33 2" xfId="23533" xr:uid="{00000000-0005-0000-0000-00000D5A0000}"/>
    <cellStyle name="Heading 3 21 34" xfId="23534" xr:uid="{00000000-0005-0000-0000-00000E5A0000}"/>
    <cellStyle name="Heading 3 21 34 2" xfId="23535" xr:uid="{00000000-0005-0000-0000-00000F5A0000}"/>
    <cellStyle name="Heading 3 21 35" xfId="23536" xr:uid="{00000000-0005-0000-0000-0000105A0000}"/>
    <cellStyle name="Heading 3 21 35 2" xfId="23537" xr:uid="{00000000-0005-0000-0000-0000115A0000}"/>
    <cellStyle name="Heading 3 21 36" xfId="23538" xr:uid="{00000000-0005-0000-0000-0000125A0000}"/>
    <cellStyle name="Heading 3 21 36 2" xfId="23539" xr:uid="{00000000-0005-0000-0000-0000135A0000}"/>
    <cellStyle name="Heading 3 21 37" xfId="23540" xr:uid="{00000000-0005-0000-0000-0000145A0000}"/>
    <cellStyle name="Heading 3 21 37 2" xfId="23541" xr:uid="{00000000-0005-0000-0000-0000155A0000}"/>
    <cellStyle name="Heading 3 21 38" xfId="23542" xr:uid="{00000000-0005-0000-0000-0000165A0000}"/>
    <cellStyle name="Heading 3 21 39" xfId="23543" xr:uid="{00000000-0005-0000-0000-0000175A0000}"/>
    <cellStyle name="Heading 3 21 4" xfId="23544" xr:uid="{00000000-0005-0000-0000-0000185A0000}"/>
    <cellStyle name="Heading 3 21 4 2" xfId="23545" xr:uid="{00000000-0005-0000-0000-0000195A0000}"/>
    <cellStyle name="Heading 3 21 40" xfId="23546" xr:uid="{00000000-0005-0000-0000-00001A5A0000}"/>
    <cellStyle name="Heading 3 21 41" xfId="23547" xr:uid="{00000000-0005-0000-0000-00001B5A0000}"/>
    <cellStyle name="Heading 3 21 42" xfId="23548" xr:uid="{00000000-0005-0000-0000-00001C5A0000}"/>
    <cellStyle name="Heading 3 21 43" xfId="23549" xr:uid="{00000000-0005-0000-0000-00001D5A0000}"/>
    <cellStyle name="Heading 3 21 44" xfId="23550" xr:uid="{00000000-0005-0000-0000-00001E5A0000}"/>
    <cellStyle name="Heading 3 21 45" xfId="23551" xr:uid="{00000000-0005-0000-0000-00001F5A0000}"/>
    <cellStyle name="Heading 3 21 46" xfId="23552" xr:uid="{00000000-0005-0000-0000-0000205A0000}"/>
    <cellStyle name="Heading 3 21 47" xfId="23553" xr:uid="{00000000-0005-0000-0000-0000215A0000}"/>
    <cellStyle name="Heading 3 21 48" xfId="23554" xr:uid="{00000000-0005-0000-0000-0000225A0000}"/>
    <cellStyle name="Heading 3 21 49" xfId="23555" xr:uid="{00000000-0005-0000-0000-0000235A0000}"/>
    <cellStyle name="Heading 3 21 5" xfId="23556" xr:uid="{00000000-0005-0000-0000-0000245A0000}"/>
    <cellStyle name="Heading 3 21 5 2" xfId="23557" xr:uid="{00000000-0005-0000-0000-0000255A0000}"/>
    <cellStyle name="Heading 3 21 50" xfId="23558" xr:uid="{00000000-0005-0000-0000-0000265A0000}"/>
    <cellStyle name="Heading 3 21 51" xfId="23559" xr:uid="{00000000-0005-0000-0000-0000275A0000}"/>
    <cellStyle name="Heading 3 21 52" xfId="23560" xr:uid="{00000000-0005-0000-0000-0000285A0000}"/>
    <cellStyle name="Heading 3 21 53" xfId="23561" xr:uid="{00000000-0005-0000-0000-0000295A0000}"/>
    <cellStyle name="Heading 3 21 54" xfId="23562" xr:uid="{00000000-0005-0000-0000-00002A5A0000}"/>
    <cellStyle name="Heading 3 21 55" xfId="23563" xr:uid="{00000000-0005-0000-0000-00002B5A0000}"/>
    <cellStyle name="Heading 3 21 56" xfId="23564" xr:uid="{00000000-0005-0000-0000-00002C5A0000}"/>
    <cellStyle name="Heading 3 21 57" xfId="23565" xr:uid="{00000000-0005-0000-0000-00002D5A0000}"/>
    <cellStyle name="Heading 3 21 58" xfId="23566" xr:uid="{00000000-0005-0000-0000-00002E5A0000}"/>
    <cellStyle name="Heading 3 21 59" xfId="23567" xr:uid="{00000000-0005-0000-0000-00002F5A0000}"/>
    <cellStyle name="Heading 3 21 6" xfId="23568" xr:uid="{00000000-0005-0000-0000-0000305A0000}"/>
    <cellStyle name="Heading 3 21 6 2" xfId="23569" xr:uid="{00000000-0005-0000-0000-0000315A0000}"/>
    <cellStyle name="Heading 3 21 60" xfId="23570" xr:uid="{00000000-0005-0000-0000-0000325A0000}"/>
    <cellStyle name="Heading 3 21 61" xfId="23571" xr:uid="{00000000-0005-0000-0000-0000335A0000}"/>
    <cellStyle name="Heading 3 21 62" xfId="23572" xr:uid="{00000000-0005-0000-0000-0000345A0000}"/>
    <cellStyle name="Heading 3 21 63" xfId="23573" xr:uid="{00000000-0005-0000-0000-0000355A0000}"/>
    <cellStyle name="Heading 3 21 64" xfId="23574" xr:uid="{00000000-0005-0000-0000-0000365A0000}"/>
    <cellStyle name="Heading 3 21 65" xfId="23575" xr:uid="{00000000-0005-0000-0000-0000375A0000}"/>
    <cellStyle name="Heading 3 21 66" xfId="23576" xr:uid="{00000000-0005-0000-0000-0000385A0000}"/>
    <cellStyle name="Heading 3 21 67" xfId="23577" xr:uid="{00000000-0005-0000-0000-0000395A0000}"/>
    <cellStyle name="Heading 3 21 68" xfId="23578" xr:uid="{00000000-0005-0000-0000-00003A5A0000}"/>
    <cellStyle name="Heading 3 21 69" xfId="52962" xr:uid="{00000000-0005-0000-0000-00003B5A0000}"/>
    <cellStyle name="Heading 3 21 7" xfId="23579" xr:uid="{00000000-0005-0000-0000-00003C5A0000}"/>
    <cellStyle name="Heading 3 21 7 2" xfId="23580" xr:uid="{00000000-0005-0000-0000-00003D5A0000}"/>
    <cellStyle name="Heading 3 21 70" xfId="53423" xr:uid="{00000000-0005-0000-0000-00003E5A0000}"/>
    <cellStyle name="Heading 3 21 8" xfId="23581" xr:uid="{00000000-0005-0000-0000-00003F5A0000}"/>
    <cellStyle name="Heading 3 21 8 2" xfId="23582" xr:uid="{00000000-0005-0000-0000-0000405A0000}"/>
    <cellStyle name="Heading 3 21 9" xfId="23583" xr:uid="{00000000-0005-0000-0000-0000415A0000}"/>
    <cellStyle name="Heading 3 21 9 2" xfId="23584" xr:uid="{00000000-0005-0000-0000-0000425A0000}"/>
    <cellStyle name="Heading 3 22" xfId="614" xr:uid="{00000000-0005-0000-0000-0000435A0000}"/>
    <cellStyle name="Heading 3 22 2" xfId="23585" xr:uid="{00000000-0005-0000-0000-0000445A0000}"/>
    <cellStyle name="Heading 3 23" xfId="615" xr:uid="{00000000-0005-0000-0000-0000455A0000}"/>
    <cellStyle name="Heading 3 23 2" xfId="23586" xr:uid="{00000000-0005-0000-0000-0000465A0000}"/>
    <cellStyle name="Heading 3 24" xfId="23587" xr:uid="{00000000-0005-0000-0000-0000475A0000}"/>
    <cellStyle name="Heading 3 24 2" xfId="23588" xr:uid="{00000000-0005-0000-0000-0000485A0000}"/>
    <cellStyle name="Heading 3 25" xfId="23589" xr:uid="{00000000-0005-0000-0000-0000495A0000}"/>
    <cellStyle name="Heading 3 25 2" xfId="23590" xr:uid="{00000000-0005-0000-0000-00004A5A0000}"/>
    <cellStyle name="Heading 3 26" xfId="23591" xr:uid="{00000000-0005-0000-0000-00004B5A0000}"/>
    <cellStyle name="Heading 3 26 2" xfId="23592" xr:uid="{00000000-0005-0000-0000-00004C5A0000}"/>
    <cellStyle name="Heading 3 27" xfId="23593" xr:uid="{00000000-0005-0000-0000-00004D5A0000}"/>
    <cellStyle name="Heading 3 27 2" xfId="23594" xr:uid="{00000000-0005-0000-0000-00004E5A0000}"/>
    <cellStyle name="Heading 3 28" xfId="23595" xr:uid="{00000000-0005-0000-0000-00004F5A0000}"/>
    <cellStyle name="Heading 3 28 2" xfId="23596" xr:uid="{00000000-0005-0000-0000-0000505A0000}"/>
    <cellStyle name="Heading 3 29" xfId="23597" xr:uid="{00000000-0005-0000-0000-0000515A0000}"/>
    <cellStyle name="Heading 3 29 2" xfId="23598" xr:uid="{00000000-0005-0000-0000-0000525A0000}"/>
    <cellStyle name="Heading 3 3" xfId="616" xr:uid="{00000000-0005-0000-0000-0000535A0000}"/>
    <cellStyle name="Heading 3 3 10" xfId="23599" xr:uid="{00000000-0005-0000-0000-0000545A0000}"/>
    <cellStyle name="Heading 3 3 10 2" xfId="23600" xr:uid="{00000000-0005-0000-0000-0000555A0000}"/>
    <cellStyle name="Heading 3 3 11" xfId="23601" xr:uid="{00000000-0005-0000-0000-0000565A0000}"/>
    <cellStyle name="Heading 3 3 11 2" xfId="23602" xr:uid="{00000000-0005-0000-0000-0000575A0000}"/>
    <cellStyle name="Heading 3 3 12" xfId="23603" xr:uid="{00000000-0005-0000-0000-0000585A0000}"/>
    <cellStyle name="Heading 3 3 12 2" xfId="23604" xr:uid="{00000000-0005-0000-0000-0000595A0000}"/>
    <cellStyle name="Heading 3 3 13" xfId="23605" xr:uid="{00000000-0005-0000-0000-00005A5A0000}"/>
    <cellStyle name="Heading 3 3 13 2" xfId="23606" xr:uid="{00000000-0005-0000-0000-00005B5A0000}"/>
    <cellStyle name="Heading 3 3 14" xfId="23607" xr:uid="{00000000-0005-0000-0000-00005C5A0000}"/>
    <cellStyle name="Heading 3 3 14 2" xfId="23608" xr:uid="{00000000-0005-0000-0000-00005D5A0000}"/>
    <cellStyle name="Heading 3 3 15" xfId="23609" xr:uid="{00000000-0005-0000-0000-00005E5A0000}"/>
    <cellStyle name="Heading 3 3 15 2" xfId="23610" xr:uid="{00000000-0005-0000-0000-00005F5A0000}"/>
    <cellStyle name="Heading 3 3 16" xfId="23611" xr:uid="{00000000-0005-0000-0000-0000605A0000}"/>
    <cellStyle name="Heading 3 3 16 2" xfId="23612" xr:uid="{00000000-0005-0000-0000-0000615A0000}"/>
    <cellStyle name="Heading 3 3 17" xfId="23613" xr:uid="{00000000-0005-0000-0000-0000625A0000}"/>
    <cellStyle name="Heading 3 3 17 2" xfId="23614" xr:uid="{00000000-0005-0000-0000-0000635A0000}"/>
    <cellStyle name="Heading 3 3 18" xfId="23615" xr:uid="{00000000-0005-0000-0000-0000645A0000}"/>
    <cellStyle name="Heading 3 3 18 2" xfId="23616" xr:uid="{00000000-0005-0000-0000-0000655A0000}"/>
    <cellStyle name="Heading 3 3 19" xfId="23617" xr:uid="{00000000-0005-0000-0000-0000665A0000}"/>
    <cellStyle name="Heading 3 3 19 2" xfId="23618" xr:uid="{00000000-0005-0000-0000-0000675A0000}"/>
    <cellStyle name="Heading 3 3 2" xfId="617" xr:uid="{00000000-0005-0000-0000-0000685A0000}"/>
    <cellStyle name="Heading 3 3 2 2" xfId="23619" xr:uid="{00000000-0005-0000-0000-0000695A0000}"/>
    <cellStyle name="Heading 3 3 20" xfId="23620" xr:uid="{00000000-0005-0000-0000-00006A5A0000}"/>
    <cellStyle name="Heading 3 3 20 2" xfId="23621" xr:uid="{00000000-0005-0000-0000-00006B5A0000}"/>
    <cellStyle name="Heading 3 3 21" xfId="23622" xr:uid="{00000000-0005-0000-0000-00006C5A0000}"/>
    <cellStyle name="Heading 3 3 21 2" xfId="23623" xr:uid="{00000000-0005-0000-0000-00006D5A0000}"/>
    <cellStyle name="Heading 3 3 22" xfId="23624" xr:uid="{00000000-0005-0000-0000-00006E5A0000}"/>
    <cellStyle name="Heading 3 3 22 2" xfId="23625" xr:uid="{00000000-0005-0000-0000-00006F5A0000}"/>
    <cellStyle name="Heading 3 3 23" xfId="23626" xr:uid="{00000000-0005-0000-0000-0000705A0000}"/>
    <cellStyle name="Heading 3 3 23 2" xfId="23627" xr:uid="{00000000-0005-0000-0000-0000715A0000}"/>
    <cellStyle name="Heading 3 3 24" xfId="23628" xr:uid="{00000000-0005-0000-0000-0000725A0000}"/>
    <cellStyle name="Heading 3 3 24 2" xfId="23629" xr:uid="{00000000-0005-0000-0000-0000735A0000}"/>
    <cellStyle name="Heading 3 3 25" xfId="23630" xr:uid="{00000000-0005-0000-0000-0000745A0000}"/>
    <cellStyle name="Heading 3 3 25 2" xfId="23631" xr:uid="{00000000-0005-0000-0000-0000755A0000}"/>
    <cellStyle name="Heading 3 3 26" xfId="23632" xr:uid="{00000000-0005-0000-0000-0000765A0000}"/>
    <cellStyle name="Heading 3 3 26 2" xfId="23633" xr:uid="{00000000-0005-0000-0000-0000775A0000}"/>
    <cellStyle name="Heading 3 3 27" xfId="23634" xr:uid="{00000000-0005-0000-0000-0000785A0000}"/>
    <cellStyle name="Heading 3 3 27 2" xfId="23635" xr:uid="{00000000-0005-0000-0000-0000795A0000}"/>
    <cellStyle name="Heading 3 3 28" xfId="23636" xr:uid="{00000000-0005-0000-0000-00007A5A0000}"/>
    <cellStyle name="Heading 3 3 28 2" xfId="23637" xr:uid="{00000000-0005-0000-0000-00007B5A0000}"/>
    <cellStyle name="Heading 3 3 29" xfId="23638" xr:uid="{00000000-0005-0000-0000-00007C5A0000}"/>
    <cellStyle name="Heading 3 3 29 2" xfId="23639" xr:uid="{00000000-0005-0000-0000-00007D5A0000}"/>
    <cellStyle name="Heading 3 3 3" xfId="618" xr:uid="{00000000-0005-0000-0000-00007E5A0000}"/>
    <cellStyle name="Heading 3 3 3 2" xfId="23640" xr:uid="{00000000-0005-0000-0000-00007F5A0000}"/>
    <cellStyle name="Heading 3 3 30" xfId="23641" xr:uid="{00000000-0005-0000-0000-0000805A0000}"/>
    <cellStyle name="Heading 3 3 30 2" xfId="23642" xr:uid="{00000000-0005-0000-0000-0000815A0000}"/>
    <cellStyle name="Heading 3 3 31" xfId="23643" xr:uid="{00000000-0005-0000-0000-0000825A0000}"/>
    <cellStyle name="Heading 3 3 31 2" xfId="23644" xr:uid="{00000000-0005-0000-0000-0000835A0000}"/>
    <cellStyle name="Heading 3 3 32" xfId="23645" xr:uid="{00000000-0005-0000-0000-0000845A0000}"/>
    <cellStyle name="Heading 3 3 32 2" xfId="23646" xr:uid="{00000000-0005-0000-0000-0000855A0000}"/>
    <cellStyle name="Heading 3 3 33" xfId="23647" xr:uid="{00000000-0005-0000-0000-0000865A0000}"/>
    <cellStyle name="Heading 3 3 33 2" xfId="23648" xr:uid="{00000000-0005-0000-0000-0000875A0000}"/>
    <cellStyle name="Heading 3 3 34" xfId="23649" xr:uid="{00000000-0005-0000-0000-0000885A0000}"/>
    <cellStyle name="Heading 3 3 34 2" xfId="23650" xr:uid="{00000000-0005-0000-0000-0000895A0000}"/>
    <cellStyle name="Heading 3 3 35" xfId="23651" xr:uid="{00000000-0005-0000-0000-00008A5A0000}"/>
    <cellStyle name="Heading 3 3 35 2" xfId="23652" xr:uid="{00000000-0005-0000-0000-00008B5A0000}"/>
    <cellStyle name="Heading 3 3 36" xfId="23653" xr:uid="{00000000-0005-0000-0000-00008C5A0000}"/>
    <cellStyle name="Heading 3 3 36 2" xfId="23654" xr:uid="{00000000-0005-0000-0000-00008D5A0000}"/>
    <cellStyle name="Heading 3 3 37" xfId="23655" xr:uid="{00000000-0005-0000-0000-00008E5A0000}"/>
    <cellStyle name="Heading 3 3 37 2" xfId="23656" xr:uid="{00000000-0005-0000-0000-00008F5A0000}"/>
    <cellStyle name="Heading 3 3 38" xfId="23657" xr:uid="{00000000-0005-0000-0000-0000905A0000}"/>
    <cellStyle name="Heading 3 3 38 2" xfId="23658" xr:uid="{00000000-0005-0000-0000-0000915A0000}"/>
    <cellStyle name="Heading 3 3 39" xfId="23659" xr:uid="{00000000-0005-0000-0000-0000925A0000}"/>
    <cellStyle name="Heading 3 3 4" xfId="23660" xr:uid="{00000000-0005-0000-0000-0000935A0000}"/>
    <cellStyle name="Heading 3 3 4 2" xfId="23661" xr:uid="{00000000-0005-0000-0000-0000945A0000}"/>
    <cellStyle name="Heading 3 3 40" xfId="23662" xr:uid="{00000000-0005-0000-0000-0000955A0000}"/>
    <cellStyle name="Heading 3 3 41" xfId="23663" xr:uid="{00000000-0005-0000-0000-0000965A0000}"/>
    <cellStyle name="Heading 3 3 42" xfId="23664" xr:uid="{00000000-0005-0000-0000-0000975A0000}"/>
    <cellStyle name="Heading 3 3 43" xfId="23665" xr:uid="{00000000-0005-0000-0000-0000985A0000}"/>
    <cellStyle name="Heading 3 3 44" xfId="23666" xr:uid="{00000000-0005-0000-0000-0000995A0000}"/>
    <cellStyle name="Heading 3 3 45" xfId="23667" xr:uid="{00000000-0005-0000-0000-00009A5A0000}"/>
    <cellStyle name="Heading 3 3 46" xfId="23668" xr:uid="{00000000-0005-0000-0000-00009B5A0000}"/>
    <cellStyle name="Heading 3 3 47" xfId="23669" xr:uid="{00000000-0005-0000-0000-00009C5A0000}"/>
    <cellStyle name="Heading 3 3 48" xfId="23670" xr:uid="{00000000-0005-0000-0000-00009D5A0000}"/>
    <cellStyle name="Heading 3 3 49" xfId="23671" xr:uid="{00000000-0005-0000-0000-00009E5A0000}"/>
    <cellStyle name="Heading 3 3 5" xfId="23672" xr:uid="{00000000-0005-0000-0000-00009F5A0000}"/>
    <cellStyle name="Heading 3 3 5 2" xfId="23673" xr:uid="{00000000-0005-0000-0000-0000A05A0000}"/>
    <cellStyle name="Heading 3 3 50" xfId="23674" xr:uid="{00000000-0005-0000-0000-0000A15A0000}"/>
    <cellStyle name="Heading 3 3 51" xfId="23675" xr:uid="{00000000-0005-0000-0000-0000A25A0000}"/>
    <cellStyle name="Heading 3 3 52" xfId="23676" xr:uid="{00000000-0005-0000-0000-0000A35A0000}"/>
    <cellStyle name="Heading 3 3 53" xfId="23677" xr:uid="{00000000-0005-0000-0000-0000A45A0000}"/>
    <cellStyle name="Heading 3 3 54" xfId="23678" xr:uid="{00000000-0005-0000-0000-0000A55A0000}"/>
    <cellStyle name="Heading 3 3 55" xfId="23679" xr:uid="{00000000-0005-0000-0000-0000A65A0000}"/>
    <cellStyle name="Heading 3 3 56" xfId="23680" xr:uid="{00000000-0005-0000-0000-0000A75A0000}"/>
    <cellStyle name="Heading 3 3 57" xfId="23681" xr:uid="{00000000-0005-0000-0000-0000A85A0000}"/>
    <cellStyle name="Heading 3 3 58" xfId="23682" xr:uid="{00000000-0005-0000-0000-0000A95A0000}"/>
    <cellStyle name="Heading 3 3 59" xfId="23683" xr:uid="{00000000-0005-0000-0000-0000AA5A0000}"/>
    <cellStyle name="Heading 3 3 6" xfId="23684" xr:uid="{00000000-0005-0000-0000-0000AB5A0000}"/>
    <cellStyle name="Heading 3 3 6 2" xfId="23685" xr:uid="{00000000-0005-0000-0000-0000AC5A0000}"/>
    <cellStyle name="Heading 3 3 60" xfId="23686" xr:uid="{00000000-0005-0000-0000-0000AD5A0000}"/>
    <cellStyle name="Heading 3 3 61" xfId="23687" xr:uid="{00000000-0005-0000-0000-0000AE5A0000}"/>
    <cellStyle name="Heading 3 3 62" xfId="23688" xr:uid="{00000000-0005-0000-0000-0000AF5A0000}"/>
    <cellStyle name="Heading 3 3 63" xfId="23689" xr:uid="{00000000-0005-0000-0000-0000B05A0000}"/>
    <cellStyle name="Heading 3 3 64" xfId="23690" xr:uid="{00000000-0005-0000-0000-0000B15A0000}"/>
    <cellStyle name="Heading 3 3 65" xfId="23691" xr:uid="{00000000-0005-0000-0000-0000B25A0000}"/>
    <cellStyle name="Heading 3 3 66" xfId="23692" xr:uid="{00000000-0005-0000-0000-0000B35A0000}"/>
    <cellStyle name="Heading 3 3 67" xfId="23693" xr:uid="{00000000-0005-0000-0000-0000B45A0000}"/>
    <cellStyle name="Heading 3 3 68" xfId="23694" xr:uid="{00000000-0005-0000-0000-0000B55A0000}"/>
    <cellStyle name="Heading 3 3 69" xfId="23695" xr:uid="{00000000-0005-0000-0000-0000B65A0000}"/>
    <cellStyle name="Heading 3 3 7" xfId="23696" xr:uid="{00000000-0005-0000-0000-0000B75A0000}"/>
    <cellStyle name="Heading 3 3 7 2" xfId="23697" xr:uid="{00000000-0005-0000-0000-0000B85A0000}"/>
    <cellStyle name="Heading 3 3 70" xfId="52611" xr:uid="{00000000-0005-0000-0000-0000B95A0000}"/>
    <cellStyle name="Heading 3 3 71" xfId="53088" xr:uid="{00000000-0005-0000-0000-0000BA5A0000}"/>
    <cellStyle name="Heading 3 3 8" xfId="23698" xr:uid="{00000000-0005-0000-0000-0000BB5A0000}"/>
    <cellStyle name="Heading 3 3 8 2" xfId="23699" xr:uid="{00000000-0005-0000-0000-0000BC5A0000}"/>
    <cellStyle name="Heading 3 3 9" xfId="23700" xr:uid="{00000000-0005-0000-0000-0000BD5A0000}"/>
    <cellStyle name="Heading 3 3 9 2" xfId="23701" xr:uid="{00000000-0005-0000-0000-0000BE5A0000}"/>
    <cellStyle name="Heading 3 30" xfId="23702" xr:uid="{00000000-0005-0000-0000-0000BF5A0000}"/>
    <cellStyle name="Heading 3 30 2" xfId="23703" xr:uid="{00000000-0005-0000-0000-0000C05A0000}"/>
    <cellStyle name="Heading 3 31" xfId="23704" xr:uid="{00000000-0005-0000-0000-0000C15A0000}"/>
    <cellStyle name="Heading 3 31 2" xfId="23705" xr:uid="{00000000-0005-0000-0000-0000C25A0000}"/>
    <cellStyle name="Heading 3 32" xfId="23706" xr:uid="{00000000-0005-0000-0000-0000C35A0000}"/>
    <cellStyle name="Heading 3 32 2" xfId="23707" xr:uid="{00000000-0005-0000-0000-0000C45A0000}"/>
    <cellStyle name="Heading 3 33" xfId="23708" xr:uid="{00000000-0005-0000-0000-0000C55A0000}"/>
    <cellStyle name="Heading 3 33 2" xfId="23709" xr:uid="{00000000-0005-0000-0000-0000C65A0000}"/>
    <cellStyle name="Heading 3 34" xfId="23710" xr:uid="{00000000-0005-0000-0000-0000C75A0000}"/>
    <cellStyle name="Heading 3 34 2" xfId="23711" xr:uid="{00000000-0005-0000-0000-0000C85A0000}"/>
    <cellStyle name="Heading 3 35" xfId="23712" xr:uid="{00000000-0005-0000-0000-0000C95A0000}"/>
    <cellStyle name="Heading 3 35 2" xfId="23713" xr:uid="{00000000-0005-0000-0000-0000CA5A0000}"/>
    <cellStyle name="Heading 3 36" xfId="23714" xr:uid="{00000000-0005-0000-0000-0000CB5A0000}"/>
    <cellStyle name="Heading 3 36 2" xfId="23715" xr:uid="{00000000-0005-0000-0000-0000CC5A0000}"/>
    <cellStyle name="Heading 3 37" xfId="23716" xr:uid="{00000000-0005-0000-0000-0000CD5A0000}"/>
    <cellStyle name="Heading 3 37 2" xfId="23717" xr:uid="{00000000-0005-0000-0000-0000CE5A0000}"/>
    <cellStyle name="Heading 3 38" xfId="23718" xr:uid="{00000000-0005-0000-0000-0000CF5A0000}"/>
    <cellStyle name="Heading 3 38 2" xfId="23719" xr:uid="{00000000-0005-0000-0000-0000D05A0000}"/>
    <cellStyle name="Heading 3 39" xfId="23720" xr:uid="{00000000-0005-0000-0000-0000D15A0000}"/>
    <cellStyle name="Heading 3 39 2" xfId="23721" xr:uid="{00000000-0005-0000-0000-0000D25A0000}"/>
    <cellStyle name="Heading 3 4" xfId="619" xr:uid="{00000000-0005-0000-0000-0000D35A0000}"/>
    <cellStyle name="Heading 3 4 10" xfId="23722" xr:uid="{00000000-0005-0000-0000-0000D45A0000}"/>
    <cellStyle name="Heading 3 4 10 2" xfId="23723" xr:uid="{00000000-0005-0000-0000-0000D55A0000}"/>
    <cellStyle name="Heading 3 4 11" xfId="23724" xr:uid="{00000000-0005-0000-0000-0000D65A0000}"/>
    <cellStyle name="Heading 3 4 11 2" xfId="23725" xr:uid="{00000000-0005-0000-0000-0000D75A0000}"/>
    <cellStyle name="Heading 3 4 12" xfId="23726" xr:uid="{00000000-0005-0000-0000-0000D85A0000}"/>
    <cellStyle name="Heading 3 4 12 2" xfId="23727" xr:uid="{00000000-0005-0000-0000-0000D95A0000}"/>
    <cellStyle name="Heading 3 4 13" xfId="23728" xr:uid="{00000000-0005-0000-0000-0000DA5A0000}"/>
    <cellStyle name="Heading 3 4 13 2" xfId="23729" xr:uid="{00000000-0005-0000-0000-0000DB5A0000}"/>
    <cellStyle name="Heading 3 4 14" xfId="23730" xr:uid="{00000000-0005-0000-0000-0000DC5A0000}"/>
    <cellStyle name="Heading 3 4 14 2" xfId="23731" xr:uid="{00000000-0005-0000-0000-0000DD5A0000}"/>
    <cellStyle name="Heading 3 4 15" xfId="23732" xr:uid="{00000000-0005-0000-0000-0000DE5A0000}"/>
    <cellStyle name="Heading 3 4 15 2" xfId="23733" xr:uid="{00000000-0005-0000-0000-0000DF5A0000}"/>
    <cellStyle name="Heading 3 4 16" xfId="23734" xr:uid="{00000000-0005-0000-0000-0000E05A0000}"/>
    <cellStyle name="Heading 3 4 16 2" xfId="23735" xr:uid="{00000000-0005-0000-0000-0000E15A0000}"/>
    <cellStyle name="Heading 3 4 17" xfId="23736" xr:uid="{00000000-0005-0000-0000-0000E25A0000}"/>
    <cellStyle name="Heading 3 4 17 2" xfId="23737" xr:uid="{00000000-0005-0000-0000-0000E35A0000}"/>
    <cellStyle name="Heading 3 4 18" xfId="23738" xr:uid="{00000000-0005-0000-0000-0000E45A0000}"/>
    <cellStyle name="Heading 3 4 18 2" xfId="23739" xr:uid="{00000000-0005-0000-0000-0000E55A0000}"/>
    <cellStyle name="Heading 3 4 19" xfId="23740" xr:uid="{00000000-0005-0000-0000-0000E65A0000}"/>
    <cellStyle name="Heading 3 4 19 2" xfId="23741" xr:uid="{00000000-0005-0000-0000-0000E75A0000}"/>
    <cellStyle name="Heading 3 4 2" xfId="620" xr:uid="{00000000-0005-0000-0000-0000E85A0000}"/>
    <cellStyle name="Heading 3 4 2 2" xfId="23742" xr:uid="{00000000-0005-0000-0000-0000E95A0000}"/>
    <cellStyle name="Heading 3 4 20" xfId="23743" xr:uid="{00000000-0005-0000-0000-0000EA5A0000}"/>
    <cellStyle name="Heading 3 4 20 2" xfId="23744" xr:uid="{00000000-0005-0000-0000-0000EB5A0000}"/>
    <cellStyle name="Heading 3 4 21" xfId="23745" xr:uid="{00000000-0005-0000-0000-0000EC5A0000}"/>
    <cellStyle name="Heading 3 4 21 2" xfId="23746" xr:uid="{00000000-0005-0000-0000-0000ED5A0000}"/>
    <cellStyle name="Heading 3 4 22" xfId="23747" xr:uid="{00000000-0005-0000-0000-0000EE5A0000}"/>
    <cellStyle name="Heading 3 4 22 2" xfId="23748" xr:uid="{00000000-0005-0000-0000-0000EF5A0000}"/>
    <cellStyle name="Heading 3 4 23" xfId="23749" xr:uid="{00000000-0005-0000-0000-0000F05A0000}"/>
    <cellStyle name="Heading 3 4 23 2" xfId="23750" xr:uid="{00000000-0005-0000-0000-0000F15A0000}"/>
    <cellStyle name="Heading 3 4 24" xfId="23751" xr:uid="{00000000-0005-0000-0000-0000F25A0000}"/>
    <cellStyle name="Heading 3 4 24 2" xfId="23752" xr:uid="{00000000-0005-0000-0000-0000F35A0000}"/>
    <cellStyle name="Heading 3 4 25" xfId="23753" xr:uid="{00000000-0005-0000-0000-0000F45A0000}"/>
    <cellStyle name="Heading 3 4 25 2" xfId="23754" xr:uid="{00000000-0005-0000-0000-0000F55A0000}"/>
    <cellStyle name="Heading 3 4 26" xfId="23755" xr:uid="{00000000-0005-0000-0000-0000F65A0000}"/>
    <cellStyle name="Heading 3 4 26 2" xfId="23756" xr:uid="{00000000-0005-0000-0000-0000F75A0000}"/>
    <cellStyle name="Heading 3 4 27" xfId="23757" xr:uid="{00000000-0005-0000-0000-0000F85A0000}"/>
    <cellStyle name="Heading 3 4 27 2" xfId="23758" xr:uid="{00000000-0005-0000-0000-0000F95A0000}"/>
    <cellStyle name="Heading 3 4 28" xfId="23759" xr:uid="{00000000-0005-0000-0000-0000FA5A0000}"/>
    <cellStyle name="Heading 3 4 28 2" xfId="23760" xr:uid="{00000000-0005-0000-0000-0000FB5A0000}"/>
    <cellStyle name="Heading 3 4 29" xfId="23761" xr:uid="{00000000-0005-0000-0000-0000FC5A0000}"/>
    <cellStyle name="Heading 3 4 29 2" xfId="23762" xr:uid="{00000000-0005-0000-0000-0000FD5A0000}"/>
    <cellStyle name="Heading 3 4 3" xfId="621" xr:uid="{00000000-0005-0000-0000-0000FE5A0000}"/>
    <cellStyle name="Heading 3 4 3 2" xfId="23763" xr:uid="{00000000-0005-0000-0000-0000FF5A0000}"/>
    <cellStyle name="Heading 3 4 30" xfId="23764" xr:uid="{00000000-0005-0000-0000-0000005B0000}"/>
    <cellStyle name="Heading 3 4 30 2" xfId="23765" xr:uid="{00000000-0005-0000-0000-0000015B0000}"/>
    <cellStyle name="Heading 3 4 31" xfId="23766" xr:uid="{00000000-0005-0000-0000-0000025B0000}"/>
    <cellStyle name="Heading 3 4 31 2" xfId="23767" xr:uid="{00000000-0005-0000-0000-0000035B0000}"/>
    <cellStyle name="Heading 3 4 32" xfId="23768" xr:uid="{00000000-0005-0000-0000-0000045B0000}"/>
    <cellStyle name="Heading 3 4 32 2" xfId="23769" xr:uid="{00000000-0005-0000-0000-0000055B0000}"/>
    <cellStyle name="Heading 3 4 33" xfId="23770" xr:uid="{00000000-0005-0000-0000-0000065B0000}"/>
    <cellStyle name="Heading 3 4 33 2" xfId="23771" xr:uid="{00000000-0005-0000-0000-0000075B0000}"/>
    <cellStyle name="Heading 3 4 34" xfId="23772" xr:uid="{00000000-0005-0000-0000-0000085B0000}"/>
    <cellStyle name="Heading 3 4 34 2" xfId="23773" xr:uid="{00000000-0005-0000-0000-0000095B0000}"/>
    <cellStyle name="Heading 3 4 35" xfId="23774" xr:uid="{00000000-0005-0000-0000-00000A5B0000}"/>
    <cellStyle name="Heading 3 4 35 2" xfId="23775" xr:uid="{00000000-0005-0000-0000-00000B5B0000}"/>
    <cellStyle name="Heading 3 4 36" xfId="23776" xr:uid="{00000000-0005-0000-0000-00000C5B0000}"/>
    <cellStyle name="Heading 3 4 36 2" xfId="23777" xr:uid="{00000000-0005-0000-0000-00000D5B0000}"/>
    <cellStyle name="Heading 3 4 37" xfId="23778" xr:uid="{00000000-0005-0000-0000-00000E5B0000}"/>
    <cellStyle name="Heading 3 4 37 2" xfId="23779" xr:uid="{00000000-0005-0000-0000-00000F5B0000}"/>
    <cellStyle name="Heading 3 4 38" xfId="23780" xr:uid="{00000000-0005-0000-0000-0000105B0000}"/>
    <cellStyle name="Heading 3 4 38 2" xfId="23781" xr:uid="{00000000-0005-0000-0000-0000115B0000}"/>
    <cellStyle name="Heading 3 4 39" xfId="23782" xr:uid="{00000000-0005-0000-0000-0000125B0000}"/>
    <cellStyle name="Heading 3 4 4" xfId="23783" xr:uid="{00000000-0005-0000-0000-0000135B0000}"/>
    <cellStyle name="Heading 3 4 4 2" xfId="23784" xr:uid="{00000000-0005-0000-0000-0000145B0000}"/>
    <cellStyle name="Heading 3 4 40" xfId="23785" xr:uid="{00000000-0005-0000-0000-0000155B0000}"/>
    <cellStyle name="Heading 3 4 41" xfId="23786" xr:uid="{00000000-0005-0000-0000-0000165B0000}"/>
    <cellStyle name="Heading 3 4 42" xfId="23787" xr:uid="{00000000-0005-0000-0000-0000175B0000}"/>
    <cellStyle name="Heading 3 4 43" xfId="23788" xr:uid="{00000000-0005-0000-0000-0000185B0000}"/>
    <cellStyle name="Heading 3 4 44" xfId="23789" xr:uid="{00000000-0005-0000-0000-0000195B0000}"/>
    <cellStyle name="Heading 3 4 45" xfId="23790" xr:uid="{00000000-0005-0000-0000-00001A5B0000}"/>
    <cellStyle name="Heading 3 4 46" xfId="23791" xr:uid="{00000000-0005-0000-0000-00001B5B0000}"/>
    <cellStyle name="Heading 3 4 47" xfId="23792" xr:uid="{00000000-0005-0000-0000-00001C5B0000}"/>
    <cellStyle name="Heading 3 4 48" xfId="23793" xr:uid="{00000000-0005-0000-0000-00001D5B0000}"/>
    <cellStyle name="Heading 3 4 49" xfId="23794" xr:uid="{00000000-0005-0000-0000-00001E5B0000}"/>
    <cellStyle name="Heading 3 4 5" xfId="23795" xr:uid="{00000000-0005-0000-0000-00001F5B0000}"/>
    <cellStyle name="Heading 3 4 5 2" xfId="23796" xr:uid="{00000000-0005-0000-0000-0000205B0000}"/>
    <cellStyle name="Heading 3 4 50" xfId="23797" xr:uid="{00000000-0005-0000-0000-0000215B0000}"/>
    <cellStyle name="Heading 3 4 51" xfId="23798" xr:uid="{00000000-0005-0000-0000-0000225B0000}"/>
    <cellStyle name="Heading 3 4 52" xfId="23799" xr:uid="{00000000-0005-0000-0000-0000235B0000}"/>
    <cellStyle name="Heading 3 4 53" xfId="23800" xr:uid="{00000000-0005-0000-0000-0000245B0000}"/>
    <cellStyle name="Heading 3 4 54" xfId="23801" xr:uid="{00000000-0005-0000-0000-0000255B0000}"/>
    <cellStyle name="Heading 3 4 55" xfId="23802" xr:uid="{00000000-0005-0000-0000-0000265B0000}"/>
    <cellStyle name="Heading 3 4 56" xfId="23803" xr:uid="{00000000-0005-0000-0000-0000275B0000}"/>
    <cellStyle name="Heading 3 4 57" xfId="23804" xr:uid="{00000000-0005-0000-0000-0000285B0000}"/>
    <cellStyle name="Heading 3 4 58" xfId="23805" xr:uid="{00000000-0005-0000-0000-0000295B0000}"/>
    <cellStyle name="Heading 3 4 59" xfId="23806" xr:uid="{00000000-0005-0000-0000-00002A5B0000}"/>
    <cellStyle name="Heading 3 4 6" xfId="23807" xr:uid="{00000000-0005-0000-0000-00002B5B0000}"/>
    <cellStyle name="Heading 3 4 6 2" xfId="23808" xr:uid="{00000000-0005-0000-0000-00002C5B0000}"/>
    <cellStyle name="Heading 3 4 60" xfId="23809" xr:uid="{00000000-0005-0000-0000-00002D5B0000}"/>
    <cellStyle name="Heading 3 4 61" xfId="23810" xr:uid="{00000000-0005-0000-0000-00002E5B0000}"/>
    <cellStyle name="Heading 3 4 62" xfId="23811" xr:uid="{00000000-0005-0000-0000-00002F5B0000}"/>
    <cellStyle name="Heading 3 4 63" xfId="23812" xr:uid="{00000000-0005-0000-0000-0000305B0000}"/>
    <cellStyle name="Heading 3 4 64" xfId="23813" xr:uid="{00000000-0005-0000-0000-0000315B0000}"/>
    <cellStyle name="Heading 3 4 65" xfId="23814" xr:uid="{00000000-0005-0000-0000-0000325B0000}"/>
    <cellStyle name="Heading 3 4 66" xfId="23815" xr:uid="{00000000-0005-0000-0000-0000335B0000}"/>
    <cellStyle name="Heading 3 4 67" xfId="23816" xr:uid="{00000000-0005-0000-0000-0000345B0000}"/>
    <cellStyle name="Heading 3 4 68" xfId="23817" xr:uid="{00000000-0005-0000-0000-0000355B0000}"/>
    <cellStyle name="Heading 3 4 69" xfId="23818" xr:uid="{00000000-0005-0000-0000-0000365B0000}"/>
    <cellStyle name="Heading 3 4 7" xfId="23819" xr:uid="{00000000-0005-0000-0000-0000375B0000}"/>
    <cellStyle name="Heading 3 4 7 2" xfId="23820" xr:uid="{00000000-0005-0000-0000-0000385B0000}"/>
    <cellStyle name="Heading 3 4 70" xfId="52796" xr:uid="{00000000-0005-0000-0000-0000395B0000}"/>
    <cellStyle name="Heading 3 4 71" xfId="53257" xr:uid="{00000000-0005-0000-0000-00003A5B0000}"/>
    <cellStyle name="Heading 3 4 8" xfId="23821" xr:uid="{00000000-0005-0000-0000-00003B5B0000}"/>
    <cellStyle name="Heading 3 4 8 2" xfId="23822" xr:uid="{00000000-0005-0000-0000-00003C5B0000}"/>
    <cellStyle name="Heading 3 4 9" xfId="23823" xr:uid="{00000000-0005-0000-0000-00003D5B0000}"/>
    <cellStyle name="Heading 3 4 9 2" xfId="23824" xr:uid="{00000000-0005-0000-0000-00003E5B0000}"/>
    <cellStyle name="Heading 3 40" xfId="23825" xr:uid="{00000000-0005-0000-0000-00003F5B0000}"/>
    <cellStyle name="Heading 3 40 2" xfId="23826" xr:uid="{00000000-0005-0000-0000-0000405B0000}"/>
    <cellStyle name="Heading 3 41" xfId="23827" xr:uid="{00000000-0005-0000-0000-0000415B0000}"/>
    <cellStyle name="Heading 3 41 2" xfId="23828" xr:uid="{00000000-0005-0000-0000-0000425B0000}"/>
    <cellStyle name="Heading 3 42" xfId="23829" xr:uid="{00000000-0005-0000-0000-0000435B0000}"/>
    <cellStyle name="Heading 3 42 2" xfId="23830" xr:uid="{00000000-0005-0000-0000-0000445B0000}"/>
    <cellStyle name="Heading 3 43" xfId="23831" xr:uid="{00000000-0005-0000-0000-0000455B0000}"/>
    <cellStyle name="Heading 3 43 2" xfId="23832" xr:uid="{00000000-0005-0000-0000-0000465B0000}"/>
    <cellStyle name="Heading 3 44" xfId="23833" xr:uid="{00000000-0005-0000-0000-0000475B0000}"/>
    <cellStyle name="Heading 3 44 2" xfId="23834" xr:uid="{00000000-0005-0000-0000-0000485B0000}"/>
    <cellStyle name="Heading 3 45" xfId="23835" xr:uid="{00000000-0005-0000-0000-0000495B0000}"/>
    <cellStyle name="Heading 3 45 2" xfId="23836" xr:uid="{00000000-0005-0000-0000-00004A5B0000}"/>
    <cellStyle name="Heading 3 46" xfId="23837" xr:uid="{00000000-0005-0000-0000-00004B5B0000}"/>
    <cellStyle name="Heading 3 46 2" xfId="23838" xr:uid="{00000000-0005-0000-0000-00004C5B0000}"/>
    <cellStyle name="Heading 3 47" xfId="23839" xr:uid="{00000000-0005-0000-0000-00004D5B0000}"/>
    <cellStyle name="Heading 3 47 2" xfId="23840" xr:uid="{00000000-0005-0000-0000-00004E5B0000}"/>
    <cellStyle name="Heading 3 48" xfId="23841" xr:uid="{00000000-0005-0000-0000-00004F5B0000}"/>
    <cellStyle name="Heading 3 48 2" xfId="23842" xr:uid="{00000000-0005-0000-0000-0000505B0000}"/>
    <cellStyle name="Heading 3 49" xfId="23843" xr:uid="{00000000-0005-0000-0000-0000515B0000}"/>
    <cellStyle name="Heading 3 49 2" xfId="23844" xr:uid="{00000000-0005-0000-0000-0000525B0000}"/>
    <cellStyle name="Heading 3 5" xfId="622" xr:uid="{00000000-0005-0000-0000-0000535B0000}"/>
    <cellStyle name="Heading 3 5 10" xfId="23845" xr:uid="{00000000-0005-0000-0000-0000545B0000}"/>
    <cellStyle name="Heading 3 5 10 2" xfId="23846" xr:uid="{00000000-0005-0000-0000-0000555B0000}"/>
    <cellStyle name="Heading 3 5 11" xfId="23847" xr:uid="{00000000-0005-0000-0000-0000565B0000}"/>
    <cellStyle name="Heading 3 5 11 2" xfId="23848" xr:uid="{00000000-0005-0000-0000-0000575B0000}"/>
    <cellStyle name="Heading 3 5 12" xfId="23849" xr:uid="{00000000-0005-0000-0000-0000585B0000}"/>
    <cellStyle name="Heading 3 5 12 2" xfId="23850" xr:uid="{00000000-0005-0000-0000-0000595B0000}"/>
    <cellStyle name="Heading 3 5 13" xfId="23851" xr:uid="{00000000-0005-0000-0000-00005A5B0000}"/>
    <cellStyle name="Heading 3 5 13 2" xfId="23852" xr:uid="{00000000-0005-0000-0000-00005B5B0000}"/>
    <cellStyle name="Heading 3 5 14" xfId="23853" xr:uid="{00000000-0005-0000-0000-00005C5B0000}"/>
    <cellStyle name="Heading 3 5 14 2" xfId="23854" xr:uid="{00000000-0005-0000-0000-00005D5B0000}"/>
    <cellStyle name="Heading 3 5 15" xfId="23855" xr:uid="{00000000-0005-0000-0000-00005E5B0000}"/>
    <cellStyle name="Heading 3 5 15 2" xfId="23856" xr:uid="{00000000-0005-0000-0000-00005F5B0000}"/>
    <cellStyle name="Heading 3 5 16" xfId="23857" xr:uid="{00000000-0005-0000-0000-0000605B0000}"/>
    <cellStyle name="Heading 3 5 16 2" xfId="23858" xr:uid="{00000000-0005-0000-0000-0000615B0000}"/>
    <cellStyle name="Heading 3 5 17" xfId="23859" xr:uid="{00000000-0005-0000-0000-0000625B0000}"/>
    <cellStyle name="Heading 3 5 17 2" xfId="23860" xr:uid="{00000000-0005-0000-0000-0000635B0000}"/>
    <cellStyle name="Heading 3 5 18" xfId="23861" xr:uid="{00000000-0005-0000-0000-0000645B0000}"/>
    <cellStyle name="Heading 3 5 18 2" xfId="23862" xr:uid="{00000000-0005-0000-0000-0000655B0000}"/>
    <cellStyle name="Heading 3 5 19" xfId="23863" xr:uid="{00000000-0005-0000-0000-0000665B0000}"/>
    <cellStyle name="Heading 3 5 19 2" xfId="23864" xr:uid="{00000000-0005-0000-0000-0000675B0000}"/>
    <cellStyle name="Heading 3 5 2" xfId="623" xr:uid="{00000000-0005-0000-0000-0000685B0000}"/>
    <cellStyle name="Heading 3 5 2 2" xfId="23865" xr:uid="{00000000-0005-0000-0000-0000695B0000}"/>
    <cellStyle name="Heading 3 5 20" xfId="23866" xr:uid="{00000000-0005-0000-0000-00006A5B0000}"/>
    <cellStyle name="Heading 3 5 20 2" xfId="23867" xr:uid="{00000000-0005-0000-0000-00006B5B0000}"/>
    <cellStyle name="Heading 3 5 21" xfId="23868" xr:uid="{00000000-0005-0000-0000-00006C5B0000}"/>
    <cellStyle name="Heading 3 5 21 2" xfId="23869" xr:uid="{00000000-0005-0000-0000-00006D5B0000}"/>
    <cellStyle name="Heading 3 5 22" xfId="23870" xr:uid="{00000000-0005-0000-0000-00006E5B0000}"/>
    <cellStyle name="Heading 3 5 22 2" xfId="23871" xr:uid="{00000000-0005-0000-0000-00006F5B0000}"/>
    <cellStyle name="Heading 3 5 23" xfId="23872" xr:uid="{00000000-0005-0000-0000-0000705B0000}"/>
    <cellStyle name="Heading 3 5 23 2" xfId="23873" xr:uid="{00000000-0005-0000-0000-0000715B0000}"/>
    <cellStyle name="Heading 3 5 24" xfId="23874" xr:uid="{00000000-0005-0000-0000-0000725B0000}"/>
    <cellStyle name="Heading 3 5 24 2" xfId="23875" xr:uid="{00000000-0005-0000-0000-0000735B0000}"/>
    <cellStyle name="Heading 3 5 25" xfId="23876" xr:uid="{00000000-0005-0000-0000-0000745B0000}"/>
    <cellStyle name="Heading 3 5 25 2" xfId="23877" xr:uid="{00000000-0005-0000-0000-0000755B0000}"/>
    <cellStyle name="Heading 3 5 26" xfId="23878" xr:uid="{00000000-0005-0000-0000-0000765B0000}"/>
    <cellStyle name="Heading 3 5 26 2" xfId="23879" xr:uid="{00000000-0005-0000-0000-0000775B0000}"/>
    <cellStyle name="Heading 3 5 27" xfId="23880" xr:uid="{00000000-0005-0000-0000-0000785B0000}"/>
    <cellStyle name="Heading 3 5 27 2" xfId="23881" xr:uid="{00000000-0005-0000-0000-0000795B0000}"/>
    <cellStyle name="Heading 3 5 28" xfId="23882" xr:uid="{00000000-0005-0000-0000-00007A5B0000}"/>
    <cellStyle name="Heading 3 5 28 2" xfId="23883" xr:uid="{00000000-0005-0000-0000-00007B5B0000}"/>
    <cellStyle name="Heading 3 5 29" xfId="23884" xr:uid="{00000000-0005-0000-0000-00007C5B0000}"/>
    <cellStyle name="Heading 3 5 29 2" xfId="23885" xr:uid="{00000000-0005-0000-0000-00007D5B0000}"/>
    <cellStyle name="Heading 3 5 3" xfId="624" xr:uid="{00000000-0005-0000-0000-00007E5B0000}"/>
    <cellStyle name="Heading 3 5 3 2" xfId="23886" xr:uid="{00000000-0005-0000-0000-00007F5B0000}"/>
    <cellStyle name="Heading 3 5 30" xfId="23887" xr:uid="{00000000-0005-0000-0000-0000805B0000}"/>
    <cellStyle name="Heading 3 5 30 2" xfId="23888" xr:uid="{00000000-0005-0000-0000-0000815B0000}"/>
    <cellStyle name="Heading 3 5 31" xfId="23889" xr:uid="{00000000-0005-0000-0000-0000825B0000}"/>
    <cellStyle name="Heading 3 5 31 2" xfId="23890" xr:uid="{00000000-0005-0000-0000-0000835B0000}"/>
    <cellStyle name="Heading 3 5 32" xfId="23891" xr:uid="{00000000-0005-0000-0000-0000845B0000}"/>
    <cellStyle name="Heading 3 5 32 2" xfId="23892" xr:uid="{00000000-0005-0000-0000-0000855B0000}"/>
    <cellStyle name="Heading 3 5 33" xfId="23893" xr:uid="{00000000-0005-0000-0000-0000865B0000}"/>
    <cellStyle name="Heading 3 5 33 2" xfId="23894" xr:uid="{00000000-0005-0000-0000-0000875B0000}"/>
    <cellStyle name="Heading 3 5 34" xfId="23895" xr:uid="{00000000-0005-0000-0000-0000885B0000}"/>
    <cellStyle name="Heading 3 5 34 2" xfId="23896" xr:uid="{00000000-0005-0000-0000-0000895B0000}"/>
    <cellStyle name="Heading 3 5 35" xfId="23897" xr:uid="{00000000-0005-0000-0000-00008A5B0000}"/>
    <cellStyle name="Heading 3 5 35 2" xfId="23898" xr:uid="{00000000-0005-0000-0000-00008B5B0000}"/>
    <cellStyle name="Heading 3 5 36" xfId="23899" xr:uid="{00000000-0005-0000-0000-00008C5B0000}"/>
    <cellStyle name="Heading 3 5 36 2" xfId="23900" xr:uid="{00000000-0005-0000-0000-00008D5B0000}"/>
    <cellStyle name="Heading 3 5 37" xfId="23901" xr:uid="{00000000-0005-0000-0000-00008E5B0000}"/>
    <cellStyle name="Heading 3 5 37 2" xfId="23902" xr:uid="{00000000-0005-0000-0000-00008F5B0000}"/>
    <cellStyle name="Heading 3 5 38" xfId="23903" xr:uid="{00000000-0005-0000-0000-0000905B0000}"/>
    <cellStyle name="Heading 3 5 38 2" xfId="23904" xr:uid="{00000000-0005-0000-0000-0000915B0000}"/>
    <cellStyle name="Heading 3 5 39" xfId="23905" xr:uid="{00000000-0005-0000-0000-0000925B0000}"/>
    <cellStyle name="Heading 3 5 4" xfId="23906" xr:uid="{00000000-0005-0000-0000-0000935B0000}"/>
    <cellStyle name="Heading 3 5 4 2" xfId="23907" xr:uid="{00000000-0005-0000-0000-0000945B0000}"/>
    <cellStyle name="Heading 3 5 40" xfId="23908" xr:uid="{00000000-0005-0000-0000-0000955B0000}"/>
    <cellStyle name="Heading 3 5 41" xfId="23909" xr:uid="{00000000-0005-0000-0000-0000965B0000}"/>
    <cellStyle name="Heading 3 5 42" xfId="23910" xr:uid="{00000000-0005-0000-0000-0000975B0000}"/>
    <cellStyle name="Heading 3 5 43" xfId="23911" xr:uid="{00000000-0005-0000-0000-0000985B0000}"/>
    <cellStyle name="Heading 3 5 44" xfId="23912" xr:uid="{00000000-0005-0000-0000-0000995B0000}"/>
    <cellStyle name="Heading 3 5 45" xfId="23913" xr:uid="{00000000-0005-0000-0000-00009A5B0000}"/>
    <cellStyle name="Heading 3 5 46" xfId="23914" xr:uid="{00000000-0005-0000-0000-00009B5B0000}"/>
    <cellStyle name="Heading 3 5 47" xfId="23915" xr:uid="{00000000-0005-0000-0000-00009C5B0000}"/>
    <cellStyle name="Heading 3 5 48" xfId="23916" xr:uid="{00000000-0005-0000-0000-00009D5B0000}"/>
    <cellStyle name="Heading 3 5 49" xfId="23917" xr:uid="{00000000-0005-0000-0000-00009E5B0000}"/>
    <cellStyle name="Heading 3 5 5" xfId="23918" xr:uid="{00000000-0005-0000-0000-00009F5B0000}"/>
    <cellStyle name="Heading 3 5 5 2" xfId="23919" xr:uid="{00000000-0005-0000-0000-0000A05B0000}"/>
    <cellStyle name="Heading 3 5 50" xfId="23920" xr:uid="{00000000-0005-0000-0000-0000A15B0000}"/>
    <cellStyle name="Heading 3 5 51" xfId="23921" xr:uid="{00000000-0005-0000-0000-0000A25B0000}"/>
    <cellStyle name="Heading 3 5 52" xfId="23922" xr:uid="{00000000-0005-0000-0000-0000A35B0000}"/>
    <cellStyle name="Heading 3 5 53" xfId="23923" xr:uid="{00000000-0005-0000-0000-0000A45B0000}"/>
    <cellStyle name="Heading 3 5 54" xfId="23924" xr:uid="{00000000-0005-0000-0000-0000A55B0000}"/>
    <cellStyle name="Heading 3 5 55" xfId="23925" xr:uid="{00000000-0005-0000-0000-0000A65B0000}"/>
    <cellStyle name="Heading 3 5 56" xfId="23926" xr:uid="{00000000-0005-0000-0000-0000A75B0000}"/>
    <cellStyle name="Heading 3 5 57" xfId="23927" xr:uid="{00000000-0005-0000-0000-0000A85B0000}"/>
    <cellStyle name="Heading 3 5 58" xfId="23928" xr:uid="{00000000-0005-0000-0000-0000A95B0000}"/>
    <cellStyle name="Heading 3 5 59" xfId="23929" xr:uid="{00000000-0005-0000-0000-0000AA5B0000}"/>
    <cellStyle name="Heading 3 5 6" xfId="23930" xr:uid="{00000000-0005-0000-0000-0000AB5B0000}"/>
    <cellStyle name="Heading 3 5 6 2" xfId="23931" xr:uid="{00000000-0005-0000-0000-0000AC5B0000}"/>
    <cellStyle name="Heading 3 5 60" xfId="23932" xr:uid="{00000000-0005-0000-0000-0000AD5B0000}"/>
    <cellStyle name="Heading 3 5 61" xfId="23933" xr:uid="{00000000-0005-0000-0000-0000AE5B0000}"/>
    <cellStyle name="Heading 3 5 62" xfId="23934" xr:uid="{00000000-0005-0000-0000-0000AF5B0000}"/>
    <cellStyle name="Heading 3 5 63" xfId="23935" xr:uid="{00000000-0005-0000-0000-0000B05B0000}"/>
    <cellStyle name="Heading 3 5 64" xfId="23936" xr:uid="{00000000-0005-0000-0000-0000B15B0000}"/>
    <cellStyle name="Heading 3 5 65" xfId="23937" xr:uid="{00000000-0005-0000-0000-0000B25B0000}"/>
    <cellStyle name="Heading 3 5 66" xfId="23938" xr:uid="{00000000-0005-0000-0000-0000B35B0000}"/>
    <cellStyle name="Heading 3 5 67" xfId="23939" xr:uid="{00000000-0005-0000-0000-0000B45B0000}"/>
    <cellStyle name="Heading 3 5 68" xfId="23940" xr:uid="{00000000-0005-0000-0000-0000B55B0000}"/>
    <cellStyle name="Heading 3 5 69" xfId="23941" xr:uid="{00000000-0005-0000-0000-0000B65B0000}"/>
    <cellStyle name="Heading 3 5 7" xfId="23942" xr:uid="{00000000-0005-0000-0000-0000B75B0000}"/>
    <cellStyle name="Heading 3 5 7 2" xfId="23943" xr:uid="{00000000-0005-0000-0000-0000B85B0000}"/>
    <cellStyle name="Heading 3 5 70" xfId="52305" xr:uid="{00000000-0005-0000-0000-0000B95B0000}"/>
    <cellStyle name="Heading 3 5 71" xfId="53151" xr:uid="{00000000-0005-0000-0000-0000BA5B0000}"/>
    <cellStyle name="Heading 3 5 8" xfId="23944" xr:uid="{00000000-0005-0000-0000-0000BB5B0000}"/>
    <cellStyle name="Heading 3 5 8 2" xfId="23945" xr:uid="{00000000-0005-0000-0000-0000BC5B0000}"/>
    <cellStyle name="Heading 3 5 9" xfId="23946" xr:uid="{00000000-0005-0000-0000-0000BD5B0000}"/>
    <cellStyle name="Heading 3 5 9 2" xfId="23947" xr:uid="{00000000-0005-0000-0000-0000BE5B0000}"/>
    <cellStyle name="Heading 3 50" xfId="23948" xr:uid="{00000000-0005-0000-0000-0000BF5B0000}"/>
    <cellStyle name="Heading 3 50 2" xfId="23949" xr:uid="{00000000-0005-0000-0000-0000C05B0000}"/>
    <cellStyle name="Heading 3 51" xfId="23950" xr:uid="{00000000-0005-0000-0000-0000C15B0000}"/>
    <cellStyle name="Heading 3 51 2" xfId="23951" xr:uid="{00000000-0005-0000-0000-0000C25B0000}"/>
    <cellStyle name="Heading 3 52" xfId="23952" xr:uid="{00000000-0005-0000-0000-0000C35B0000}"/>
    <cellStyle name="Heading 3 52 2" xfId="23953" xr:uid="{00000000-0005-0000-0000-0000C45B0000}"/>
    <cellStyle name="Heading 3 53" xfId="23954" xr:uid="{00000000-0005-0000-0000-0000C55B0000}"/>
    <cellStyle name="Heading 3 53 2" xfId="23955" xr:uid="{00000000-0005-0000-0000-0000C65B0000}"/>
    <cellStyle name="Heading 3 54" xfId="23956" xr:uid="{00000000-0005-0000-0000-0000C75B0000}"/>
    <cellStyle name="Heading 3 54 2" xfId="23957" xr:uid="{00000000-0005-0000-0000-0000C85B0000}"/>
    <cellStyle name="Heading 3 55" xfId="23958" xr:uid="{00000000-0005-0000-0000-0000C95B0000}"/>
    <cellStyle name="Heading 3 55 2" xfId="23959" xr:uid="{00000000-0005-0000-0000-0000CA5B0000}"/>
    <cellStyle name="Heading 3 56" xfId="23960" xr:uid="{00000000-0005-0000-0000-0000CB5B0000}"/>
    <cellStyle name="Heading 3 56 2" xfId="23961" xr:uid="{00000000-0005-0000-0000-0000CC5B0000}"/>
    <cellStyle name="Heading 3 57" xfId="23962" xr:uid="{00000000-0005-0000-0000-0000CD5B0000}"/>
    <cellStyle name="Heading 3 57 2" xfId="23963" xr:uid="{00000000-0005-0000-0000-0000CE5B0000}"/>
    <cellStyle name="Heading 3 58" xfId="23964" xr:uid="{00000000-0005-0000-0000-0000CF5B0000}"/>
    <cellStyle name="Heading 3 59" xfId="23965" xr:uid="{00000000-0005-0000-0000-0000D05B0000}"/>
    <cellStyle name="Heading 3 6" xfId="625" xr:uid="{00000000-0005-0000-0000-0000D15B0000}"/>
    <cellStyle name="Heading 3 6 10" xfId="23966" xr:uid="{00000000-0005-0000-0000-0000D25B0000}"/>
    <cellStyle name="Heading 3 6 10 2" xfId="23967" xr:uid="{00000000-0005-0000-0000-0000D35B0000}"/>
    <cellStyle name="Heading 3 6 11" xfId="23968" xr:uid="{00000000-0005-0000-0000-0000D45B0000}"/>
    <cellStyle name="Heading 3 6 11 2" xfId="23969" xr:uid="{00000000-0005-0000-0000-0000D55B0000}"/>
    <cellStyle name="Heading 3 6 12" xfId="23970" xr:uid="{00000000-0005-0000-0000-0000D65B0000}"/>
    <cellStyle name="Heading 3 6 12 2" xfId="23971" xr:uid="{00000000-0005-0000-0000-0000D75B0000}"/>
    <cellStyle name="Heading 3 6 13" xfId="23972" xr:uid="{00000000-0005-0000-0000-0000D85B0000}"/>
    <cellStyle name="Heading 3 6 13 2" xfId="23973" xr:uid="{00000000-0005-0000-0000-0000D95B0000}"/>
    <cellStyle name="Heading 3 6 14" xfId="23974" xr:uid="{00000000-0005-0000-0000-0000DA5B0000}"/>
    <cellStyle name="Heading 3 6 14 2" xfId="23975" xr:uid="{00000000-0005-0000-0000-0000DB5B0000}"/>
    <cellStyle name="Heading 3 6 15" xfId="23976" xr:uid="{00000000-0005-0000-0000-0000DC5B0000}"/>
    <cellStyle name="Heading 3 6 15 2" xfId="23977" xr:uid="{00000000-0005-0000-0000-0000DD5B0000}"/>
    <cellStyle name="Heading 3 6 16" xfId="23978" xr:uid="{00000000-0005-0000-0000-0000DE5B0000}"/>
    <cellStyle name="Heading 3 6 16 2" xfId="23979" xr:uid="{00000000-0005-0000-0000-0000DF5B0000}"/>
    <cellStyle name="Heading 3 6 17" xfId="23980" xr:uid="{00000000-0005-0000-0000-0000E05B0000}"/>
    <cellStyle name="Heading 3 6 17 2" xfId="23981" xr:uid="{00000000-0005-0000-0000-0000E15B0000}"/>
    <cellStyle name="Heading 3 6 18" xfId="23982" xr:uid="{00000000-0005-0000-0000-0000E25B0000}"/>
    <cellStyle name="Heading 3 6 18 2" xfId="23983" xr:uid="{00000000-0005-0000-0000-0000E35B0000}"/>
    <cellStyle name="Heading 3 6 19" xfId="23984" xr:uid="{00000000-0005-0000-0000-0000E45B0000}"/>
    <cellStyle name="Heading 3 6 19 2" xfId="23985" xr:uid="{00000000-0005-0000-0000-0000E55B0000}"/>
    <cellStyle name="Heading 3 6 2" xfId="626" xr:uid="{00000000-0005-0000-0000-0000E65B0000}"/>
    <cellStyle name="Heading 3 6 2 2" xfId="23986" xr:uid="{00000000-0005-0000-0000-0000E75B0000}"/>
    <cellStyle name="Heading 3 6 20" xfId="23987" xr:uid="{00000000-0005-0000-0000-0000E85B0000}"/>
    <cellStyle name="Heading 3 6 20 2" xfId="23988" xr:uid="{00000000-0005-0000-0000-0000E95B0000}"/>
    <cellStyle name="Heading 3 6 21" xfId="23989" xr:uid="{00000000-0005-0000-0000-0000EA5B0000}"/>
    <cellStyle name="Heading 3 6 21 2" xfId="23990" xr:uid="{00000000-0005-0000-0000-0000EB5B0000}"/>
    <cellStyle name="Heading 3 6 22" xfId="23991" xr:uid="{00000000-0005-0000-0000-0000EC5B0000}"/>
    <cellStyle name="Heading 3 6 22 2" xfId="23992" xr:uid="{00000000-0005-0000-0000-0000ED5B0000}"/>
    <cellStyle name="Heading 3 6 23" xfId="23993" xr:uid="{00000000-0005-0000-0000-0000EE5B0000}"/>
    <cellStyle name="Heading 3 6 23 2" xfId="23994" xr:uid="{00000000-0005-0000-0000-0000EF5B0000}"/>
    <cellStyle name="Heading 3 6 24" xfId="23995" xr:uid="{00000000-0005-0000-0000-0000F05B0000}"/>
    <cellStyle name="Heading 3 6 24 2" xfId="23996" xr:uid="{00000000-0005-0000-0000-0000F15B0000}"/>
    <cellStyle name="Heading 3 6 25" xfId="23997" xr:uid="{00000000-0005-0000-0000-0000F25B0000}"/>
    <cellStyle name="Heading 3 6 25 2" xfId="23998" xr:uid="{00000000-0005-0000-0000-0000F35B0000}"/>
    <cellStyle name="Heading 3 6 26" xfId="23999" xr:uid="{00000000-0005-0000-0000-0000F45B0000}"/>
    <cellStyle name="Heading 3 6 26 2" xfId="24000" xr:uid="{00000000-0005-0000-0000-0000F55B0000}"/>
    <cellStyle name="Heading 3 6 27" xfId="24001" xr:uid="{00000000-0005-0000-0000-0000F65B0000}"/>
    <cellStyle name="Heading 3 6 27 2" xfId="24002" xr:uid="{00000000-0005-0000-0000-0000F75B0000}"/>
    <cellStyle name="Heading 3 6 28" xfId="24003" xr:uid="{00000000-0005-0000-0000-0000F85B0000}"/>
    <cellStyle name="Heading 3 6 28 2" xfId="24004" xr:uid="{00000000-0005-0000-0000-0000F95B0000}"/>
    <cellStyle name="Heading 3 6 29" xfId="24005" xr:uid="{00000000-0005-0000-0000-0000FA5B0000}"/>
    <cellStyle name="Heading 3 6 29 2" xfId="24006" xr:uid="{00000000-0005-0000-0000-0000FB5B0000}"/>
    <cellStyle name="Heading 3 6 3" xfId="627" xr:uid="{00000000-0005-0000-0000-0000FC5B0000}"/>
    <cellStyle name="Heading 3 6 3 2" xfId="24007" xr:uid="{00000000-0005-0000-0000-0000FD5B0000}"/>
    <cellStyle name="Heading 3 6 30" xfId="24008" xr:uid="{00000000-0005-0000-0000-0000FE5B0000}"/>
    <cellStyle name="Heading 3 6 30 2" xfId="24009" xr:uid="{00000000-0005-0000-0000-0000FF5B0000}"/>
    <cellStyle name="Heading 3 6 31" xfId="24010" xr:uid="{00000000-0005-0000-0000-0000005C0000}"/>
    <cellStyle name="Heading 3 6 31 2" xfId="24011" xr:uid="{00000000-0005-0000-0000-0000015C0000}"/>
    <cellStyle name="Heading 3 6 32" xfId="24012" xr:uid="{00000000-0005-0000-0000-0000025C0000}"/>
    <cellStyle name="Heading 3 6 32 2" xfId="24013" xr:uid="{00000000-0005-0000-0000-0000035C0000}"/>
    <cellStyle name="Heading 3 6 33" xfId="24014" xr:uid="{00000000-0005-0000-0000-0000045C0000}"/>
    <cellStyle name="Heading 3 6 33 2" xfId="24015" xr:uid="{00000000-0005-0000-0000-0000055C0000}"/>
    <cellStyle name="Heading 3 6 34" xfId="24016" xr:uid="{00000000-0005-0000-0000-0000065C0000}"/>
    <cellStyle name="Heading 3 6 34 2" xfId="24017" xr:uid="{00000000-0005-0000-0000-0000075C0000}"/>
    <cellStyle name="Heading 3 6 35" xfId="24018" xr:uid="{00000000-0005-0000-0000-0000085C0000}"/>
    <cellStyle name="Heading 3 6 35 2" xfId="24019" xr:uid="{00000000-0005-0000-0000-0000095C0000}"/>
    <cellStyle name="Heading 3 6 36" xfId="24020" xr:uid="{00000000-0005-0000-0000-00000A5C0000}"/>
    <cellStyle name="Heading 3 6 36 2" xfId="24021" xr:uid="{00000000-0005-0000-0000-00000B5C0000}"/>
    <cellStyle name="Heading 3 6 37" xfId="24022" xr:uid="{00000000-0005-0000-0000-00000C5C0000}"/>
    <cellStyle name="Heading 3 6 37 2" xfId="24023" xr:uid="{00000000-0005-0000-0000-00000D5C0000}"/>
    <cellStyle name="Heading 3 6 38" xfId="24024" xr:uid="{00000000-0005-0000-0000-00000E5C0000}"/>
    <cellStyle name="Heading 3 6 38 2" xfId="24025" xr:uid="{00000000-0005-0000-0000-00000F5C0000}"/>
    <cellStyle name="Heading 3 6 39" xfId="24026" xr:uid="{00000000-0005-0000-0000-0000105C0000}"/>
    <cellStyle name="Heading 3 6 4" xfId="24027" xr:uid="{00000000-0005-0000-0000-0000115C0000}"/>
    <cellStyle name="Heading 3 6 4 2" xfId="24028" xr:uid="{00000000-0005-0000-0000-0000125C0000}"/>
    <cellStyle name="Heading 3 6 40" xfId="24029" xr:uid="{00000000-0005-0000-0000-0000135C0000}"/>
    <cellStyle name="Heading 3 6 41" xfId="24030" xr:uid="{00000000-0005-0000-0000-0000145C0000}"/>
    <cellStyle name="Heading 3 6 42" xfId="24031" xr:uid="{00000000-0005-0000-0000-0000155C0000}"/>
    <cellStyle name="Heading 3 6 43" xfId="24032" xr:uid="{00000000-0005-0000-0000-0000165C0000}"/>
    <cellStyle name="Heading 3 6 44" xfId="24033" xr:uid="{00000000-0005-0000-0000-0000175C0000}"/>
    <cellStyle name="Heading 3 6 45" xfId="24034" xr:uid="{00000000-0005-0000-0000-0000185C0000}"/>
    <cellStyle name="Heading 3 6 46" xfId="24035" xr:uid="{00000000-0005-0000-0000-0000195C0000}"/>
    <cellStyle name="Heading 3 6 47" xfId="24036" xr:uid="{00000000-0005-0000-0000-00001A5C0000}"/>
    <cellStyle name="Heading 3 6 48" xfId="24037" xr:uid="{00000000-0005-0000-0000-00001B5C0000}"/>
    <cellStyle name="Heading 3 6 49" xfId="24038" xr:uid="{00000000-0005-0000-0000-00001C5C0000}"/>
    <cellStyle name="Heading 3 6 5" xfId="24039" xr:uid="{00000000-0005-0000-0000-00001D5C0000}"/>
    <cellStyle name="Heading 3 6 5 2" xfId="24040" xr:uid="{00000000-0005-0000-0000-00001E5C0000}"/>
    <cellStyle name="Heading 3 6 50" xfId="24041" xr:uid="{00000000-0005-0000-0000-00001F5C0000}"/>
    <cellStyle name="Heading 3 6 51" xfId="24042" xr:uid="{00000000-0005-0000-0000-0000205C0000}"/>
    <cellStyle name="Heading 3 6 52" xfId="24043" xr:uid="{00000000-0005-0000-0000-0000215C0000}"/>
    <cellStyle name="Heading 3 6 53" xfId="24044" xr:uid="{00000000-0005-0000-0000-0000225C0000}"/>
    <cellStyle name="Heading 3 6 54" xfId="24045" xr:uid="{00000000-0005-0000-0000-0000235C0000}"/>
    <cellStyle name="Heading 3 6 55" xfId="24046" xr:uid="{00000000-0005-0000-0000-0000245C0000}"/>
    <cellStyle name="Heading 3 6 56" xfId="24047" xr:uid="{00000000-0005-0000-0000-0000255C0000}"/>
    <cellStyle name="Heading 3 6 57" xfId="24048" xr:uid="{00000000-0005-0000-0000-0000265C0000}"/>
    <cellStyle name="Heading 3 6 58" xfId="24049" xr:uid="{00000000-0005-0000-0000-0000275C0000}"/>
    <cellStyle name="Heading 3 6 59" xfId="24050" xr:uid="{00000000-0005-0000-0000-0000285C0000}"/>
    <cellStyle name="Heading 3 6 6" xfId="24051" xr:uid="{00000000-0005-0000-0000-0000295C0000}"/>
    <cellStyle name="Heading 3 6 6 2" xfId="24052" xr:uid="{00000000-0005-0000-0000-00002A5C0000}"/>
    <cellStyle name="Heading 3 6 60" xfId="24053" xr:uid="{00000000-0005-0000-0000-00002B5C0000}"/>
    <cellStyle name="Heading 3 6 61" xfId="24054" xr:uid="{00000000-0005-0000-0000-00002C5C0000}"/>
    <cellStyle name="Heading 3 6 62" xfId="24055" xr:uid="{00000000-0005-0000-0000-00002D5C0000}"/>
    <cellStyle name="Heading 3 6 63" xfId="24056" xr:uid="{00000000-0005-0000-0000-00002E5C0000}"/>
    <cellStyle name="Heading 3 6 64" xfId="24057" xr:uid="{00000000-0005-0000-0000-00002F5C0000}"/>
    <cellStyle name="Heading 3 6 65" xfId="24058" xr:uid="{00000000-0005-0000-0000-0000305C0000}"/>
    <cellStyle name="Heading 3 6 66" xfId="24059" xr:uid="{00000000-0005-0000-0000-0000315C0000}"/>
    <cellStyle name="Heading 3 6 67" xfId="24060" xr:uid="{00000000-0005-0000-0000-0000325C0000}"/>
    <cellStyle name="Heading 3 6 68" xfId="24061" xr:uid="{00000000-0005-0000-0000-0000335C0000}"/>
    <cellStyle name="Heading 3 6 69" xfId="24062" xr:uid="{00000000-0005-0000-0000-0000345C0000}"/>
    <cellStyle name="Heading 3 6 7" xfId="24063" xr:uid="{00000000-0005-0000-0000-0000355C0000}"/>
    <cellStyle name="Heading 3 6 7 2" xfId="24064" xr:uid="{00000000-0005-0000-0000-0000365C0000}"/>
    <cellStyle name="Heading 3 6 70" xfId="52732" xr:uid="{00000000-0005-0000-0000-0000375C0000}"/>
    <cellStyle name="Heading 3 6 71" xfId="53092" xr:uid="{00000000-0005-0000-0000-0000385C0000}"/>
    <cellStyle name="Heading 3 6 8" xfId="24065" xr:uid="{00000000-0005-0000-0000-0000395C0000}"/>
    <cellStyle name="Heading 3 6 8 2" xfId="24066" xr:uid="{00000000-0005-0000-0000-00003A5C0000}"/>
    <cellStyle name="Heading 3 6 9" xfId="24067" xr:uid="{00000000-0005-0000-0000-00003B5C0000}"/>
    <cellStyle name="Heading 3 6 9 2" xfId="24068" xr:uid="{00000000-0005-0000-0000-00003C5C0000}"/>
    <cellStyle name="Heading 3 60" xfId="24069" xr:uid="{00000000-0005-0000-0000-00003D5C0000}"/>
    <cellStyle name="Heading 3 61" xfId="24070" xr:uid="{00000000-0005-0000-0000-00003E5C0000}"/>
    <cellStyle name="Heading 3 62" xfId="24071" xr:uid="{00000000-0005-0000-0000-00003F5C0000}"/>
    <cellStyle name="Heading 3 63" xfId="24072" xr:uid="{00000000-0005-0000-0000-0000405C0000}"/>
    <cellStyle name="Heading 3 64" xfId="24073" xr:uid="{00000000-0005-0000-0000-0000415C0000}"/>
    <cellStyle name="Heading 3 65" xfId="24074" xr:uid="{00000000-0005-0000-0000-0000425C0000}"/>
    <cellStyle name="Heading 3 66" xfId="24075" xr:uid="{00000000-0005-0000-0000-0000435C0000}"/>
    <cellStyle name="Heading 3 67" xfId="24076" xr:uid="{00000000-0005-0000-0000-0000445C0000}"/>
    <cellStyle name="Heading 3 68" xfId="24077" xr:uid="{00000000-0005-0000-0000-0000455C0000}"/>
    <cellStyle name="Heading 3 69" xfId="24078" xr:uid="{00000000-0005-0000-0000-0000465C0000}"/>
    <cellStyle name="Heading 3 7" xfId="628" xr:uid="{00000000-0005-0000-0000-0000475C0000}"/>
    <cellStyle name="Heading 3 7 10" xfId="24079" xr:uid="{00000000-0005-0000-0000-0000485C0000}"/>
    <cellStyle name="Heading 3 7 10 2" xfId="24080" xr:uid="{00000000-0005-0000-0000-0000495C0000}"/>
    <cellStyle name="Heading 3 7 11" xfId="24081" xr:uid="{00000000-0005-0000-0000-00004A5C0000}"/>
    <cellStyle name="Heading 3 7 11 2" xfId="24082" xr:uid="{00000000-0005-0000-0000-00004B5C0000}"/>
    <cellStyle name="Heading 3 7 12" xfId="24083" xr:uid="{00000000-0005-0000-0000-00004C5C0000}"/>
    <cellStyle name="Heading 3 7 12 2" xfId="24084" xr:uid="{00000000-0005-0000-0000-00004D5C0000}"/>
    <cellStyle name="Heading 3 7 13" xfId="24085" xr:uid="{00000000-0005-0000-0000-00004E5C0000}"/>
    <cellStyle name="Heading 3 7 13 2" xfId="24086" xr:uid="{00000000-0005-0000-0000-00004F5C0000}"/>
    <cellStyle name="Heading 3 7 14" xfId="24087" xr:uid="{00000000-0005-0000-0000-0000505C0000}"/>
    <cellStyle name="Heading 3 7 14 2" xfId="24088" xr:uid="{00000000-0005-0000-0000-0000515C0000}"/>
    <cellStyle name="Heading 3 7 15" xfId="24089" xr:uid="{00000000-0005-0000-0000-0000525C0000}"/>
    <cellStyle name="Heading 3 7 15 2" xfId="24090" xr:uid="{00000000-0005-0000-0000-0000535C0000}"/>
    <cellStyle name="Heading 3 7 16" xfId="24091" xr:uid="{00000000-0005-0000-0000-0000545C0000}"/>
    <cellStyle name="Heading 3 7 16 2" xfId="24092" xr:uid="{00000000-0005-0000-0000-0000555C0000}"/>
    <cellStyle name="Heading 3 7 17" xfId="24093" xr:uid="{00000000-0005-0000-0000-0000565C0000}"/>
    <cellStyle name="Heading 3 7 17 2" xfId="24094" xr:uid="{00000000-0005-0000-0000-0000575C0000}"/>
    <cellStyle name="Heading 3 7 18" xfId="24095" xr:uid="{00000000-0005-0000-0000-0000585C0000}"/>
    <cellStyle name="Heading 3 7 18 2" xfId="24096" xr:uid="{00000000-0005-0000-0000-0000595C0000}"/>
    <cellStyle name="Heading 3 7 19" xfId="24097" xr:uid="{00000000-0005-0000-0000-00005A5C0000}"/>
    <cellStyle name="Heading 3 7 19 2" xfId="24098" xr:uid="{00000000-0005-0000-0000-00005B5C0000}"/>
    <cellStyle name="Heading 3 7 2" xfId="629" xr:uid="{00000000-0005-0000-0000-00005C5C0000}"/>
    <cellStyle name="Heading 3 7 2 2" xfId="24099" xr:uid="{00000000-0005-0000-0000-00005D5C0000}"/>
    <cellStyle name="Heading 3 7 20" xfId="24100" xr:uid="{00000000-0005-0000-0000-00005E5C0000}"/>
    <cellStyle name="Heading 3 7 20 2" xfId="24101" xr:uid="{00000000-0005-0000-0000-00005F5C0000}"/>
    <cellStyle name="Heading 3 7 21" xfId="24102" xr:uid="{00000000-0005-0000-0000-0000605C0000}"/>
    <cellStyle name="Heading 3 7 21 2" xfId="24103" xr:uid="{00000000-0005-0000-0000-0000615C0000}"/>
    <cellStyle name="Heading 3 7 22" xfId="24104" xr:uid="{00000000-0005-0000-0000-0000625C0000}"/>
    <cellStyle name="Heading 3 7 22 2" xfId="24105" xr:uid="{00000000-0005-0000-0000-0000635C0000}"/>
    <cellStyle name="Heading 3 7 23" xfId="24106" xr:uid="{00000000-0005-0000-0000-0000645C0000}"/>
    <cellStyle name="Heading 3 7 23 2" xfId="24107" xr:uid="{00000000-0005-0000-0000-0000655C0000}"/>
    <cellStyle name="Heading 3 7 24" xfId="24108" xr:uid="{00000000-0005-0000-0000-0000665C0000}"/>
    <cellStyle name="Heading 3 7 24 2" xfId="24109" xr:uid="{00000000-0005-0000-0000-0000675C0000}"/>
    <cellStyle name="Heading 3 7 25" xfId="24110" xr:uid="{00000000-0005-0000-0000-0000685C0000}"/>
    <cellStyle name="Heading 3 7 25 2" xfId="24111" xr:uid="{00000000-0005-0000-0000-0000695C0000}"/>
    <cellStyle name="Heading 3 7 26" xfId="24112" xr:uid="{00000000-0005-0000-0000-00006A5C0000}"/>
    <cellStyle name="Heading 3 7 26 2" xfId="24113" xr:uid="{00000000-0005-0000-0000-00006B5C0000}"/>
    <cellStyle name="Heading 3 7 27" xfId="24114" xr:uid="{00000000-0005-0000-0000-00006C5C0000}"/>
    <cellStyle name="Heading 3 7 27 2" xfId="24115" xr:uid="{00000000-0005-0000-0000-00006D5C0000}"/>
    <cellStyle name="Heading 3 7 28" xfId="24116" xr:uid="{00000000-0005-0000-0000-00006E5C0000}"/>
    <cellStyle name="Heading 3 7 28 2" xfId="24117" xr:uid="{00000000-0005-0000-0000-00006F5C0000}"/>
    <cellStyle name="Heading 3 7 29" xfId="24118" xr:uid="{00000000-0005-0000-0000-0000705C0000}"/>
    <cellStyle name="Heading 3 7 29 2" xfId="24119" xr:uid="{00000000-0005-0000-0000-0000715C0000}"/>
    <cellStyle name="Heading 3 7 3" xfId="630" xr:uid="{00000000-0005-0000-0000-0000725C0000}"/>
    <cellStyle name="Heading 3 7 3 2" xfId="24120" xr:uid="{00000000-0005-0000-0000-0000735C0000}"/>
    <cellStyle name="Heading 3 7 30" xfId="24121" xr:uid="{00000000-0005-0000-0000-0000745C0000}"/>
    <cellStyle name="Heading 3 7 30 2" xfId="24122" xr:uid="{00000000-0005-0000-0000-0000755C0000}"/>
    <cellStyle name="Heading 3 7 31" xfId="24123" xr:uid="{00000000-0005-0000-0000-0000765C0000}"/>
    <cellStyle name="Heading 3 7 31 2" xfId="24124" xr:uid="{00000000-0005-0000-0000-0000775C0000}"/>
    <cellStyle name="Heading 3 7 32" xfId="24125" xr:uid="{00000000-0005-0000-0000-0000785C0000}"/>
    <cellStyle name="Heading 3 7 32 2" xfId="24126" xr:uid="{00000000-0005-0000-0000-0000795C0000}"/>
    <cellStyle name="Heading 3 7 33" xfId="24127" xr:uid="{00000000-0005-0000-0000-00007A5C0000}"/>
    <cellStyle name="Heading 3 7 33 2" xfId="24128" xr:uid="{00000000-0005-0000-0000-00007B5C0000}"/>
    <cellStyle name="Heading 3 7 34" xfId="24129" xr:uid="{00000000-0005-0000-0000-00007C5C0000}"/>
    <cellStyle name="Heading 3 7 34 2" xfId="24130" xr:uid="{00000000-0005-0000-0000-00007D5C0000}"/>
    <cellStyle name="Heading 3 7 35" xfId="24131" xr:uid="{00000000-0005-0000-0000-00007E5C0000}"/>
    <cellStyle name="Heading 3 7 35 2" xfId="24132" xr:uid="{00000000-0005-0000-0000-00007F5C0000}"/>
    <cellStyle name="Heading 3 7 36" xfId="24133" xr:uid="{00000000-0005-0000-0000-0000805C0000}"/>
    <cellStyle name="Heading 3 7 36 2" xfId="24134" xr:uid="{00000000-0005-0000-0000-0000815C0000}"/>
    <cellStyle name="Heading 3 7 37" xfId="24135" xr:uid="{00000000-0005-0000-0000-0000825C0000}"/>
    <cellStyle name="Heading 3 7 37 2" xfId="24136" xr:uid="{00000000-0005-0000-0000-0000835C0000}"/>
    <cellStyle name="Heading 3 7 38" xfId="24137" xr:uid="{00000000-0005-0000-0000-0000845C0000}"/>
    <cellStyle name="Heading 3 7 38 2" xfId="24138" xr:uid="{00000000-0005-0000-0000-0000855C0000}"/>
    <cellStyle name="Heading 3 7 39" xfId="24139" xr:uid="{00000000-0005-0000-0000-0000865C0000}"/>
    <cellStyle name="Heading 3 7 4" xfId="24140" xr:uid="{00000000-0005-0000-0000-0000875C0000}"/>
    <cellStyle name="Heading 3 7 4 2" xfId="24141" xr:uid="{00000000-0005-0000-0000-0000885C0000}"/>
    <cellStyle name="Heading 3 7 40" xfId="24142" xr:uid="{00000000-0005-0000-0000-0000895C0000}"/>
    <cellStyle name="Heading 3 7 41" xfId="24143" xr:uid="{00000000-0005-0000-0000-00008A5C0000}"/>
    <cellStyle name="Heading 3 7 42" xfId="24144" xr:uid="{00000000-0005-0000-0000-00008B5C0000}"/>
    <cellStyle name="Heading 3 7 43" xfId="24145" xr:uid="{00000000-0005-0000-0000-00008C5C0000}"/>
    <cellStyle name="Heading 3 7 44" xfId="24146" xr:uid="{00000000-0005-0000-0000-00008D5C0000}"/>
    <cellStyle name="Heading 3 7 45" xfId="24147" xr:uid="{00000000-0005-0000-0000-00008E5C0000}"/>
    <cellStyle name="Heading 3 7 46" xfId="24148" xr:uid="{00000000-0005-0000-0000-00008F5C0000}"/>
    <cellStyle name="Heading 3 7 47" xfId="24149" xr:uid="{00000000-0005-0000-0000-0000905C0000}"/>
    <cellStyle name="Heading 3 7 48" xfId="24150" xr:uid="{00000000-0005-0000-0000-0000915C0000}"/>
    <cellStyle name="Heading 3 7 49" xfId="24151" xr:uid="{00000000-0005-0000-0000-0000925C0000}"/>
    <cellStyle name="Heading 3 7 5" xfId="24152" xr:uid="{00000000-0005-0000-0000-0000935C0000}"/>
    <cellStyle name="Heading 3 7 5 2" xfId="24153" xr:uid="{00000000-0005-0000-0000-0000945C0000}"/>
    <cellStyle name="Heading 3 7 50" xfId="24154" xr:uid="{00000000-0005-0000-0000-0000955C0000}"/>
    <cellStyle name="Heading 3 7 51" xfId="24155" xr:uid="{00000000-0005-0000-0000-0000965C0000}"/>
    <cellStyle name="Heading 3 7 52" xfId="24156" xr:uid="{00000000-0005-0000-0000-0000975C0000}"/>
    <cellStyle name="Heading 3 7 53" xfId="24157" xr:uid="{00000000-0005-0000-0000-0000985C0000}"/>
    <cellStyle name="Heading 3 7 54" xfId="24158" xr:uid="{00000000-0005-0000-0000-0000995C0000}"/>
    <cellStyle name="Heading 3 7 55" xfId="24159" xr:uid="{00000000-0005-0000-0000-00009A5C0000}"/>
    <cellStyle name="Heading 3 7 56" xfId="24160" xr:uid="{00000000-0005-0000-0000-00009B5C0000}"/>
    <cellStyle name="Heading 3 7 57" xfId="24161" xr:uid="{00000000-0005-0000-0000-00009C5C0000}"/>
    <cellStyle name="Heading 3 7 58" xfId="24162" xr:uid="{00000000-0005-0000-0000-00009D5C0000}"/>
    <cellStyle name="Heading 3 7 59" xfId="24163" xr:uid="{00000000-0005-0000-0000-00009E5C0000}"/>
    <cellStyle name="Heading 3 7 6" xfId="24164" xr:uid="{00000000-0005-0000-0000-00009F5C0000}"/>
    <cellStyle name="Heading 3 7 6 2" xfId="24165" xr:uid="{00000000-0005-0000-0000-0000A05C0000}"/>
    <cellStyle name="Heading 3 7 60" xfId="24166" xr:uid="{00000000-0005-0000-0000-0000A15C0000}"/>
    <cellStyle name="Heading 3 7 61" xfId="24167" xr:uid="{00000000-0005-0000-0000-0000A25C0000}"/>
    <cellStyle name="Heading 3 7 62" xfId="24168" xr:uid="{00000000-0005-0000-0000-0000A35C0000}"/>
    <cellStyle name="Heading 3 7 63" xfId="24169" xr:uid="{00000000-0005-0000-0000-0000A45C0000}"/>
    <cellStyle name="Heading 3 7 64" xfId="24170" xr:uid="{00000000-0005-0000-0000-0000A55C0000}"/>
    <cellStyle name="Heading 3 7 65" xfId="24171" xr:uid="{00000000-0005-0000-0000-0000A65C0000}"/>
    <cellStyle name="Heading 3 7 66" xfId="24172" xr:uid="{00000000-0005-0000-0000-0000A75C0000}"/>
    <cellStyle name="Heading 3 7 67" xfId="24173" xr:uid="{00000000-0005-0000-0000-0000A85C0000}"/>
    <cellStyle name="Heading 3 7 68" xfId="24174" xr:uid="{00000000-0005-0000-0000-0000A95C0000}"/>
    <cellStyle name="Heading 3 7 69" xfId="24175" xr:uid="{00000000-0005-0000-0000-0000AA5C0000}"/>
    <cellStyle name="Heading 3 7 7" xfId="24176" xr:uid="{00000000-0005-0000-0000-0000AB5C0000}"/>
    <cellStyle name="Heading 3 7 7 2" xfId="24177" xr:uid="{00000000-0005-0000-0000-0000AC5C0000}"/>
    <cellStyle name="Heading 3 7 70" xfId="52805" xr:uid="{00000000-0005-0000-0000-0000AD5C0000}"/>
    <cellStyle name="Heading 3 7 71" xfId="53266" xr:uid="{00000000-0005-0000-0000-0000AE5C0000}"/>
    <cellStyle name="Heading 3 7 8" xfId="24178" xr:uid="{00000000-0005-0000-0000-0000AF5C0000}"/>
    <cellStyle name="Heading 3 7 8 2" xfId="24179" xr:uid="{00000000-0005-0000-0000-0000B05C0000}"/>
    <cellStyle name="Heading 3 7 9" xfId="24180" xr:uid="{00000000-0005-0000-0000-0000B15C0000}"/>
    <cellStyle name="Heading 3 7 9 2" xfId="24181" xr:uid="{00000000-0005-0000-0000-0000B25C0000}"/>
    <cellStyle name="Heading 3 70" xfId="24182" xr:uid="{00000000-0005-0000-0000-0000B35C0000}"/>
    <cellStyle name="Heading 3 71" xfId="24183" xr:uid="{00000000-0005-0000-0000-0000B45C0000}"/>
    <cellStyle name="Heading 3 72" xfId="24184" xr:uid="{00000000-0005-0000-0000-0000B55C0000}"/>
    <cellStyle name="Heading 3 73" xfId="24185" xr:uid="{00000000-0005-0000-0000-0000B65C0000}"/>
    <cellStyle name="Heading 3 74" xfId="24186" xr:uid="{00000000-0005-0000-0000-0000B75C0000}"/>
    <cellStyle name="Heading 3 75" xfId="24187" xr:uid="{00000000-0005-0000-0000-0000B85C0000}"/>
    <cellStyle name="Heading 3 76" xfId="24188" xr:uid="{00000000-0005-0000-0000-0000B95C0000}"/>
    <cellStyle name="Heading 3 77" xfId="24189" xr:uid="{00000000-0005-0000-0000-0000BA5C0000}"/>
    <cellStyle name="Heading 3 78" xfId="24190" xr:uid="{00000000-0005-0000-0000-0000BB5C0000}"/>
    <cellStyle name="Heading 3 79" xfId="24191" xr:uid="{00000000-0005-0000-0000-0000BC5C0000}"/>
    <cellStyle name="Heading 3 8" xfId="631" xr:uid="{00000000-0005-0000-0000-0000BD5C0000}"/>
    <cellStyle name="Heading 3 8 10" xfId="24192" xr:uid="{00000000-0005-0000-0000-0000BE5C0000}"/>
    <cellStyle name="Heading 3 8 10 2" xfId="24193" xr:uid="{00000000-0005-0000-0000-0000BF5C0000}"/>
    <cellStyle name="Heading 3 8 11" xfId="24194" xr:uid="{00000000-0005-0000-0000-0000C05C0000}"/>
    <cellStyle name="Heading 3 8 11 2" xfId="24195" xr:uid="{00000000-0005-0000-0000-0000C15C0000}"/>
    <cellStyle name="Heading 3 8 12" xfId="24196" xr:uid="{00000000-0005-0000-0000-0000C25C0000}"/>
    <cellStyle name="Heading 3 8 12 2" xfId="24197" xr:uid="{00000000-0005-0000-0000-0000C35C0000}"/>
    <cellStyle name="Heading 3 8 13" xfId="24198" xr:uid="{00000000-0005-0000-0000-0000C45C0000}"/>
    <cellStyle name="Heading 3 8 13 2" xfId="24199" xr:uid="{00000000-0005-0000-0000-0000C55C0000}"/>
    <cellStyle name="Heading 3 8 14" xfId="24200" xr:uid="{00000000-0005-0000-0000-0000C65C0000}"/>
    <cellStyle name="Heading 3 8 14 2" xfId="24201" xr:uid="{00000000-0005-0000-0000-0000C75C0000}"/>
    <cellStyle name="Heading 3 8 15" xfId="24202" xr:uid="{00000000-0005-0000-0000-0000C85C0000}"/>
    <cellStyle name="Heading 3 8 15 2" xfId="24203" xr:uid="{00000000-0005-0000-0000-0000C95C0000}"/>
    <cellStyle name="Heading 3 8 16" xfId="24204" xr:uid="{00000000-0005-0000-0000-0000CA5C0000}"/>
    <cellStyle name="Heading 3 8 16 2" xfId="24205" xr:uid="{00000000-0005-0000-0000-0000CB5C0000}"/>
    <cellStyle name="Heading 3 8 17" xfId="24206" xr:uid="{00000000-0005-0000-0000-0000CC5C0000}"/>
    <cellStyle name="Heading 3 8 17 2" xfId="24207" xr:uid="{00000000-0005-0000-0000-0000CD5C0000}"/>
    <cellStyle name="Heading 3 8 18" xfId="24208" xr:uid="{00000000-0005-0000-0000-0000CE5C0000}"/>
    <cellStyle name="Heading 3 8 18 2" xfId="24209" xr:uid="{00000000-0005-0000-0000-0000CF5C0000}"/>
    <cellStyle name="Heading 3 8 19" xfId="24210" xr:uid="{00000000-0005-0000-0000-0000D05C0000}"/>
    <cellStyle name="Heading 3 8 19 2" xfId="24211" xr:uid="{00000000-0005-0000-0000-0000D15C0000}"/>
    <cellStyle name="Heading 3 8 2" xfId="632" xr:uid="{00000000-0005-0000-0000-0000D25C0000}"/>
    <cellStyle name="Heading 3 8 2 2" xfId="24212" xr:uid="{00000000-0005-0000-0000-0000D35C0000}"/>
    <cellStyle name="Heading 3 8 20" xfId="24213" xr:uid="{00000000-0005-0000-0000-0000D45C0000}"/>
    <cellStyle name="Heading 3 8 20 2" xfId="24214" xr:uid="{00000000-0005-0000-0000-0000D55C0000}"/>
    <cellStyle name="Heading 3 8 21" xfId="24215" xr:uid="{00000000-0005-0000-0000-0000D65C0000}"/>
    <cellStyle name="Heading 3 8 21 2" xfId="24216" xr:uid="{00000000-0005-0000-0000-0000D75C0000}"/>
    <cellStyle name="Heading 3 8 22" xfId="24217" xr:uid="{00000000-0005-0000-0000-0000D85C0000}"/>
    <cellStyle name="Heading 3 8 22 2" xfId="24218" xr:uid="{00000000-0005-0000-0000-0000D95C0000}"/>
    <cellStyle name="Heading 3 8 23" xfId="24219" xr:uid="{00000000-0005-0000-0000-0000DA5C0000}"/>
    <cellStyle name="Heading 3 8 23 2" xfId="24220" xr:uid="{00000000-0005-0000-0000-0000DB5C0000}"/>
    <cellStyle name="Heading 3 8 24" xfId="24221" xr:uid="{00000000-0005-0000-0000-0000DC5C0000}"/>
    <cellStyle name="Heading 3 8 24 2" xfId="24222" xr:uid="{00000000-0005-0000-0000-0000DD5C0000}"/>
    <cellStyle name="Heading 3 8 25" xfId="24223" xr:uid="{00000000-0005-0000-0000-0000DE5C0000}"/>
    <cellStyle name="Heading 3 8 25 2" xfId="24224" xr:uid="{00000000-0005-0000-0000-0000DF5C0000}"/>
    <cellStyle name="Heading 3 8 26" xfId="24225" xr:uid="{00000000-0005-0000-0000-0000E05C0000}"/>
    <cellStyle name="Heading 3 8 26 2" xfId="24226" xr:uid="{00000000-0005-0000-0000-0000E15C0000}"/>
    <cellStyle name="Heading 3 8 27" xfId="24227" xr:uid="{00000000-0005-0000-0000-0000E25C0000}"/>
    <cellStyle name="Heading 3 8 27 2" xfId="24228" xr:uid="{00000000-0005-0000-0000-0000E35C0000}"/>
    <cellStyle name="Heading 3 8 28" xfId="24229" xr:uid="{00000000-0005-0000-0000-0000E45C0000}"/>
    <cellStyle name="Heading 3 8 28 2" xfId="24230" xr:uid="{00000000-0005-0000-0000-0000E55C0000}"/>
    <cellStyle name="Heading 3 8 29" xfId="24231" xr:uid="{00000000-0005-0000-0000-0000E65C0000}"/>
    <cellStyle name="Heading 3 8 29 2" xfId="24232" xr:uid="{00000000-0005-0000-0000-0000E75C0000}"/>
    <cellStyle name="Heading 3 8 3" xfId="633" xr:uid="{00000000-0005-0000-0000-0000E85C0000}"/>
    <cellStyle name="Heading 3 8 3 2" xfId="24233" xr:uid="{00000000-0005-0000-0000-0000E95C0000}"/>
    <cellStyle name="Heading 3 8 30" xfId="24234" xr:uid="{00000000-0005-0000-0000-0000EA5C0000}"/>
    <cellStyle name="Heading 3 8 30 2" xfId="24235" xr:uid="{00000000-0005-0000-0000-0000EB5C0000}"/>
    <cellStyle name="Heading 3 8 31" xfId="24236" xr:uid="{00000000-0005-0000-0000-0000EC5C0000}"/>
    <cellStyle name="Heading 3 8 31 2" xfId="24237" xr:uid="{00000000-0005-0000-0000-0000ED5C0000}"/>
    <cellStyle name="Heading 3 8 32" xfId="24238" xr:uid="{00000000-0005-0000-0000-0000EE5C0000}"/>
    <cellStyle name="Heading 3 8 32 2" xfId="24239" xr:uid="{00000000-0005-0000-0000-0000EF5C0000}"/>
    <cellStyle name="Heading 3 8 33" xfId="24240" xr:uid="{00000000-0005-0000-0000-0000F05C0000}"/>
    <cellStyle name="Heading 3 8 33 2" xfId="24241" xr:uid="{00000000-0005-0000-0000-0000F15C0000}"/>
    <cellStyle name="Heading 3 8 34" xfId="24242" xr:uid="{00000000-0005-0000-0000-0000F25C0000}"/>
    <cellStyle name="Heading 3 8 34 2" xfId="24243" xr:uid="{00000000-0005-0000-0000-0000F35C0000}"/>
    <cellStyle name="Heading 3 8 35" xfId="24244" xr:uid="{00000000-0005-0000-0000-0000F45C0000}"/>
    <cellStyle name="Heading 3 8 35 2" xfId="24245" xr:uid="{00000000-0005-0000-0000-0000F55C0000}"/>
    <cellStyle name="Heading 3 8 36" xfId="24246" xr:uid="{00000000-0005-0000-0000-0000F65C0000}"/>
    <cellStyle name="Heading 3 8 36 2" xfId="24247" xr:uid="{00000000-0005-0000-0000-0000F75C0000}"/>
    <cellStyle name="Heading 3 8 37" xfId="24248" xr:uid="{00000000-0005-0000-0000-0000F85C0000}"/>
    <cellStyle name="Heading 3 8 37 2" xfId="24249" xr:uid="{00000000-0005-0000-0000-0000F95C0000}"/>
    <cellStyle name="Heading 3 8 38" xfId="24250" xr:uid="{00000000-0005-0000-0000-0000FA5C0000}"/>
    <cellStyle name="Heading 3 8 38 2" xfId="24251" xr:uid="{00000000-0005-0000-0000-0000FB5C0000}"/>
    <cellStyle name="Heading 3 8 39" xfId="24252" xr:uid="{00000000-0005-0000-0000-0000FC5C0000}"/>
    <cellStyle name="Heading 3 8 4" xfId="24253" xr:uid="{00000000-0005-0000-0000-0000FD5C0000}"/>
    <cellStyle name="Heading 3 8 4 2" xfId="24254" xr:uid="{00000000-0005-0000-0000-0000FE5C0000}"/>
    <cellStyle name="Heading 3 8 40" xfId="24255" xr:uid="{00000000-0005-0000-0000-0000FF5C0000}"/>
    <cellStyle name="Heading 3 8 41" xfId="24256" xr:uid="{00000000-0005-0000-0000-0000005D0000}"/>
    <cellStyle name="Heading 3 8 42" xfId="24257" xr:uid="{00000000-0005-0000-0000-0000015D0000}"/>
    <cellStyle name="Heading 3 8 43" xfId="24258" xr:uid="{00000000-0005-0000-0000-0000025D0000}"/>
    <cellStyle name="Heading 3 8 44" xfId="24259" xr:uid="{00000000-0005-0000-0000-0000035D0000}"/>
    <cellStyle name="Heading 3 8 45" xfId="24260" xr:uid="{00000000-0005-0000-0000-0000045D0000}"/>
    <cellStyle name="Heading 3 8 46" xfId="24261" xr:uid="{00000000-0005-0000-0000-0000055D0000}"/>
    <cellStyle name="Heading 3 8 47" xfId="24262" xr:uid="{00000000-0005-0000-0000-0000065D0000}"/>
    <cellStyle name="Heading 3 8 48" xfId="24263" xr:uid="{00000000-0005-0000-0000-0000075D0000}"/>
    <cellStyle name="Heading 3 8 49" xfId="24264" xr:uid="{00000000-0005-0000-0000-0000085D0000}"/>
    <cellStyle name="Heading 3 8 5" xfId="24265" xr:uid="{00000000-0005-0000-0000-0000095D0000}"/>
    <cellStyle name="Heading 3 8 5 2" xfId="24266" xr:uid="{00000000-0005-0000-0000-00000A5D0000}"/>
    <cellStyle name="Heading 3 8 50" xfId="24267" xr:uid="{00000000-0005-0000-0000-00000B5D0000}"/>
    <cellStyle name="Heading 3 8 51" xfId="24268" xr:uid="{00000000-0005-0000-0000-00000C5D0000}"/>
    <cellStyle name="Heading 3 8 52" xfId="24269" xr:uid="{00000000-0005-0000-0000-00000D5D0000}"/>
    <cellStyle name="Heading 3 8 53" xfId="24270" xr:uid="{00000000-0005-0000-0000-00000E5D0000}"/>
    <cellStyle name="Heading 3 8 54" xfId="24271" xr:uid="{00000000-0005-0000-0000-00000F5D0000}"/>
    <cellStyle name="Heading 3 8 55" xfId="24272" xr:uid="{00000000-0005-0000-0000-0000105D0000}"/>
    <cellStyle name="Heading 3 8 56" xfId="24273" xr:uid="{00000000-0005-0000-0000-0000115D0000}"/>
    <cellStyle name="Heading 3 8 57" xfId="24274" xr:uid="{00000000-0005-0000-0000-0000125D0000}"/>
    <cellStyle name="Heading 3 8 58" xfId="24275" xr:uid="{00000000-0005-0000-0000-0000135D0000}"/>
    <cellStyle name="Heading 3 8 59" xfId="24276" xr:uid="{00000000-0005-0000-0000-0000145D0000}"/>
    <cellStyle name="Heading 3 8 6" xfId="24277" xr:uid="{00000000-0005-0000-0000-0000155D0000}"/>
    <cellStyle name="Heading 3 8 6 2" xfId="24278" xr:uid="{00000000-0005-0000-0000-0000165D0000}"/>
    <cellStyle name="Heading 3 8 60" xfId="24279" xr:uid="{00000000-0005-0000-0000-0000175D0000}"/>
    <cellStyle name="Heading 3 8 61" xfId="24280" xr:uid="{00000000-0005-0000-0000-0000185D0000}"/>
    <cellStyle name="Heading 3 8 62" xfId="24281" xr:uid="{00000000-0005-0000-0000-0000195D0000}"/>
    <cellStyle name="Heading 3 8 63" xfId="24282" xr:uid="{00000000-0005-0000-0000-00001A5D0000}"/>
    <cellStyle name="Heading 3 8 64" xfId="24283" xr:uid="{00000000-0005-0000-0000-00001B5D0000}"/>
    <cellStyle name="Heading 3 8 65" xfId="24284" xr:uid="{00000000-0005-0000-0000-00001C5D0000}"/>
    <cellStyle name="Heading 3 8 66" xfId="24285" xr:uid="{00000000-0005-0000-0000-00001D5D0000}"/>
    <cellStyle name="Heading 3 8 67" xfId="24286" xr:uid="{00000000-0005-0000-0000-00001E5D0000}"/>
    <cellStyle name="Heading 3 8 68" xfId="24287" xr:uid="{00000000-0005-0000-0000-00001F5D0000}"/>
    <cellStyle name="Heading 3 8 69" xfId="24288" xr:uid="{00000000-0005-0000-0000-0000205D0000}"/>
    <cellStyle name="Heading 3 8 7" xfId="24289" xr:uid="{00000000-0005-0000-0000-0000215D0000}"/>
    <cellStyle name="Heading 3 8 7 2" xfId="24290" xr:uid="{00000000-0005-0000-0000-0000225D0000}"/>
    <cellStyle name="Heading 3 8 70" xfId="52306" xr:uid="{00000000-0005-0000-0000-0000235D0000}"/>
    <cellStyle name="Heading 3 8 71" xfId="53149" xr:uid="{00000000-0005-0000-0000-0000245D0000}"/>
    <cellStyle name="Heading 3 8 8" xfId="24291" xr:uid="{00000000-0005-0000-0000-0000255D0000}"/>
    <cellStyle name="Heading 3 8 8 2" xfId="24292" xr:uid="{00000000-0005-0000-0000-0000265D0000}"/>
    <cellStyle name="Heading 3 8 9" xfId="24293" xr:uid="{00000000-0005-0000-0000-0000275D0000}"/>
    <cellStyle name="Heading 3 8 9 2" xfId="24294" xr:uid="{00000000-0005-0000-0000-0000285D0000}"/>
    <cellStyle name="Heading 3 80" xfId="24295" xr:uid="{00000000-0005-0000-0000-0000295D0000}"/>
    <cellStyle name="Heading 3 81" xfId="24296" xr:uid="{00000000-0005-0000-0000-00002A5D0000}"/>
    <cellStyle name="Heading 3 82" xfId="24297" xr:uid="{00000000-0005-0000-0000-00002B5D0000}"/>
    <cellStyle name="Heading 3 83" xfId="24298" xr:uid="{00000000-0005-0000-0000-00002C5D0000}"/>
    <cellStyle name="Heading 3 84" xfId="24299" xr:uid="{00000000-0005-0000-0000-00002D5D0000}"/>
    <cellStyle name="Heading 3 85" xfId="24300" xr:uid="{00000000-0005-0000-0000-00002E5D0000}"/>
    <cellStyle name="Heading 3 86" xfId="24301" xr:uid="{00000000-0005-0000-0000-00002F5D0000}"/>
    <cellStyle name="Heading 3 87" xfId="24302" xr:uid="{00000000-0005-0000-0000-0000305D0000}"/>
    <cellStyle name="Heading 3 88" xfId="24303" xr:uid="{00000000-0005-0000-0000-0000315D0000}"/>
    <cellStyle name="Heading 3 89" xfId="52654" xr:uid="{00000000-0005-0000-0000-0000325D0000}"/>
    <cellStyle name="Heading 3 9" xfId="634" xr:uid="{00000000-0005-0000-0000-0000335D0000}"/>
    <cellStyle name="Heading 3 9 10" xfId="24304" xr:uid="{00000000-0005-0000-0000-0000345D0000}"/>
    <cellStyle name="Heading 3 9 10 2" xfId="24305" xr:uid="{00000000-0005-0000-0000-0000355D0000}"/>
    <cellStyle name="Heading 3 9 11" xfId="24306" xr:uid="{00000000-0005-0000-0000-0000365D0000}"/>
    <cellStyle name="Heading 3 9 11 2" xfId="24307" xr:uid="{00000000-0005-0000-0000-0000375D0000}"/>
    <cellStyle name="Heading 3 9 12" xfId="24308" xr:uid="{00000000-0005-0000-0000-0000385D0000}"/>
    <cellStyle name="Heading 3 9 12 2" xfId="24309" xr:uid="{00000000-0005-0000-0000-0000395D0000}"/>
    <cellStyle name="Heading 3 9 13" xfId="24310" xr:uid="{00000000-0005-0000-0000-00003A5D0000}"/>
    <cellStyle name="Heading 3 9 13 2" xfId="24311" xr:uid="{00000000-0005-0000-0000-00003B5D0000}"/>
    <cellStyle name="Heading 3 9 14" xfId="24312" xr:uid="{00000000-0005-0000-0000-00003C5D0000}"/>
    <cellStyle name="Heading 3 9 14 2" xfId="24313" xr:uid="{00000000-0005-0000-0000-00003D5D0000}"/>
    <cellStyle name="Heading 3 9 15" xfId="24314" xr:uid="{00000000-0005-0000-0000-00003E5D0000}"/>
    <cellStyle name="Heading 3 9 15 2" xfId="24315" xr:uid="{00000000-0005-0000-0000-00003F5D0000}"/>
    <cellStyle name="Heading 3 9 16" xfId="24316" xr:uid="{00000000-0005-0000-0000-0000405D0000}"/>
    <cellStyle name="Heading 3 9 16 2" xfId="24317" xr:uid="{00000000-0005-0000-0000-0000415D0000}"/>
    <cellStyle name="Heading 3 9 17" xfId="24318" xr:uid="{00000000-0005-0000-0000-0000425D0000}"/>
    <cellStyle name="Heading 3 9 17 2" xfId="24319" xr:uid="{00000000-0005-0000-0000-0000435D0000}"/>
    <cellStyle name="Heading 3 9 18" xfId="24320" xr:uid="{00000000-0005-0000-0000-0000445D0000}"/>
    <cellStyle name="Heading 3 9 18 2" xfId="24321" xr:uid="{00000000-0005-0000-0000-0000455D0000}"/>
    <cellStyle name="Heading 3 9 19" xfId="24322" xr:uid="{00000000-0005-0000-0000-0000465D0000}"/>
    <cellStyle name="Heading 3 9 19 2" xfId="24323" xr:uid="{00000000-0005-0000-0000-0000475D0000}"/>
    <cellStyle name="Heading 3 9 2" xfId="635" xr:uid="{00000000-0005-0000-0000-0000485D0000}"/>
    <cellStyle name="Heading 3 9 2 2" xfId="24324" xr:uid="{00000000-0005-0000-0000-0000495D0000}"/>
    <cellStyle name="Heading 3 9 20" xfId="24325" xr:uid="{00000000-0005-0000-0000-00004A5D0000}"/>
    <cellStyle name="Heading 3 9 20 2" xfId="24326" xr:uid="{00000000-0005-0000-0000-00004B5D0000}"/>
    <cellStyle name="Heading 3 9 21" xfId="24327" xr:uid="{00000000-0005-0000-0000-00004C5D0000}"/>
    <cellStyle name="Heading 3 9 21 2" xfId="24328" xr:uid="{00000000-0005-0000-0000-00004D5D0000}"/>
    <cellStyle name="Heading 3 9 22" xfId="24329" xr:uid="{00000000-0005-0000-0000-00004E5D0000}"/>
    <cellStyle name="Heading 3 9 22 2" xfId="24330" xr:uid="{00000000-0005-0000-0000-00004F5D0000}"/>
    <cellStyle name="Heading 3 9 23" xfId="24331" xr:uid="{00000000-0005-0000-0000-0000505D0000}"/>
    <cellStyle name="Heading 3 9 23 2" xfId="24332" xr:uid="{00000000-0005-0000-0000-0000515D0000}"/>
    <cellStyle name="Heading 3 9 24" xfId="24333" xr:uid="{00000000-0005-0000-0000-0000525D0000}"/>
    <cellStyle name="Heading 3 9 24 2" xfId="24334" xr:uid="{00000000-0005-0000-0000-0000535D0000}"/>
    <cellStyle name="Heading 3 9 25" xfId="24335" xr:uid="{00000000-0005-0000-0000-0000545D0000}"/>
    <cellStyle name="Heading 3 9 25 2" xfId="24336" xr:uid="{00000000-0005-0000-0000-0000555D0000}"/>
    <cellStyle name="Heading 3 9 26" xfId="24337" xr:uid="{00000000-0005-0000-0000-0000565D0000}"/>
    <cellStyle name="Heading 3 9 26 2" xfId="24338" xr:uid="{00000000-0005-0000-0000-0000575D0000}"/>
    <cellStyle name="Heading 3 9 27" xfId="24339" xr:uid="{00000000-0005-0000-0000-0000585D0000}"/>
    <cellStyle name="Heading 3 9 27 2" xfId="24340" xr:uid="{00000000-0005-0000-0000-0000595D0000}"/>
    <cellStyle name="Heading 3 9 28" xfId="24341" xr:uid="{00000000-0005-0000-0000-00005A5D0000}"/>
    <cellStyle name="Heading 3 9 28 2" xfId="24342" xr:uid="{00000000-0005-0000-0000-00005B5D0000}"/>
    <cellStyle name="Heading 3 9 29" xfId="24343" xr:uid="{00000000-0005-0000-0000-00005C5D0000}"/>
    <cellStyle name="Heading 3 9 29 2" xfId="24344" xr:uid="{00000000-0005-0000-0000-00005D5D0000}"/>
    <cellStyle name="Heading 3 9 3" xfId="636" xr:uid="{00000000-0005-0000-0000-00005E5D0000}"/>
    <cellStyle name="Heading 3 9 3 2" xfId="24345" xr:uid="{00000000-0005-0000-0000-00005F5D0000}"/>
    <cellStyle name="Heading 3 9 30" xfId="24346" xr:uid="{00000000-0005-0000-0000-0000605D0000}"/>
    <cellStyle name="Heading 3 9 30 2" xfId="24347" xr:uid="{00000000-0005-0000-0000-0000615D0000}"/>
    <cellStyle name="Heading 3 9 31" xfId="24348" xr:uid="{00000000-0005-0000-0000-0000625D0000}"/>
    <cellStyle name="Heading 3 9 31 2" xfId="24349" xr:uid="{00000000-0005-0000-0000-0000635D0000}"/>
    <cellStyle name="Heading 3 9 32" xfId="24350" xr:uid="{00000000-0005-0000-0000-0000645D0000}"/>
    <cellStyle name="Heading 3 9 32 2" xfId="24351" xr:uid="{00000000-0005-0000-0000-0000655D0000}"/>
    <cellStyle name="Heading 3 9 33" xfId="24352" xr:uid="{00000000-0005-0000-0000-0000665D0000}"/>
    <cellStyle name="Heading 3 9 33 2" xfId="24353" xr:uid="{00000000-0005-0000-0000-0000675D0000}"/>
    <cellStyle name="Heading 3 9 34" xfId="24354" xr:uid="{00000000-0005-0000-0000-0000685D0000}"/>
    <cellStyle name="Heading 3 9 34 2" xfId="24355" xr:uid="{00000000-0005-0000-0000-0000695D0000}"/>
    <cellStyle name="Heading 3 9 35" xfId="24356" xr:uid="{00000000-0005-0000-0000-00006A5D0000}"/>
    <cellStyle name="Heading 3 9 35 2" xfId="24357" xr:uid="{00000000-0005-0000-0000-00006B5D0000}"/>
    <cellStyle name="Heading 3 9 36" xfId="24358" xr:uid="{00000000-0005-0000-0000-00006C5D0000}"/>
    <cellStyle name="Heading 3 9 36 2" xfId="24359" xr:uid="{00000000-0005-0000-0000-00006D5D0000}"/>
    <cellStyle name="Heading 3 9 37" xfId="24360" xr:uid="{00000000-0005-0000-0000-00006E5D0000}"/>
    <cellStyle name="Heading 3 9 37 2" xfId="24361" xr:uid="{00000000-0005-0000-0000-00006F5D0000}"/>
    <cellStyle name="Heading 3 9 38" xfId="24362" xr:uid="{00000000-0005-0000-0000-0000705D0000}"/>
    <cellStyle name="Heading 3 9 38 2" xfId="24363" xr:uid="{00000000-0005-0000-0000-0000715D0000}"/>
    <cellStyle name="Heading 3 9 39" xfId="24364" xr:uid="{00000000-0005-0000-0000-0000725D0000}"/>
    <cellStyle name="Heading 3 9 4" xfId="24365" xr:uid="{00000000-0005-0000-0000-0000735D0000}"/>
    <cellStyle name="Heading 3 9 4 2" xfId="24366" xr:uid="{00000000-0005-0000-0000-0000745D0000}"/>
    <cellStyle name="Heading 3 9 40" xfId="24367" xr:uid="{00000000-0005-0000-0000-0000755D0000}"/>
    <cellStyle name="Heading 3 9 41" xfId="24368" xr:uid="{00000000-0005-0000-0000-0000765D0000}"/>
    <cellStyle name="Heading 3 9 42" xfId="24369" xr:uid="{00000000-0005-0000-0000-0000775D0000}"/>
    <cellStyle name="Heading 3 9 43" xfId="24370" xr:uid="{00000000-0005-0000-0000-0000785D0000}"/>
    <cellStyle name="Heading 3 9 44" xfId="24371" xr:uid="{00000000-0005-0000-0000-0000795D0000}"/>
    <cellStyle name="Heading 3 9 45" xfId="24372" xr:uid="{00000000-0005-0000-0000-00007A5D0000}"/>
    <cellStyle name="Heading 3 9 46" xfId="24373" xr:uid="{00000000-0005-0000-0000-00007B5D0000}"/>
    <cellStyle name="Heading 3 9 47" xfId="24374" xr:uid="{00000000-0005-0000-0000-00007C5D0000}"/>
    <cellStyle name="Heading 3 9 48" xfId="24375" xr:uid="{00000000-0005-0000-0000-00007D5D0000}"/>
    <cellStyle name="Heading 3 9 49" xfId="24376" xr:uid="{00000000-0005-0000-0000-00007E5D0000}"/>
    <cellStyle name="Heading 3 9 5" xfId="24377" xr:uid="{00000000-0005-0000-0000-00007F5D0000}"/>
    <cellStyle name="Heading 3 9 5 2" xfId="24378" xr:uid="{00000000-0005-0000-0000-0000805D0000}"/>
    <cellStyle name="Heading 3 9 50" xfId="24379" xr:uid="{00000000-0005-0000-0000-0000815D0000}"/>
    <cellStyle name="Heading 3 9 51" xfId="24380" xr:uid="{00000000-0005-0000-0000-0000825D0000}"/>
    <cellStyle name="Heading 3 9 52" xfId="24381" xr:uid="{00000000-0005-0000-0000-0000835D0000}"/>
    <cellStyle name="Heading 3 9 53" xfId="24382" xr:uid="{00000000-0005-0000-0000-0000845D0000}"/>
    <cellStyle name="Heading 3 9 54" xfId="24383" xr:uid="{00000000-0005-0000-0000-0000855D0000}"/>
    <cellStyle name="Heading 3 9 55" xfId="24384" xr:uid="{00000000-0005-0000-0000-0000865D0000}"/>
    <cellStyle name="Heading 3 9 56" xfId="24385" xr:uid="{00000000-0005-0000-0000-0000875D0000}"/>
    <cellStyle name="Heading 3 9 57" xfId="24386" xr:uid="{00000000-0005-0000-0000-0000885D0000}"/>
    <cellStyle name="Heading 3 9 58" xfId="24387" xr:uid="{00000000-0005-0000-0000-0000895D0000}"/>
    <cellStyle name="Heading 3 9 59" xfId="24388" xr:uid="{00000000-0005-0000-0000-00008A5D0000}"/>
    <cellStyle name="Heading 3 9 6" xfId="24389" xr:uid="{00000000-0005-0000-0000-00008B5D0000}"/>
    <cellStyle name="Heading 3 9 6 2" xfId="24390" xr:uid="{00000000-0005-0000-0000-00008C5D0000}"/>
    <cellStyle name="Heading 3 9 60" xfId="24391" xr:uid="{00000000-0005-0000-0000-00008D5D0000}"/>
    <cellStyle name="Heading 3 9 61" xfId="24392" xr:uid="{00000000-0005-0000-0000-00008E5D0000}"/>
    <cellStyle name="Heading 3 9 62" xfId="24393" xr:uid="{00000000-0005-0000-0000-00008F5D0000}"/>
    <cellStyle name="Heading 3 9 63" xfId="24394" xr:uid="{00000000-0005-0000-0000-0000905D0000}"/>
    <cellStyle name="Heading 3 9 64" xfId="24395" xr:uid="{00000000-0005-0000-0000-0000915D0000}"/>
    <cellStyle name="Heading 3 9 65" xfId="24396" xr:uid="{00000000-0005-0000-0000-0000925D0000}"/>
    <cellStyle name="Heading 3 9 66" xfId="24397" xr:uid="{00000000-0005-0000-0000-0000935D0000}"/>
    <cellStyle name="Heading 3 9 67" xfId="24398" xr:uid="{00000000-0005-0000-0000-0000945D0000}"/>
    <cellStyle name="Heading 3 9 68" xfId="24399" xr:uid="{00000000-0005-0000-0000-0000955D0000}"/>
    <cellStyle name="Heading 3 9 69" xfId="24400" xr:uid="{00000000-0005-0000-0000-0000965D0000}"/>
    <cellStyle name="Heading 3 9 7" xfId="24401" xr:uid="{00000000-0005-0000-0000-0000975D0000}"/>
    <cellStyle name="Heading 3 9 7 2" xfId="24402" xr:uid="{00000000-0005-0000-0000-0000985D0000}"/>
    <cellStyle name="Heading 3 9 70" xfId="52892" xr:uid="{00000000-0005-0000-0000-0000995D0000}"/>
    <cellStyle name="Heading 3 9 71" xfId="53353" xr:uid="{00000000-0005-0000-0000-00009A5D0000}"/>
    <cellStyle name="Heading 3 9 8" xfId="24403" xr:uid="{00000000-0005-0000-0000-00009B5D0000}"/>
    <cellStyle name="Heading 3 9 8 2" xfId="24404" xr:uid="{00000000-0005-0000-0000-00009C5D0000}"/>
    <cellStyle name="Heading 3 9 9" xfId="24405" xr:uid="{00000000-0005-0000-0000-00009D5D0000}"/>
    <cellStyle name="Heading 3 9 9 2" xfId="24406" xr:uid="{00000000-0005-0000-0000-00009E5D0000}"/>
    <cellStyle name="Heading 3 90" xfId="53048" xr:uid="{00000000-0005-0000-0000-00009F5D0000}"/>
    <cellStyle name="Heading 4" xfId="637" xr:uid="{00000000-0005-0000-0000-0000A05D0000}"/>
    <cellStyle name="Heading1" xfId="638" xr:uid="{00000000-0005-0000-0000-0000A15D0000}"/>
    <cellStyle name="Hiperlink 2" xfId="639" xr:uid="{00000000-0005-0000-0000-0000A25D0000}"/>
    <cellStyle name="Hiperlink 2 2" xfId="53506" xr:uid="{00000000-0005-0000-0000-0000A35D0000}"/>
    <cellStyle name="Hiperlink 3" xfId="640" xr:uid="{00000000-0005-0000-0000-0000A45D0000}"/>
    <cellStyle name="Hiperlink 4" xfId="641" xr:uid="{00000000-0005-0000-0000-0000A55D0000}"/>
    <cellStyle name="Incorreto 2" xfId="642" xr:uid="{00000000-0005-0000-0000-0000A75D0000}"/>
    <cellStyle name="Indefinido" xfId="643" xr:uid="{00000000-0005-0000-0000-0000A85D0000}"/>
    <cellStyle name="Input" xfId="644" xr:uid="{00000000-0005-0000-0000-0000A95D0000}"/>
    <cellStyle name="Input [yellow]" xfId="52201" xr:uid="{00000000-0005-0000-0000-0000AA5D0000}"/>
    <cellStyle name="Input [yellow] 2" xfId="53535" xr:uid="{00000000-0005-0000-0000-0000AB5D0000}"/>
    <cellStyle name="Input 10" xfId="645" xr:uid="{00000000-0005-0000-0000-0000AC5D0000}"/>
    <cellStyle name="Input 10 10" xfId="24407" xr:uid="{00000000-0005-0000-0000-0000AD5D0000}"/>
    <cellStyle name="Input 10 10 2" xfId="24408" xr:uid="{00000000-0005-0000-0000-0000AE5D0000}"/>
    <cellStyle name="Input 10 11" xfId="24409" xr:uid="{00000000-0005-0000-0000-0000AF5D0000}"/>
    <cellStyle name="Input 10 11 2" xfId="24410" xr:uid="{00000000-0005-0000-0000-0000B05D0000}"/>
    <cellStyle name="Input 10 12" xfId="24411" xr:uid="{00000000-0005-0000-0000-0000B15D0000}"/>
    <cellStyle name="Input 10 12 2" xfId="24412" xr:uid="{00000000-0005-0000-0000-0000B25D0000}"/>
    <cellStyle name="Input 10 13" xfId="24413" xr:uid="{00000000-0005-0000-0000-0000B35D0000}"/>
    <cellStyle name="Input 10 13 2" xfId="24414" xr:uid="{00000000-0005-0000-0000-0000B45D0000}"/>
    <cellStyle name="Input 10 14" xfId="24415" xr:uid="{00000000-0005-0000-0000-0000B55D0000}"/>
    <cellStyle name="Input 10 14 2" xfId="24416" xr:uid="{00000000-0005-0000-0000-0000B65D0000}"/>
    <cellStyle name="Input 10 15" xfId="24417" xr:uid="{00000000-0005-0000-0000-0000B75D0000}"/>
    <cellStyle name="Input 10 15 2" xfId="24418" xr:uid="{00000000-0005-0000-0000-0000B85D0000}"/>
    <cellStyle name="Input 10 16" xfId="24419" xr:uid="{00000000-0005-0000-0000-0000B95D0000}"/>
    <cellStyle name="Input 10 16 2" xfId="24420" xr:uid="{00000000-0005-0000-0000-0000BA5D0000}"/>
    <cellStyle name="Input 10 17" xfId="24421" xr:uid="{00000000-0005-0000-0000-0000BB5D0000}"/>
    <cellStyle name="Input 10 17 2" xfId="24422" xr:uid="{00000000-0005-0000-0000-0000BC5D0000}"/>
    <cellStyle name="Input 10 18" xfId="24423" xr:uid="{00000000-0005-0000-0000-0000BD5D0000}"/>
    <cellStyle name="Input 10 18 2" xfId="24424" xr:uid="{00000000-0005-0000-0000-0000BE5D0000}"/>
    <cellStyle name="Input 10 19" xfId="24425" xr:uid="{00000000-0005-0000-0000-0000BF5D0000}"/>
    <cellStyle name="Input 10 19 2" xfId="24426" xr:uid="{00000000-0005-0000-0000-0000C05D0000}"/>
    <cellStyle name="Input 10 2" xfId="646" xr:uid="{00000000-0005-0000-0000-0000C15D0000}"/>
    <cellStyle name="Input 10 2 2" xfId="24427" xr:uid="{00000000-0005-0000-0000-0000C25D0000}"/>
    <cellStyle name="Input 10 20" xfId="24428" xr:uid="{00000000-0005-0000-0000-0000C35D0000}"/>
    <cellStyle name="Input 10 20 2" xfId="24429" xr:uid="{00000000-0005-0000-0000-0000C45D0000}"/>
    <cellStyle name="Input 10 21" xfId="24430" xr:uid="{00000000-0005-0000-0000-0000C55D0000}"/>
    <cellStyle name="Input 10 21 2" xfId="24431" xr:uid="{00000000-0005-0000-0000-0000C65D0000}"/>
    <cellStyle name="Input 10 22" xfId="24432" xr:uid="{00000000-0005-0000-0000-0000C75D0000}"/>
    <cellStyle name="Input 10 22 2" xfId="24433" xr:uid="{00000000-0005-0000-0000-0000C85D0000}"/>
    <cellStyle name="Input 10 23" xfId="24434" xr:uid="{00000000-0005-0000-0000-0000C95D0000}"/>
    <cellStyle name="Input 10 23 2" xfId="24435" xr:uid="{00000000-0005-0000-0000-0000CA5D0000}"/>
    <cellStyle name="Input 10 24" xfId="24436" xr:uid="{00000000-0005-0000-0000-0000CB5D0000}"/>
    <cellStyle name="Input 10 24 2" xfId="24437" xr:uid="{00000000-0005-0000-0000-0000CC5D0000}"/>
    <cellStyle name="Input 10 25" xfId="24438" xr:uid="{00000000-0005-0000-0000-0000CD5D0000}"/>
    <cellStyle name="Input 10 25 2" xfId="24439" xr:uid="{00000000-0005-0000-0000-0000CE5D0000}"/>
    <cellStyle name="Input 10 26" xfId="24440" xr:uid="{00000000-0005-0000-0000-0000CF5D0000}"/>
    <cellStyle name="Input 10 26 2" xfId="24441" xr:uid="{00000000-0005-0000-0000-0000D05D0000}"/>
    <cellStyle name="Input 10 27" xfId="24442" xr:uid="{00000000-0005-0000-0000-0000D15D0000}"/>
    <cellStyle name="Input 10 27 2" xfId="24443" xr:uid="{00000000-0005-0000-0000-0000D25D0000}"/>
    <cellStyle name="Input 10 28" xfId="24444" xr:uid="{00000000-0005-0000-0000-0000D35D0000}"/>
    <cellStyle name="Input 10 28 2" xfId="24445" xr:uid="{00000000-0005-0000-0000-0000D45D0000}"/>
    <cellStyle name="Input 10 29" xfId="24446" xr:uid="{00000000-0005-0000-0000-0000D55D0000}"/>
    <cellStyle name="Input 10 29 2" xfId="24447" xr:uid="{00000000-0005-0000-0000-0000D65D0000}"/>
    <cellStyle name="Input 10 3" xfId="24448" xr:uid="{00000000-0005-0000-0000-0000D75D0000}"/>
    <cellStyle name="Input 10 3 2" xfId="24449" xr:uid="{00000000-0005-0000-0000-0000D85D0000}"/>
    <cellStyle name="Input 10 30" xfId="24450" xr:uid="{00000000-0005-0000-0000-0000D95D0000}"/>
    <cellStyle name="Input 10 30 2" xfId="24451" xr:uid="{00000000-0005-0000-0000-0000DA5D0000}"/>
    <cellStyle name="Input 10 31" xfId="24452" xr:uid="{00000000-0005-0000-0000-0000DB5D0000}"/>
    <cellStyle name="Input 10 31 2" xfId="24453" xr:uid="{00000000-0005-0000-0000-0000DC5D0000}"/>
    <cellStyle name="Input 10 32" xfId="24454" xr:uid="{00000000-0005-0000-0000-0000DD5D0000}"/>
    <cellStyle name="Input 10 32 2" xfId="24455" xr:uid="{00000000-0005-0000-0000-0000DE5D0000}"/>
    <cellStyle name="Input 10 33" xfId="24456" xr:uid="{00000000-0005-0000-0000-0000DF5D0000}"/>
    <cellStyle name="Input 10 33 2" xfId="24457" xr:uid="{00000000-0005-0000-0000-0000E05D0000}"/>
    <cellStyle name="Input 10 34" xfId="24458" xr:uid="{00000000-0005-0000-0000-0000E15D0000}"/>
    <cellStyle name="Input 10 34 2" xfId="24459" xr:uid="{00000000-0005-0000-0000-0000E25D0000}"/>
    <cellStyle name="Input 10 35" xfId="24460" xr:uid="{00000000-0005-0000-0000-0000E35D0000}"/>
    <cellStyle name="Input 10 35 2" xfId="24461" xr:uid="{00000000-0005-0000-0000-0000E45D0000}"/>
    <cellStyle name="Input 10 36" xfId="24462" xr:uid="{00000000-0005-0000-0000-0000E55D0000}"/>
    <cellStyle name="Input 10 36 2" xfId="24463" xr:uid="{00000000-0005-0000-0000-0000E65D0000}"/>
    <cellStyle name="Input 10 37" xfId="24464" xr:uid="{00000000-0005-0000-0000-0000E75D0000}"/>
    <cellStyle name="Input 10 37 2" xfId="24465" xr:uid="{00000000-0005-0000-0000-0000E85D0000}"/>
    <cellStyle name="Input 10 38" xfId="24466" xr:uid="{00000000-0005-0000-0000-0000E95D0000}"/>
    <cellStyle name="Input 10 38 2" xfId="24467" xr:uid="{00000000-0005-0000-0000-0000EA5D0000}"/>
    <cellStyle name="Input 10 39" xfId="24468" xr:uid="{00000000-0005-0000-0000-0000EB5D0000}"/>
    <cellStyle name="Input 10 39 2" xfId="24469" xr:uid="{00000000-0005-0000-0000-0000EC5D0000}"/>
    <cellStyle name="Input 10 4" xfId="24470" xr:uid="{00000000-0005-0000-0000-0000ED5D0000}"/>
    <cellStyle name="Input 10 4 2" xfId="24471" xr:uid="{00000000-0005-0000-0000-0000EE5D0000}"/>
    <cellStyle name="Input 10 40" xfId="24472" xr:uid="{00000000-0005-0000-0000-0000EF5D0000}"/>
    <cellStyle name="Input 10 41" xfId="24473" xr:uid="{00000000-0005-0000-0000-0000F05D0000}"/>
    <cellStyle name="Input 10 42" xfId="24474" xr:uid="{00000000-0005-0000-0000-0000F15D0000}"/>
    <cellStyle name="Input 10 43" xfId="24475" xr:uid="{00000000-0005-0000-0000-0000F25D0000}"/>
    <cellStyle name="Input 10 44" xfId="24476" xr:uid="{00000000-0005-0000-0000-0000F35D0000}"/>
    <cellStyle name="Input 10 45" xfId="24477" xr:uid="{00000000-0005-0000-0000-0000F45D0000}"/>
    <cellStyle name="Input 10 46" xfId="24478" xr:uid="{00000000-0005-0000-0000-0000F55D0000}"/>
    <cellStyle name="Input 10 47" xfId="24479" xr:uid="{00000000-0005-0000-0000-0000F65D0000}"/>
    <cellStyle name="Input 10 48" xfId="24480" xr:uid="{00000000-0005-0000-0000-0000F75D0000}"/>
    <cellStyle name="Input 10 49" xfId="24481" xr:uid="{00000000-0005-0000-0000-0000F85D0000}"/>
    <cellStyle name="Input 10 5" xfId="24482" xr:uid="{00000000-0005-0000-0000-0000F95D0000}"/>
    <cellStyle name="Input 10 5 2" xfId="24483" xr:uid="{00000000-0005-0000-0000-0000FA5D0000}"/>
    <cellStyle name="Input 10 50" xfId="24484" xr:uid="{00000000-0005-0000-0000-0000FB5D0000}"/>
    <cellStyle name="Input 10 51" xfId="24485" xr:uid="{00000000-0005-0000-0000-0000FC5D0000}"/>
    <cellStyle name="Input 10 52" xfId="24486" xr:uid="{00000000-0005-0000-0000-0000FD5D0000}"/>
    <cellStyle name="Input 10 53" xfId="24487" xr:uid="{00000000-0005-0000-0000-0000FE5D0000}"/>
    <cellStyle name="Input 10 54" xfId="24488" xr:uid="{00000000-0005-0000-0000-0000FF5D0000}"/>
    <cellStyle name="Input 10 55" xfId="24489" xr:uid="{00000000-0005-0000-0000-0000005E0000}"/>
    <cellStyle name="Input 10 56" xfId="24490" xr:uid="{00000000-0005-0000-0000-0000015E0000}"/>
    <cellStyle name="Input 10 57" xfId="24491" xr:uid="{00000000-0005-0000-0000-0000025E0000}"/>
    <cellStyle name="Input 10 58" xfId="24492" xr:uid="{00000000-0005-0000-0000-0000035E0000}"/>
    <cellStyle name="Input 10 59" xfId="24493" xr:uid="{00000000-0005-0000-0000-0000045E0000}"/>
    <cellStyle name="Input 10 6" xfId="24494" xr:uid="{00000000-0005-0000-0000-0000055E0000}"/>
    <cellStyle name="Input 10 6 2" xfId="24495" xr:uid="{00000000-0005-0000-0000-0000065E0000}"/>
    <cellStyle name="Input 10 60" xfId="24496" xr:uid="{00000000-0005-0000-0000-0000075E0000}"/>
    <cellStyle name="Input 10 61" xfId="24497" xr:uid="{00000000-0005-0000-0000-0000085E0000}"/>
    <cellStyle name="Input 10 62" xfId="24498" xr:uid="{00000000-0005-0000-0000-0000095E0000}"/>
    <cellStyle name="Input 10 63" xfId="24499" xr:uid="{00000000-0005-0000-0000-00000A5E0000}"/>
    <cellStyle name="Input 10 64" xfId="24500" xr:uid="{00000000-0005-0000-0000-00000B5E0000}"/>
    <cellStyle name="Input 10 65" xfId="24501" xr:uid="{00000000-0005-0000-0000-00000C5E0000}"/>
    <cellStyle name="Input 10 66" xfId="24502" xr:uid="{00000000-0005-0000-0000-00000D5E0000}"/>
    <cellStyle name="Input 10 67" xfId="24503" xr:uid="{00000000-0005-0000-0000-00000E5E0000}"/>
    <cellStyle name="Input 10 68" xfId="24504" xr:uid="{00000000-0005-0000-0000-00000F5E0000}"/>
    <cellStyle name="Input 10 69" xfId="24505" xr:uid="{00000000-0005-0000-0000-0000105E0000}"/>
    <cellStyle name="Input 10 7" xfId="24506" xr:uid="{00000000-0005-0000-0000-0000115E0000}"/>
    <cellStyle name="Input 10 7 2" xfId="24507" xr:uid="{00000000-0005-0000-0000-0000125E0000}"/>
    <cellStyle name="Input 10 70" xfId="24508" xr:uid="{00000000-0005-0000-0000-0000135E0000}"/>
    <cellStyle name="Input 10 71" xfId="24509" xr:uid="{00000000-0005-0000-0000-0000145E0000}"/>
    <cellStyle name="Input 10 72" xfId="24510" xr:uid="{00000000-0005-0000-0000-0000155E0000}"/>
    <cellStyle name="Input 10 73" xfId="24511" xr:uid="{00000000-0005-0000-0000-0000165E0000}"/>
    <cellStyle name="Input 10 74" xfId="24512" xr:uid="{00000000-0005-0000-0000-0000175E0000}"/>
    <cellStyle name="Input 10 75" xfId="24513" xr:uid="{00000000-0005-0000-0000-0000185E0000}"/>
    <cellStyle name="Input 10 76" xfId="24514" xr:uid="{00000000-0005-0000-0000-0000195E0000}"/>
    <cellStyle name="Input 10 77" xfId="52570" xr:uid="{00000000-0005-0000-0000-00001A5E0000}"/>
    <cellStyle name="Input 10 78" xfId="52803" xr:uid="{00000000-0005-0000-0000-00001B5E0000}"/>
    <cellStyle name="Input 10 79" xfId="53264" xr:uid="{00000000-0005-0000-0000-00001C5E0000}"/>
    <cellStyle name="Input 10 8" xfId="24515" xr:uid="{00000000-0005-0000-0000-00001D5E0000}"/>
    <cellStyle name="Input 10 8 2" xfId="24516" xr:uid="{00000000-0005-0000-0000-00001E5E0000}"/>
    <cellStyle name="Input 10 9" xfId="24517" xr:uid="{00000000-0005-0000-0000-00001F5E0000}"/>
    <cellStyle name="Input 10 9 2" xfId="24518" xr:uid="{00000000-0005-0000-0000-0000205E0000}"/>
    <cellStyle name="Input 11" xfId="647" xr:uid="{00000000-0005-0000-0000-0000215E0000}"/>
    <cellStyle name="Input 11 10" xfId="24519" xr:uid="{00000000-0005-0000-0000-0000225E0000}"/>
    <cellStyle name="Input 11 10 2" xfId="24520" xr:uid="{00000000-0005-0000-0000-0000235E0000}"/>
    <cellStyle name="Input 11 11" xfId="24521" xr:uid="{00000000-0005-0000-0000-0000245E0000}"/>
    <cellStyle name="Input 11 11 2" xfId="24522" xr:uid="{00000000-0005-0000-0000-0000255E0000}"/>
    <cellStyle name="Input 11 12" xfId="24523" xr:uid="{00000000-0005-0000-0000-0000265E0000}"/>
    <cellStyle name="Input 11 12 2" xfId="24524" xr:uid="{00000000-0005-0000-0000-0000275E0000}"/>
    <cellStyle name="Input 11 13" xfId="24525" xr:uid="{00000000-0005-0000-0000-0000285E0000}"/>
    <cellStyle name="Input 11 13 2" xfId="24526" xr:uid="{00000000-0005-0000-0000-0000295E0000}"/>
    <cellStyle name="Input 11 14" xfId="24527" xr:uid="{00000000-0005-0000-0000-00002A5E0000}"/>
    <cellStyle name="Input 11 14 2" xfId="24528" xr:uid="{00000000-0005-0000-0000-00002B5E0000}"/>
    <cellStyle name="Input 11 15" xfId="24529" xr:uid="{00000000-0005-0000-0000-00002C5E0000}"/>
    <cellStyle name="Input 11 15 2" xfId="24530" xr:uid="{00000000-0005-0000-0000-00002D5E0000}"/>
    <cellStyle name="Input 11 16" xfId="24531" xr:uid="{00000000-0005-0000-0000-00002E5E0000}"/>
    <cellStyle name="Input 11 16 2" xfId="24532" xr:uid="{00000000-0005-0000-0000-00002F5E0000}"/>
    <cellStyle name="Input 11 17" xfId="24533" xr:uid="{00000000-0005-0000-0000-0000305E0000}"/>
    <cellStyle name="Input 11 17 2" xfId="24534" xr:uid="{00000000-0005-0000-0000-0000315E0000}"/>
    <cellStyle name="Input 11 18" xfId="24535" xr:uid="{00000000-0005-0000-0000-0000325E0000}"/>
    <cellStyle name="Input 11 18 2" xfId="24536" xr:uid="{00000000-0005-0000-0000-0000335E0000}"/>
    <cellStyle name="Input 11 19" xfId="24537" xr:uid="{00000000-0005-0000-0000-0000345E0000}"/>
    <cellStyle name="Input 11 19 2" xfId="24538" xr:uid="{00000000-0005-0000-0000-0000355E0000}"/>
    <cellStyle name="Input 11 2" xfId="648" xr:uid="{00000000-0005-0000-0000-0000365E0000}"/>
    <cellStyle name="Input 11 2 2" xfId="24539" xr:uid="{00000000-0005-0000-0000-0000375E0000}"/>
    <cellStyle name="Input 11 20" xfId="24540" xr:uid="{00000000-0005-0000-0000-0000385E0000}"/>
    <cellStyle name="Input 11 20 2" xfId="24541" xr:uid="{00000000-0005-0000-0000-0000395E0000}"/>
    <cellStyle name="Input 11 21" xfId="24542" xr:uid="{00000000-0005-0000-0000-00003A5E0000}"/>
    <cellStyle name="Input 11 21 2" xfId="24543" xr:uid="{00000000-0005-0000-0000-00003B5E0000}"/>
    <cellStyle name="Input 11 22" xfId="24544" xr:uid="{00000000-0005-0000-0000-00003C5E0000}"/>
    <cellStyle name="Input 11 22 2" xfId="24545" xr:uid="{00000000-0005-0000-0000-00003D5E0000}"/>
    <cellStyle name="Input 11 23" xfId="24546" xr:uid="{00000000-0005-0000-0000-00003E5E0000}"/>
    <cellStyle name="Input 11 23 2" xfId="24547" xr:uid="{00000000-0005-0000-0000-00003F5E0000}"/>
    <cellStyle name="Input 11 24" xfId="24548" xr:uid="{00000000-0005-0000-0000-0000405E0000}"/>
    <cellStyle name="Input 11 24 2" xfId="24549" xr:uid="{00000000-0005-0000-0000-0000415E0000}"/>
    <cellStyle name="Input 11 25" xfId="24550" xr:uid="{00000000-0005-0000-0000-0000425E0000}"/>
    <cellStyle name="Input 11 25 2" xfId="24551" xr:uid="{00000000-0005-0000-0000-0000435E0000}"/>
    <cellStyle name="Input 11 26" xfId="24552" xr:uid="{00000000-0005-0000-0000-0000445E0000}"/>
    <cellStyle name="Input 11 26 2" xfId="24553" xr:uid="{00000000-0005-0000-0000-0000455E0000}"/>
    <cellStyle name="Input 11 27" xfId="24554" xr:uid="{00000000-0005-0000-0000-0000465E0000}"/>
    <cellStyle name="Input 11 27 2" xfId="24555" xr:uid="{00000000-0005-0000-0000-0000475E0000}"/>
    <cellStyle name="Input 11 28" xfId="24556" xr:uid="{00000000-0005-0000-0000-0000485E0000}"/>
    <cellStyle name="Input 11 28 2" xfId="24557" xr:uid="{00000000-0005-0000-0000-0000495E0000}"/>
    <cellStyle name="Input 11 29" xfId="24558" xr:uid="{00000000-0005-0000-0000-00004A5E0000}"/>
    <cellStyle name="Input 11 29 2" xfId="24559" xr:uid="{00000000-0005-0000-0000-00004B5E0000}"/>
    <cellStyle name="Input 11 3" xfId="24560" xr:uid="{00000000-0005-0000-0000-00004C5E0000}"/>
    <cellStyle name="Input 11 3 2" xfId="24561" xr:uid="{00000000-0005-0000-0000-00004D5E0000}"/>
    <cellStyle name="Input 11 30" xfId="24562" xr:uid="{00000000-0005-0000-0000-00004E5E0000}"/>
    <cellStyle name="Input 11 30 2" xfId="24563" xr:uid="{00000000-0005-0000-0000-00004F5E0000}"/>
    <cellStyle name="Input 11 31" xfId="24564" xr:uid="{00000000-0005-0000-0000-0000505E0000}"/>
    <cellStyle name="Input 11 31 2" xfId="24565" xr:uid="{00000000-0005-0000-0000-0000515E0000}"/>
    <cellStyle name="Input 11 32" xfId="24566" xr:uid="{00000000-0005-0000-0000-0000525E0000}"/>
    <cellStyle name="Input 11 32 2" xfId="24567" xr:uid="{00000000-0005-0000-0000-0000535E0000}"/>
    <cellStyle name="Input 11 33" xfId="24568" xr:uid="{00000000-0005-0000-0000-0000545E0000}"/>
    <cellStyle name="Input 11 33 2" xfId="24569" xr:uid="{00000000-0005-0000-0000-0000555E0000}"/>
    <cellStyle name="Input 11 34" xfId="24570" xr:uid="{00000000-0005-0000-0000-0000565E0000}"/>
    <cellStyle name="Input 11 34 2" xfId="24571" xr:uid="{00000000-0005-0000-0000-0000575E0000}"/>
    <cellStyle name="Input 11 35" xfId="24572" xr:uid="{00000000-0005-0000-0000-0000585E0000}"/>
    <cellStyle name="Input 11 35 2" xfId="24573" xr:uid="{00000000-0005-0000-0000-0000595E0000}"/>
    <cellStyle name="Input 11 36" xfId="24574" xr:uid="{00000000-0005-0000-0000-00005A5E0000}"/>
    <cellStyle name="Input 11 36 2" xfId="24575" xr:uid="{00000000-0005-0000-0000-00005B5E0000}"/>
    <cellStyle name="Input 11 37" xfId="24576" xr:uid="{00000000-0005-0000-0000-00005C5E0000}"/>
    <cellStyle name="Input 11 37 2" xfId="24577" xr:uid="{00000000-0005-0000-0000-00005D5E0000}"/>
    <cellStyle name="Input 11 38" xfId="24578" xr:uid="{00000000-0005-0000-0000-00005E5E0000}"/>
    <cellStyle name="Input 11 38 2" xfId="24579" xr:uid="{00000000-0005-0000-0000-00005F5E0000}"/>
    <cellStyle name="Input 11 39" xfId="24580" xr:uid="{00000000-0005-0000-0000-0000605E0000}"/>
    <cellStyle name="Input 11 39 2" xfId="24581" xr:uid="{00000000-0005-0000-0000-0000615E0000}"/>
    <cellStyle name="Input 11 4" xfId="24582" xr:uid="{00000000-0005-0000-0000-0000625E0000}"/>
    <cellStyle name="Input 11 4 2" xfId="24583" xr:uid="{00000000-0005-0000-0000-0000635E0000}"/>
    <cellStyle name="Input 11 40" xfId="24584" xr:uid="{00000000-0005-0000-0000-0000645E0000}"/>
    <cellStyle name="Input 11 41" xfId="24585" xr:uid="{00000000-0005-0000-0000-0000655E0000}"/>
    <cellStyle name="Input 11 42" xfId="24586" xr:uid="{00000000-0005-0000-0000-0000665E0000}"/>
    <cellStyle name="Input 11 43" xfId="24587" xr:uid="{00000000-0005-0000-0000-0000675E0000}"/>
    <cellStyle name="Input 11 44" xfId="24588" xr:uid="{00000000-0005-0000-0000-0000685E0000}"/>
    <cellStyle name="Input 11 45" xfId="24589" xr:uid="{00000000-0005-0000-0000-0000695E0000}"/>
    <cellStyle name="Input 11 46" xfId="24590" xr:uid="{00000000-0005-0000-0000-00006A5E0000}"/>
    <cellStyle name="Input 11 47" xfId="24591" xr:uid="{00000000-0005-0000-0000-00006B5E0000}"/>
    <cellStyle name="Input 11 48" xfId="24592" xr:uid="{00000000-0005-0000-0000-00006C5E0000}"/>
    <cellStyle name="Input 11 49" xfId="24593" xr:uid="{00000000-0005-0000-0000-00006D5E0000}"/>
    <cellStyle name="Input 11 5" xfId="24594" xr:uid="{00000000-0005-0000-0000-00006E5E0000}"/>
    <cellStyle name="Input 11 5 2" xfId="24595" xr:uid="{00000000-0005-0000-0000-00006F5E0000}"/>
    <cellStyle name="Input 11 50" xfId="24596" xr:uid="{00000000-0005-0000-0000-0000705E0000}"/>
    <cellStyle name="Input 11 51" xfId="24597" xr:uid="{00000000-0005-0000-0000-0000715E0000}"/>
    <cellStyle name="Input 11 52" xfId="24598" xr:uid="{00000000-0005-0000-0000-0000725E0000}"/>
    <cellStyle name="Input 11 53" xfId="24599" xr:uid="{00000000-0005-0000-0000-0000735E0000}"/>
    <cellStyle name="Input 11 54" xfId="24600" xr:uid="{00000000-0005-0000-0000-0000745E0000}"/>
    <cellStyle name="Input 11 55" xfId="24601" xr:uid="{00000000-0005-0000-0000-0000755E0000}"/>
    <cellStyle name="Input 11 56" xfId="24602" xr:uid="{00000000-0005-0000-0000-0000765E0000}"/>
    <cellStyle name="Input 11 57" xfId="24603" xr:uid="{00000000-0005-0000-0000-0000775E0000}"/>
    <cellStyle name="Input 11 58" xfId="24604" xr:uid="{00000000-0005-0000-0000-0000785E0000}"/>
    <cellStyle name="Input 11 59" xfId="24605" xr:uid="{00000000-0005-0000-0000-0000795E0000}"/>
    <cellStyle name="Input 11 6" xfId="24606" xr:uid="{00000000-0005-0000-0000-00007A5E0000}"/>
    <cellStyle name="Input 11 6 2" xfId="24607" xr:uid="{00000000-0005-0000-0000-00007B5E0000}"/>
    <cellStyle name="Input 11 60" xfId="24608" xr:uid="{00000000-0005-0000-0000-00007C5E0000}"/>
    <cellStyle name="Input 11 61" xfId="24609" xr:uid="{00000000-0005-0000-0000-00007D5E0000}"/>
    <cellStyle name="Input 11 62" xfId="24610" xr:uid="{00000000-0005-0000-0000-00007E5E0000}"/>
    <cellStyle name="Input 11 63" xfId="24611" xr:uid="{00000000-0005-0000-0000-00007F5E0000}"/>
    <cellStyle name="Input 11 64" xfId="24612" xr:uid="{00000000-0005-0000-0000-0000805E0000}"/>
    <cellStyle name="Input 11 65" xfId="24613" xr:uid="{00000000-0005-0000-0000-0000815E0000}"/>
    <cellStyle name="Input 11 66" xfId="24614" xr:uid="{00000000-0005-0000-0000-0000825E0000}"/>
    <cellStyle name="Input 11 67" xfId="24615" xr:uid="{00000000-0005-0000-0000-0000835E0000}"/>
    <cellStyle name="Input 11 68" xfId="24616" xr:uid="{00000000-0005-0000-0000-0000845E0000}"/>
    <cellStyle name="Input 11 69" xfId="24617" xr:uid="{00000000-0005-0000-0000-0000855E0000}"/>
    <cellStyle name="Input 11 7" xfId="24618" xr:uid="{00000000-0005-0000-0000-0000865E0000}"/>
    <cellStyle name="Input 11 7 2" xfId="24619" xr:uid="{00000000-0005-0000-0000-0000875E0000}"/>
    <cellStyle name="Input 11 70" xfId="24620" xr:uid="{00000000-0005-0000-0000-0000885E0000}"/>
    <cellStyle name="Input 11 71" xfId="24621" xr:uid="{00000000-0005-0000-0000-0000895E0000}"/>
    <cellStyle name="Input 11 72" xfId="24622" xr:uid="{00000000-0005-0000-0000-00008A5E0000}"/>
    <cellStyle name="Input 11 73" xfId="24623" xr:uid="{00000000-0005-0000-0000-00008B5E0000}"/>
    <cellStyle name="Input 11 74" xfId="24624" xr:uid="{00000000-0005-0000-0000-00008C5E0000}"/>
    <cellStyle name="Input 11 75" xfId="24625" xr:uid="{00000000-0005-0000-0000-00008D5E0000}"/>
    <cellStyle name="Input 11 76" xfId="24626" xr:uid="{00000000-0005-0000-0000-00008E5E0000}"/>
    <cellStyle name="Input 11 77" xfId="52397" xr:uid="{00000000-0005-0000-0000-00008F5E0000}"/>
    <cellStyle name="Input 11 78" xfId="52419" xr:uid="{00000000-0005-0000-0000-0000905E0000}"/>
    <cellStyle name="Input 11 79" xfId="53081" xr:uid="{00000000-0005-0000-0000-0000915E0000}"/>
    <cellStyle name="Input 11 8" xfId="24627" xr:uid="{00000000-0005-0000-0000-0000925E0000}"/>
    <cellStyle name="Input 11 8 2" xfId="24628" xr:uid="{00000000-0005-0000-0000-0000935E0000}"/>
    <cellStyle name="Input 11 9" xfId="24629" xr:uid="{00000000-0005-0000-0000-0000945E0000}"/>
    <cellStyle name="Input 11 9 2" xfId="24630" xr:uid="{00000000-0005-0000-0000-0000955E0000}"/>
    <cellStyle name="Input 12" xfId="649" xr:uid="{00000000-0005-0000-0000-0000965E0000}"/>
    <cellStyle name="Input 12 10" xfId="24631" xr:uid="{00000000-0005-0000-0000-0000975E0000}"/>
    <cellStyle name="Input 12 10 2" xfId="24632" xr:uid="{00000000-0005-0000-0000-0000985E0000}"/>
    <cellStyle name="Input 12 11" xfId="24633" xr:uid="{00000000-0005-0000-0000-0000995E0000}"/>
    <cellStyle name="Input 12 11 2" xfId="24634" xr:uid="{00000000-0005-0000-0000-00009A5E0000}"/>
    <cellStyle name="Input 12 12" xfId="24635" xr:uid="{00000000-0005-0000-0000-00009B5E0000}"/>
    <cellStyle name="Input 12 12 2" xfId="24636" xr:uid="{00000000-0005-0000-0000-00009C5E0000}"/>
    <cellStyle name="Input 12 13" xfId="24637" xr:uid="{00000000-0005-0000-0000-00009D5E0000}"/>
    <cellStyle name="Input 12 13 2" xfId="24638" xr:uid="{00000000-0005-0000-0000-00009E5E0000}"/>
    <cellStyle name="Input 12 14" xfId="24639" xr:uid="{00000000-0005-0000-0000-00009F5E0000}"/>
    <cellStyle name="Input 12 14 2" xfId="24640" xr:uid="{00000000-0005-0000-0000-0000A05E0000}"/>
    <cellStyle name="Input 12 15" xfId="24641" xr:uid="{00000000-0005-0000-0000-0000A15E0000}"/>
    <cellStyle name="Input 12 15 2" xfId="24642" xr:uid="{00000000-0005-0000-0000-0000A25E0000}"/>
    <cellStyle name="Input 12 16" xfId="24643" xr:uid="{00000000-0005-0000-0000-0000A35E0000}"/>
    <cellStyle name="Input 12 16 2" xfId="24644" xr:uid="{00000000-0005-0000-0000-0000A45E0000}"/>
    <cellStyle name="Input 12 17" xfId="24645" xr:uid="{00000000-0005-0000-0000-0000A55E0000}"/>
    <cellStyle name="Input 12 17 2" xfId="24646" xr:uid="{00000000-0005-0000-0000-0000A65E0000}"/>
    <cellStyle name="Input 12 18" xfId="24647" xr:uid="{00000000-0005-0000-0000-0000A75E0000}"/>
    <cellStyle name="Input 12 18 2" xfId="24648" xr:uid="{00000000-0005-0000-0000-0000A85E0000}"/>
    <cellStyle name="Input 12 19" xfId="24649" xr:uid="{00000000-0005-0000-0000-0000A95E0000}"/>
    <cellStyle name="Input 12 19 2" xfId="24650" xr:uid="{00000000-0005-0000-0000-0000AA5E0000}"/>
    <cellStyle name="Input 12 2" xfId="650" xr:uid="{00000000-0005-0000-0000-0000AB5E0000}"/>
    <cellStyle name="Input 12 2 2" xfId="24651" xr:uid="{00000000-0005-0000-0000-0000AC5E0000}"/>
    <cellStyle name="Input 12 20" xfId="24652" xr:uid="{00000000-0005-0000-0000-0000AD5E0000}"/>
    <cellStyle name="Input 12 20 2" xfId="24653" xr:uid="{00000000-0005-0000-0000-0000AE5E0000}"/>
    <cellStyle name="Input 12 21" xfId="24654" xr:uid="{00000000-0005-0000-0000-0000AF5E0000}"/>
    <cellStyle name="Input 12 21 2" xfId="24655" xr:uid="{00000000-0005-0000-0000-0000B05E0000}"/>
    <cellStyle name="Input 12 22" xfId="24656" xr:uid="{00000000-0005-0000-0000-0000B15E0000}"/>
    <cellStyle name="Input 12 22 2" xfId="24657" xr:uid="{00000000-0005-0000-0000-0000B25E0000}"/>
    <cellStyle name="Input 12 23" xfId="24658" xr:uid="{00000000-0005-0000-0000-0000B35E0000}"/>
    <cellStyle name="Input 12 23 2" xfId="24659" xr:uid="{00000000-0005-0000-0000-0000B45E0000}"/>
    <cellStyle name="Input 12 24" xfId="24660" xr:uid="{00000000-0005-0000-0000-0000B55E0000}"/>
    <cellStyle name="Input 12 24 2" xfId="24661" xr:uid="{00000000-0005-0000-0000-0000B65E0000}"/>
    <cellStyle name="Input 12 25" xfId="24662" xr:uid="{00000000-0005-0000-0000-0000B75E0000}"/>
    <cellStyle name="Input 12 25 2" xfId="24663" xr:uid="{00000000-0005-0000-0000-0000B85E0000}"/>
    <cellStyle name="Input 12 26" xfId="24664" xr:uid="{00000000-0005-0000-0000-0000B95E0000}"/>
    <cellStyle name="Input 12 26 2" xfId="24665" xr:uid="{00000000-0005-0000-0000-0000BA5E0000}"/>
    <cellStyle name="Input 12 27" xfId="24666" xr:uid="{00000000-0005-0000-0000-0000BB5E0000}"/>
    <cellStyle name="Input 12 27 2" xfId="24667" xr:uid="{00000000-0005-0000-0000-0000BC5E0000}"/>
    <cellStyle name="Input 12 28" xfId="24668" xr:uid="{00000000-0005-0000-0000-0000BD5E0000}"/>
    <cellStyle name="Input 12 28 2" xfId="24669" xr:uid="{00000000-0005-0000-0000-0000BE5E0000}"/>
    <cellStyle name="Input 12 29" xfId="24670" xr:uid="{00000000-0005-0000-0000-0000BF5E0000}"/>
    <cellStyle name="Input 12 29 2" xfId="24671" xr:uid="{00000000-0005-0000-0000-0000C05E0000}"/>
    <cellStyle name="Input 12 3" xfId="24672" xr:uid="{00000000-0005-0000-0000-0000C15E0000}"/>
    <cellStyle name="Input 12 3 2" xfId="24673" xr:uid="{00000000-0005-0000-0000-0000C25E0000}"/>
    <cellStyle name="Input 12 30" xfId="24674" xr:uid="{00000000-0005-0000-0000-0000C35E0000}"/>
    <cellStyle name="Input 12 30 2" xfId="24675" xr:uid="{00000000-0005-0000-0000-0000C45E0000}"/>
    <cellStyle name="Input 12 31" xfId="24676" xr:uid="{00000000-0005-0000-0000-0000C55E0000}"/>
    <cellStyle name="Input 12 31 2" xfId="24677" xr:uid="{00000000-0005-0000-0000-0000C65E0000}"/>
    <cellStyle name="Input 12 32" xfId="24678" xr:uid="{00000000-0005-0000-0000-0000C75E0000}"/>
    <cellStyle name="Input 12 32 2" xfId="24679" xr:uid="{00000000-0005-0000-0000-0000C85E0000}"/>
    <cellStyle name="Input 12 33" xfId="24680" xr:uid="{00000000-0005-0000-0000-0000C95E0000}"/>
    <cellStyle name="Input 12 33 2" xfId="24681" xr:uid="{00000000-0005-0000-0000-0000CA5E0000}"/>
    <cellStyle name="Input 12 34" xfId="24682" xr:uid="{00000000-0005-0000-0000-0000CB5E0000}"/>
    <cellStyle name="Input 12 34 2" xfId="24683" xr:uid="{00000000-0005-0000-0000-0000CC5E0000}"/>
    <cellStyle name="Input 12 35" xfId="24684" xr:uid="{00000000-0005-0000-0000-0000CD5E0000}"/>
    <cellStyle name="Input 12 35 2" xfId="24685" xr:uid="{00000000-0005-0000-0000-0000CE5E0000}"/>
    <cellStyle name="Input 12 36" xfId="24686" xr:uid="{00000000-0005-0000-0000-0000CF5E0000}"/>
    <cellStyle name="Input 12 36 2" xfId="24687" xr:uid="{00000000-0005-0000-0000-0000D05E0000}"/>
    <cellStyle name="Input 12 37" xfId="24688" xr:uid="{00000000-0005-0000-0000-0000D15E0000}"/>
    <cellStyle name="Input 12 37 2" xfId="24689" xr:uid="{00000000-0005-0000-0000-0000D25E0000}"/>
    <cellStyle name="Input 12 38" xfId="24690" xr:uid="{00000000-0005-0000-0000-0000D35E0000}"/>
    <cellStyle name="Input 12 38 2" xfId="24691" xr:uid="{00000000-0005-0000-0000-0000D45E0000}"/>
    <cellStyle name="Input 12 39" xfId="24692" xr:uid="{00000000-0005-0000-0000-0000D55E0000}"/>
    <cellStyle name="Input 12 39 2" xfId="24693" xr:uid="{00000000-0005-0000-0000-0000D65E0000}"/>
    <cellStyle name="Input 12 4" xfId="24694" xr:uid="{00000000-0005-0000-0000-0000D75E0000}"/>
    <cellStyle name="Input 12 4 2" xfId="24695" xr:uid="{00000000-0005-0000-0000-0000D85E0000}"/>
    <cellStyle name="Input 12 40" xfId="24696" xr:uid="{00000000-0005-0000-0000-0000D95E0000}"/>
    <cellStyle name="Input 12 41" xfId="24697" xr:uid="{00000000-0005-0000-0000-0000DA5E0000}"/>
    <cellStyle name="Input 12 42" xfId="24698" xr:uid="{00000000-0005-0000-0000-0000DB5E0000}"/>
    <cellStyle name="Input 12 43" xfId="24699" xr:uid="{00000000-0005-0000-0000-0000DC5E0000}"/>
    <cellStyle name="Input 12 44" xfId="24700" xr:uid="{00000000-0005-0000-0000-0000DD5E0000}"/>
    <cellStyle name="Input 12 45" xfId="24701" xr:uid="{00000000-0005-0000-0000-0000DE5E0000}"/>
    <cellStyle name="Input 12 46" xfId="24702" xr:uid="{00000000-0005-0000-0000-0000DF5E0000}"/>
    <cellStyle name="Input 12 47" xfId="24703" xr:uid="{00000000-0005-0000-0000-0000E05E0000}"/>
    <cellStyle name="Input 12 48" xfId="24704" xr:uid="{00000000-0005-0000-0000-0000E15E0000}"/>
    <cellStyle name="Input 12 49" xfId="24705" xr:uid="{00000000-0005-0000-0000-0000E25E0000}"/>
    <cellStyle name="Input 12 5" xfId="24706" xr:uid="{00000000-0005-0000-0000-0000E35E0000}"/>
    <cellStyle name="Input 12 5 2" xfId="24707" xr:uid="{00000000-0005-0000-0000-0000E45E0000}"/>
    <cellStyle name="Input 12 50" xfId="24708" xr:uid="{00000000-0005-0000-0000-0000E55E0000}"/>
    <cellStyle name="Input 12 51" xfId="24709" xr:uid="{00000000-0005-0000-0000-0000E65E0000}"/>
    <cellStyle name="Input 12 52" xfId="24710" xr:uid="{00000000-0005-0000-0000-0000E75E0000}"/>
    <cellStyle name="Input 12 53" xfId="24711" xr:uid="{00000000-0005-0000-0000-0000E85E0000}"/>
    <cellStyle name="Input 12 54" xfId="24712" xr:uid="{00000000-0005-0000-0000-0000E95E0000}"/>
    <cellStyle name="Input 12 55" xfId="24713" xr:uid="{00000000-0005-0000-0000-0000EA5E0000}"/>
    <cellStyle name="Input 12 56" xfId="24714" xr:uid="{00000000-0005-0000-0000-0000EB5E0000}"/>
    <cellStyle name="Input 12 57" xfId="24715" xr:uid="{00000000-0005-0000-0000-0000EC5E0000}"/>
    <cellStyle name="Input 12 58" xfId="24716" xr:uid="{00000000-0005-0000-0000-0000ED5E0000}"/>
    <cellStyle name="Input 12 59" xfId="24717" xr:uid="{00000000-0005-0000-0000-0000EE5E0000}"/>
    <cellStyle name="Input 12 6" xfId="24718" xr:uid="{00000000-0005-0000-0000-0000EF5E0000}"/>
    <cellStyle name="Input 12 6 2" xfId="24719" xr:uid="{00000000-0005-0000-0000-0000F05E0000}"/>
    <cellStyle name="Input 12 60" xfId="24720" xr:uid="{00000000-0005-0000-0000-0000F15E0000}"/>
    <cellStyle name="Input 12 61" xfId="24721" xr:uid="{00000000-0005-0000-0000-0000F25E0000}"/>
    <cellStyle name="Input 12 62" xfId="24722" xr:uid="{00000000-0005-0000-0000-0000F35E0000}"/>
    <cellStyle name="Input 12 63" xfId="24723" xr:uid="{00000000-0005-0000-0000-0000F45E0000}"/>
    <cellStyle name="Input 12 64" xfId="24724" xr:uid="{00000000-0005-0000-0000-0000F55E0000}"/>
    <cellStyle name="Input 12 65" xfId="24725" xr:uid="{00000000-0005-0000-0000-0000F65E0000}"/>
    <cellStyle name="Input 12 66" xfId="24726" xr:uid="{00000000-0005-0000-0000-0000F75E0000}"/>
    <cellStyle name="Input 12 67" xfId="24727" xr:uid="{00000000-0005-0000-0000-0000F85E0000}"/>
    <cellStyle name="Input 12 68" xfId="24728" xr:uid="{00000000-0005-0000-0000-0000F95E0000}"/>
    <cellStyle name="Input 12 69" xfId="24729" xr:uid="{00000000-0005-0000-0000-0000FA5E0000}"/>
    <cellStyle name="Input 12 7" xfId="24730" xr:uid="{00000000-0005-0000-0000-0000FB5E0000}"/>
    <cellStyle name="Input 12 7 2" xfId="24731" xr:uid="{00000000-0005-0000-0000-0000FC5E0000}"/>
    <cellStyle name="Input 12 70" xfId="24732" xr:uid="{00000000-0005-0000-0000-0000FD5E0000}"/>
    <cellStyle name="Input 12 71" xfId="24733" xr:uid="{00000000-0005-0000-0000-0000FE5E0000}"/>
    <cellStyle name="Input 12 72" xfId="24734" xr:uid="{00000000-0005-0000-0000-0000FF5E0000}"/>
    <cellStyle name="Input 12 73" xfId="24735" xr:uid="{00000000-0005-0000-0000-0000005F0000}"/>
    <cellStyle name="Input 12 74" xfId="24736" xr:uid="{00000000-0005-0000-0000-0000015F0000}"/>
    <cellStyle name="Input 12 75" xfId="24737" xr:uid="{00000000-0005-0000-0000-0000025F0000}"/>
    <cellStyle name="Input 12 76" xfId="24738" xr:uid="{00000000-0005-0000-0000-0000035F0000}"/>
    <cellStyle name="Input 12 77" xfId="52650" xr:uid="{00000000-0005-0000-0000-0000045F0000}"/>
    <cellStyle name="Input 12 78" xfId="52905" xr:uid="{00000000-0005-0000-0000-0000055F0000}"/>
    <cellStyle name="Input 12 79" xfId="53366" xr:uid="{00000000-0005-0000-0000-0000065F0000}"/>
    <cellStyle name="Input 12 8" xfId="24739" xr:uid="{00000000-0005-0000-0000-0000075F0000}"/>
    <cellStyle name="Input 12 8 2" xfId="24740" xr:uid="{00000000-0005-0000-0000-0000085F0000}"/>
    <cellStyle name="Input 12 9" xfId="24741" xr:uid="{00000000-0005-0000-0000-0000095F0000}"/>
    <cellStyle name="Input 12 9 2" xfId="24742" xr:uid="{00000000-0005-0000-0000-00000A5F0000}"/>
    <cellStyle name="Input 13" xfId="651" xr:uid="{00000000-0005-0000-0000-00000B5F0000}"/>
    <cellStyle name="Input 13 10" xfId="24743" xr:uid="{00000000-0005-0000-0000-00000C5F0000}"/>
    <cellStyle name="Input 13 10 2" xfId="24744" xr:uid="{00000000-0005-0000-0000-00000D5F0000}"/>
    <cellStyle name="Input 13 11" xfId="24745" xr:uid="{00000000-0005-0000-0000-00000E5F0000}"/>
    <cellStyle name="Input 13 11 2" xfId="24746" xr:uid="{00000000-0005-0000-0000-00000F5F0000}"/>
    <cellStyle name="Input 13 12" xfId="24747" xr:uid="{00000000-0005-0000-0000-0000105F0000}"/>
    <cellStyle name="Input 13 12 2" xfId="24748" xr:uid="{00000000-0005-0000-0000-0000115F0000}"/>
    <cellStyle name="Input 13 13" xfId="24749" xr:uid="{00000000-0005-0000-0000-0000125F0000}"/>
    <cellStyle name="Input 13 13 2" xfId="24750" xr:uid="{00000000-0005-0000-0000-0000135F0000}"/>
    <cellStyle name="Input 13 14" xfId="24751" xr:uid="{00000000-0005-0000-0000-0000145F0000}"/>
    <cellStyle name="Input 13 14 2" xfId="24752" xr:uid="{00000000-0005-0000-0000-0000155F0000}"/>
    <cellStyle name="Input 13 15" xfId="24753" xr:uid="{00000000-0005-0000-0000-0000165F0000}"/>
    <cellStyle name="Input 13 15 2" xfId="24754" xr:uid="{00000000-0005-0000-0000-0000175F0000}"/>
    <cellStyle name="Input 13 16" xfId="24755" xr:uid="{00000000-0005-0000-0000-0000185F0000}"/>
    <cellStyle name="Input 13 16 2" xfId="24756" xr:uid="{00000000-0005-0000-0000-0000195F0000}"/>
    <cellStyle name="Input 13 17" xfId="24757" xr:uid="{00000000-0005-0000-0000-00001A5F0000}"/>
    <cellStyle name="Input 13 17 2" xfId="24758" xr:uid="{00000000-0005-0000-0000-00001B5F0000}"/>
    <cellStyle name="Input 13 18" xfId="24759" xr:uid="{00000000-0005-0000-0000-00001C5F0000}"/>
    <cellStyle name="Input 13 18 2" xfId="24760" xr:uid="{00000000-0005-0000-0000-00001D5F0000}"/>
    <cellStyle name="Input 13 19" xfId="24761" xr:uid="{00000000-0005-0000-0000-00001E5F0000}"/>
    <cellStyle name="Input 13 19 2" xfId="24762" xr:uid="{00000000-0005-0000-0000-00001F5F0000}"/>
    <cellStyle name="Input 13 2" xfId="652" xr:uid="{00000000-0005-0000-0000-0000205F0000}"/>
    <cellStyle name="Input 13 2 2" xfId="24763" xr:uid="{00000000-0005-0000-0000-0000215F0000}"/>
    <cellStyle name="Input 13 20" xfId="24764" xr:uid="{00000000-0005-0000-0000-0000225F0000}"/>
    <cellStyle name="Input 13 20 2" xfId="24765" xr:uid="{00000000-0005-0000-0000-0000235F0000}"/>
    <cellStyle name="Input 13 21" xfId="24766" xr:uid="{00000000-0005-0000-0000-0000245F0000}"/>
    <cellStyle name="Input 13 21 2" xfId="24767" xr:uid="{00000000-0005-0000-0000-0000255F0000}"/>
    <cellStyle name="Input 13 22" xfId="24768" xr:uid="{00000000-0005-0000-0000-0000265F0000}"/>
    <cellStyle name="Input 13 22 2" xfId="24769" xr:uid="{00000000-0005-0000-0000-0000275F0000}"/>
    <cellStyle name="Input 13 23" xfId="24770" xr:uid="{00000000-0005-0000-0000-0000285F0000}"/>
    <cellStyle name="Input 13 23 2" xfId="24771" xr:uid="{00000000-0005-0000-0000-0000295F0000}"/>
    <cellStyle name="Input 13 24" xfId="24772" xr:uid="{00000000-0005-0000-0000-00002A5F0000}"/>
    <cellStyle name="Input 13 24 2" xfId="24773" xr:uid="{00000000-0005-0000-0000-00002B5F0000}"/>
    <cellStyle name="Input 13 25" xfId="24774" xr:uid="{00000000-0005-0000-0000-00002C5F0000}"/>
    <cellStyle name="Input 13 25 2" xfId="24775" xr:uid="{00000000-0005-0000-0000-00002D5F0000}"/>
    <cellStyle name="Input 13 26" xfId="24776" xr:uid="{00000000-0005-0000-0000-00002E5F0000}"/>
    <cellStyle name="Input 13 26 2" xfId="24777" xr:uid="{00000000-0005-0000-0000-00002F5F0000}"/>
    <cellStyle name="Input 13 27" xfId="24778" xr:uid="{00000000-0005-0000-0000-0000305F0000}"/>
    <cellStyle name="Input 13 27 2" xfId="24779" xr:uid="{00000000-0005-0000-0000-0000315F0000}"/>
    <cellStyle name="Input 13 28" xfId="24780" xr:uid="{00000000-0005-0000-0000-0000325F0000}"/>
    <cellStyle name="Input 13 28 2" xfId="24781" xr:uid="{00000000-0005-0000-0000-0000335F0000}"/>
    <cellStyle name="Input 13 29" xfId="24782" xr:uid="{00000000-0005-0000-0000-0000345F0000}"/>
    <cellStyle name="Input 13 29 2" xfId="24783" xr:uid="{00000000-0005-0000-0000-0000355F0000}"/>
    <cellStyle name="Input 13 3" xfId="24784" xr:uid="{00000000-0005-0000-0000-0000365F0000}"/>
    <cellStyle name="Input 13 3 2" xfId="24785" xr:uid="{00000000-0005-0000-0000-0000375F0000}"/>
    <cellStyle name="Input 13 30" xfId="24786" xr:uid="{00000000-0005-0000-0000-0000385F0000}"/>
    <cellStyle name="Input 13 30 2" xfId="24787" xr:uid="{00000000-0005-0000-0000-0000395F0000}"/>
    <cellStyle name="Input 13 31" xfId="24788" xr:uid="{00000000-0005-0000-0000-00003A5F0000}"/>
    <cellStyle name="Input 13 31 2" xfId="24789" xr:uid="{00000000-0005-0000-0000-00003B5F0000}"/>
    <cellStyle name="Input 13 32" xfId="24790" xr:uid="{00000000-0005-0000-0000-00003C5F0000}"/>
    <cellStyle name="Input 13 32 2" xfId="24791" xr:uid="{00000000-0005-0000-0000-00003D5F0000}"/>
    <cellStyle name="Input 13 33" xfId="24792" xr:uid="{00000000-0005-0000-0000-00003E5F0000}"/>
    <cellStyle name="Input 13 33 2" xfId="24793" xr:uid="{00000000-0005-0000-0000-00003F5F0000}"/>
    <cellStyle name="Input 13 34" xfId="24794" xr:uid="{00000000-0005-0000-0000-0000405F0000}"/>
    <cellStyle name="Input 13 34 2" xfId="24795" xr:uid="{00000000-0005-0000-0000-0000415F0000}"/>
    <cellStyle name="Input 13 35" xfId="24796" xr:uid="{00000000-0005-0000-0000-0000425F0000}"/>
    <cellStyle name="Input 13 35 2" xfId="24797" xr:uid="{00000000-0005-0000-0000-0000435F0000}"/>
    <cellStyle name="Input 13 36" xfId="24798" xr:uid="{00000000-0005-0000-0000-0000445F0000}"/>
    <cellStyle name="Input 13 36 2" xfId="24799" xr:uid="{00000000-0005-0000-0000-0000455F0000}"/>
    <cellStyle name="Input 13 37" xfId="24800" xr:uid="{00000000-0005-0000-0000-0000465F0000}"/>
    <cellStyle name="Input 13 37 2" xfId="24801" xr:uid="{00000000-0005-0000-0000-0000475F0000}"/>
    <cellStyle name="Input 13 38" xfId="24802" xr:uid="{00000000-0005-0000-0000-0000485F0000}"/>
    <cellStyle name="Input 13 38 2" xfId="24803" xr:uid="{00000000-0005-0000-0000-0000495F0000}"/>
    <cellStyle name="Input 13 39" xfId="24804" xr:uid="{00000000-0005-0000-0000-00004A5F0000}"/>
    <cellStyle name="Input 13 39 2" xfId="24805" xr:uid="{00000000-0005-0000-0000-00004B5F0000}"/>
    <cellStyle name="Input 13 4" xfId="24806" xr:uid="{00000000-0005-0000-0000-00004C5F0000}"/>
    <cellStyle name="Input 13 4 2" xfId="24807" xr:uid="{00000000-0005-0000-0000-00004D5F0000}"/>
    <cellStyle name="Input 13 40" xfId="24808" xr:uid="{00000000-0005-0000-0000-00004E5F0000}"/>
    <cellStyle name="Input 13 41" xfId="24809" xr:uid="{00000000-0005-0000-0000-00004F5F0000}"/>
    <cellStyle name="Input 13 42" xfId="24810" xr:uid="{00000000-0005-0000-0000-0000505F0000}"/>
    <cellStyle name="Input 13 43" xfId="24811" xr:uid="{00000000-0005-0000-0000-0000515F0000}"/>
    <cellStyle name="Input 13 44" xfId="24812" xr:uid="{00000000-0005-0000-0000-0000525F0000}"/>
    <cellStyle name="Input 13 45" xfId="24813" xr:uid="{00000000-0005-0000-0000-0000535F0000}"/>
    <cellStyle name="Input 13 46" xfId="24814" xr:uid="{00000000-0005-0000-0000-0000545F0000}"/>
    <cellStyle name="Input 13 47" xfId="24815" xr:uid="{00000000-0005-0000-0000-0000555F0000}"/>
    <cellStyle name="Input 13 48" xfId="24816" xr:uid="{00000000-0005-0000-0000-0000565F0000}"/>
    <cellStyle name="Input 13 49" xfId="24817" xr:uid="{00000000-0005-0000-0000-0000575F0000}"/>
    <cellStyle name="Input 13 5" xfId="24818" xr:uid="{00000000-0005-0000-0000-0000585F0000}"/>
    <cellStyle name="Input 13 5 2" xfId="24819" xr:uid="{00000000-0005-0000-0000-0000595F0000}"/>
    <cellStyle name="Input 13 50" xfId="24820" xr:uid="{00000000-0005-0000-0000-00005A5F0000}"/>
    <cellStyle name="Input 13 51" xfId="24821" xr:uid="{00000000-0005-0000-0000-00005B5F0000}"/>
    <cellStyle name="Input 13 52" xfId="24822" xr:uid="{00000000-0005-0000-0000-00005C5F0000}"/>
    <cellStyle name="Input 13 53" xfId="24823" xr:uid="{00000000-0005-0000-0000-00005D5F0000}"/>
    <cellStyle name="Input 13 54" xfId="24824" xr:uid="{00000000-0005-0000-0000-00005E5F0000}"/>
    <cellStyle name="Input 13 55" xfId="24825" xr:uid="{00000000-0005-0000-0000-00005F5F0000}"/>
    <cellStyle name="Input 13 56" xfId="24826" xr:uid="{00000000-0005-0000-0000-0000605F0000}"/>
    <cellStyle name="Input 13 57" xfId="24827" xr:uid="{00000000-0005-0000-0000-0000615F0000}"/>
    <cellStyle name="Input 13 58" xfId="24828" xr:uid="{00000000-0005-0000-0000-0000625F0000}"/>
    <cellStyle name="Input 13 59" xfId="24829" xr:uid="{00000000-0005-0000-0000-0000635F0000}"/>
    <cellStyle name="Input 13 6" xfId="24830" xr:uid="{00000000-0005-0000-0000-0000645F0000}"/>
    <cellStyle name="Input 13 6 2" xfId="24831" xr:uid="{00000000-0005-0000-0000-0000655F0000}"/>
    <cellStyle name="Input 13 60" xfId="24832" xr:uid="{00000000-0005-0000-0000-0000665F0000}"/>
    <cellStyle name="Input 13 61" xfId="24833" xr:uid="{00000000-0005-0000-0000-0000675F0000}"/>
    <cellStyle name="Input 13 62" xfId="24834" xr:uid="{00000000-0005-0000-0000-0000685F0000}"/>
    <cellStyle name="Input 13 63" xfId="24835" xr:uid="{00000000-0005-0000-0000-0000695F0000}"/>
    <cellStyle name="Input 13 64" xfId="24836" xr:uid="{00000000-0005-0000-0000-00006A5F0000}"/>
    <cellStyle name="Input 13 65" xfId="24837" xr:uid="{00000000-0005-0000-0000-00006B5F0000}"/>
    <cellStyle name="Input 13 66" xfId="24838" xr:uid="{00000000-0005-0000-0000-00006C5F0000}"/>
    <cellStyle name="Input 13 67" xfId="24839" xr:uid="{00000000-0005-0000-0000-00006D5F0000}"/>
    <cellStyle name="Input 13 68" xfId="24840" xr:uid="{00000000-0005-0000-0000-00006E5F0000}"/>
    <cellStyle name="Input 13 69" xfId="24841" xr:uid="{00000000-0005-0000-0000-00006F5F0000}"/>
    <cellStyle name="Input 13 7" xfId="24842" xr:uid="{00000000-0005-0000-0000-0000705F0000}"/>
    <cellStyle name="Input 13 7 2" xfId="24843" xr:uid="{00000000-0005-0000-0000-0000715F0000}"/>
    <cellStyle name="Input 13 70" xfId="24844" xr:uid="{00000000-0005-0000-0000-0000725F0000}"/>
    <cellStyle name="Input 13 71" xfId="24845" xr:uid="{00000000-0005-0000-0000-0000735F0000}"/>
    <cellStyle name="Input 13 72" xfId="24846" xr:uid="{00000000-0005-0000-0000-0000745F0000}"/>
    <cellStyle name="Input 13 73" xfId="24847" xr:uid="{00000000-0005-0000-0000-0000755F0000}"/>
    <cellStyle name="Input 13 74" xfId="24848" xr:uid="{00000000-0005-0000-0000-0000765F0000}"/>
    <cellStyle name="Input 13 75" xfId="24849" xr:uid="{00000000-0005-0000-0000-0000775F0000}"/>
    <cellStyle name="Input 13 76" xfId="24850" xr:uid="{00000000-0005-0000-0000-0000785F0000}"/>
    <cellStyle name="Input 13 77" xfId="52543" xr:uid="{00000000-0005-0000-0000-0000795F0000}"/>
    <cellStyle name="Input 13 78" xfId="52775" xr:uid="{00000000-0005-0000-0000-00007A5F0000}"/>
    <cellStyle name="Input 13 79" xfId="53236" xr:uid="{00000000-0005-0000-0000-00007B5F0000}"/>
    <cellStyle name="Input 13 8" xfId="24851" xr:uid="{00000000-0005-0000-0000-00007C5F0000}"/>
    <cellStyle name="Input 13 8 2" xfId="24852" xr:uid="{00000000-0005-0000-0000-00007D5F0000}"/>
    <cellStyle name="Input 13 9" xfId="24853" xr:uid="{00000000-0005-0000-0000-00007E5F0000}"/>
    <cellStyle name="Input 13 9 2" xfId="24854" xr:uid="{00000000-0005-0000-0000-00007F5F0000}"/>
    <cellStyle name="Input 14" xfId="653" xr:uid="{00000000-0005-0000-0000-0000805F0000}"/>
    <cellStyle name="Input 14 10" xfId="24855" xr:uid="{00000000-0005-0000-0000-0000815F0000}"/>
    <cellStyle name="Input 14 10 2" xfId="24856" xr:uid="{00000000-0005-0000-0000-0000825F0000}"/>
    <cellStyle name="Input 14 11" xfId="24857" xr:uid="{00000000-0005-0000-0000-0000835F0000}"/>
    <cellStyle name="Input 14 11 2" xfId="24858" xr:uid="{00000000-0005-0000-0000-0000845F0000}"/>
    <cellStyle name="Input 14 12" xfId="24859" xr:uid="{00000000-0005-0000-0000-0000855F0000}"/>
    <cellStyle name="Input 14 12 2" xfId="24860" xr:uid="{00000000-0005-0000-0000-0000865F0000}"/>
    <cellStyle name="Input 14 13" xfId="24861" xr:uid="{00000000-0005-0000-0000-0000875F0000}"/>
    <cellStyle name="Input 14 13 2" xfId="24862" xr:uid="{00000000-0005-0000-0000-0000885F0000}"/>
    <cellStyle name="Input 14 14" xfId="24863" xr:uid="{00000000-0005-0000-0000-0000895F0000}"/>
    <cellStyle name="Input 14 14 2" xfId="24864" xr:uid="{00000000-0005-0000-0000-00008A5F0000}"/>
    <cellStyle name="Input 14 15" xfId="24865" xr:uid="{00000000-0005-0000-0000-00008B5F0000}"/>
    <cellStyle name="Input 14 15 2" xfId="24866" xr:uid="{00000000-0005-0000-0000-00008C5F0000}"/>
    <cellStyle name="Input 14 16" xfId="24867" xr:uid="{00000000-0005-0000-0000-00008D5F0000}"/>
    <cellStyle name="Input 14 16 2" xfId="24868" xr:uid="{00000000-0005-0000-0000-00008E5F0000}"/>
    <cellStyle name="Input 14 17" xfId="24869" xr:uid="{00000000-0005-0000-0000-00008F5F0000}"/>
    <cellStyle name="Input 14 17 2" xfId="24870" xr:uid="{00000000-0005-0000-0000-0000905F0000}"/>
    <cellStyle name="Input 14 18" xfId="24871" xr:uid="{00000000-0005-0000-0000-0000915F0000}"/>
    <cellStyle name="Input 14 18 2" xfId="24872" xr:uid="{00000000-0005-0000-0000-0000925F0000}"/>
    <cellStyle name="Input 14 19" xfId="24873" xr:uid="{00000000-0005-0000-0000-0000935F0000}"/>
    <cellStyle name="Input 14 19 2" xfId="24874" xr:uid="{00000000-0005-0000-0000-0000945F0000}"/>
    <cellStyle name="Input 14 2" xfId="654" xr:uid="{00000000-0005-0000-0000-0000955F0000}"/>
    <cellStyle name="Input 14 2 2" xfId="24875" xr:uid="{00000000-0005-0000-0000-0000965F0000}"/>
    <cellStyle name="Input 14 20" xfId="24876" xr:uid="{00000000-0005-0000-0000-0000975F0000}"/>
    <cellStyle name="Input 14 20 2" xfId="24877" xr:uid="{00000000-0005-0000-0000-0000985F0000}"/>
    <cellStyle name="Input 14 21" xfId="24878" xr:uid="{00000000-0005-0000-0000-0000995F0000}"/>
    <cellStyle name="Input 14 21 2" xfId="24879" xr:uid="{00000000-0005-0000-0000-00009A5F0000}"/>
    <cellStyle name="Input 14 22" xfId="24880" xr:uid="{00000000-0005-0000-0000-00009B5F0000}"/>
    <cellStyle name="Input 14 22 2" xfId="24881" xr:uid="{00000000-0005-0000-0000-00009C5F0000}"/>
    <cellStyle name="Input 14 23" xfId="24882" xr:uid="{00000000-0005-0000-0000-00009D5F0000}"/>
    <cellStyle name="Input 14 23 2" xfId="24883" xr:uid="{00000000-0005-0000-0000-00009E5F0000}"/>
    <cellStyle name="Input 14 24" xfId="24884" xr:uid="{00000000-0005-0000-0000-00009F5F0000}"/>
    <cellStyle name="Input 14 24 2" xfId="24885" xr:uid="{00000000-0005-0000-0000-0000A05F0000}"/>
    <cellStyle name="Input 14 25" xfId="24886" xr:uid="{00000000-0005-0000-0000-0000A15F0000}"/>
    <cellStyle name="Input 14 25 2" xfId="24887" xr:uid="{00000000-0005-0000-0000-0000A25F0000}"/>
    <cellStyle name="Input 14 26" xfId="24888" xr:uid="{00000000-0005-0000-0000-0000A35F0000}"/>
    <cellStyle name="Input 14 26 2" xfId="24889" xr:uid="{00000000-0005-0000-0000-0000A45F0000}"/>
    <cellStyle name="Input 14 27" xfId="24890" xr:uid="{00000000-0005-0000-0000-0000A55F0000}"/>
    <cellStyle name="Input 14 27 2" xfId="24891" xr:uid="{00000000-0005-0000-0000-0000A65F0000}"/>
    <cellStyle name="Input 14 28" xfId="24892" xr:uid="{00000000-0005-0000-0000-0000A75F0000}"/>
    <cellStyle name="Input 14 28 2" xfId="24893" xr:uid="{00000000-0005-0000-0000-0000A85F0000}"/>
    <cellStyle name="Input 14 29" xfId="24894" xr:uid="{00000000-0005-0000-0000-0000A95F0000}"/>
    <cellStyle name="Input 14 29 2" xfId="24895" xr:uid="{00000000-0005-0000-0000-0000AA5F0000}"/>
    <cellStyle name="Input 14 3" xfId="24896" xr:uid="{00000000-0005-0000-0000-0000AB5F0000}"/>
    <cellStyle name="Input 14 3 2" xfId="24897" xr:uid="{00000000-0005-0000-0000-0000AC5F0000}"/>
    <cellStyle name="Input 14 30" xfId="24898" xr:uid="{00000000-0005-0000-0000-0000AD5F0000}"/>
    <cellStyle name="Input 14 30 2" xfId="24899" xr:uid="{00000000-0005-0000-0000-0000AE5F0000}"/>
    <cellStyle name="Input 14 31" xfId="24900" xr:uid="{00000000-0005-0000-0000-0000AF5F0000}"/>
    <cellStyle name="Input 14 31 2" xfId="24901" xr:uid="{00000000-0005-0000-0000-0000B05F0000}"/>
    <cellStyle name="Input 14 32" xfId="24902" xr:uid="{00000000-0005-0000-0000-0000B15F0000}"/>
    <cellStyle name="Input 14 32 2" xfId="24903" xr:uid="{00000000-0005-0000-0000-0000B25F0000}"/>
    <cellStyle name="Input 14 33" xfId="24904" xr:uid="{00000000-0005-0000-0000-0000B35F0000}"/>
    <cellStyle name="Input 14 33 2" xfId="24905" xr:uid="{00000000-0005-0000-0000-0000B45F0000}"/>
    <cellStyle name="Input 14 34" xfId="24906" xr:uid="{00000000-0005-0000-0000-0000B55F0000}"/>
    <cellStyle name="Input 14 34 2" xfId="24907" xr:uid="{00000000-0005-0000-0000-0000B65F0000}"/>
    <cellStyle name="Input 14 35" xfId="24908" xr:uid="{00000000-0005-0000-0000-0000B75F0000}"/>
    <cellStyle name="Input 14 35 2" xfId="24909" xr:uid="{00000000-0005-0000-0000-0000B85F0000}"/>
    <cellStyle name="Input 14 36" xfId="24910" xr:uid="{00000000-0005-0000-0000-0000B95F0000}"/>
    <cellStyle name="Input 14 36 2" xfId="24911" xr:uid="{00000000-0005-0000-0000-0000BA5F0000}"/>
    <cellStyle name="Input 14 37" xfId="24912" xr:uid="{00000000-0005-0000-0000-0000BB5F0000}"/>
    <cellStyle name="Input 14 37 2" xfId="24913" xr:uid="{00000000-0005-0000-0000-0000BC5F0000}"/>
    <cellStyle name="Input 14 38" xfId="24914" xr:uid="{00000000-0005-0000-0000-0000BD5F0000}"/>
    <cellStyle name="Input 14 38 2" xfId="24915" xr:uid="{00000000-0005-0000-0000-0000BE5F0000}"/>
    <cellStyle name="Input 14 39" xfId="24916" xr:uid="{00000000-0005-0000-0000-0000BF5F0000}"/>
    <cellStyle name="Input 14 39 2" xfId="24917" xr:uid="{00000000-0005-0000-0000-0000C05F0000}"/>
    <cellStyle name="Input 14 4" xfId="24918" xr:uid="{00000000-0005-0000-0000-0000C15F0000}"/>
    <cellStyle name="Input 14 4 2" xfId="24919" xr:uid="{00000000-0005-0000-0000-0000C25F0000}"/>
    <cellStyle name="Input 14 40" xfId="24920" xr:uid="{00000000-0005-0000-0000-0000C35F0000}"/>
    <cellStyle name="Input 14 41" xfId="24921" xr:uid="{00000000-0005-0000-0000-0000C45F0000}"/>
    <cellStyle name="Input 14 42" xfId="24922" xr:uid="{00000000-0005-0000-0000-0000C55F0000}"/>
    <cellStyle name="Input 14 43" xfId="24923" xr:uid="{00000000-0005-0000-0000-0000C65F0000}"/>
    <cellStyle name="Input 14 44" xfId="24924" xr:uid="{00000000-0005-0000-0000-0000C75F0000}"/>
    <cellStyle name="Input 14 45" xfId="24925" xr:uid="{00000000-0005-0000-0000-0000C85F0000}"/>
    <cellStyle name="Input 14 46" xfId="24926" xr:uid="{00000000-0005-0000-0000-0000C95F0000}"/>
    <cellStyle name="Input 14 47" xfId="24927" xr:uid="{00000000-0005-0000-0000-0000CA5F0000}"/>
    <cellStyle name="Input 14 48" xfId="24928" xr:uid="{00000000-0005-0000-0000-0000CB5F0000}"/>
    <cellStyle name="Input 14 49" xfId="24929" xr:uid="{00000000-0005-0000-0000-0000CC5F0000}"/>
    <cellStyle name="Input 14 5" xfId="24930" xr:uid="{00000000-0005-0000-0000-0000CD5F0000}"/>
    <cellStyle name="Input 14 5 2" xfId="24931" xr:uid="{00000000-0005-0000-0000-0000CE5F0000}"/>
    <cellStyle name="Input 14 50" xfId="24932" xr:uid="{00000000-0005-0000-0000-0000CF5F0000}"/>
    <cellStyle name="Input 14 51" xfId="24933" xr:uid="{00000000-0005-0000-0000-0000D05F0000}"/>
    <cellStyle name="Input 14 52" xfId="24934" xr:uid="{00000000-0005-0000-0000-0000D15F0000}"/>
    <cellStyle name="Input 14 53" xfId="24935" xr:uid="{00000000-0005-0000-0000-0000D25F0000}"/>
    <cellStyle name="Input 14 54" xfId="24936" xr:uid="{00000000-0005-0000-0000-0000D35F0000}"/>
    <cellStyle name="Input 14 55" xfId="24937" xr:uid="{00000000-0005-0000-0000-0000D45F0000}"/>
    <cellStyle name="Input 14 56" xfId="24938" xr:uid="{00000000-0005-0000-0000-0000D55F0000}"/>
    <cellStyle name="Input 14 57" xfId="24939" xr:uid="{00000000-0005-0000-0000-0000D65F0000}"/>
    <cellStyle name="Input 14 58" xfId="24940" xr:uid="{00000000-0005-0000-0000-0000D75F0000}"/>
    <cellStyle name="Input 14 59" xfId="24941" xr:uid="{00000000-0005-0000-0000-0000D85F0000}"/>
    <cellStyle name="Input 14 6" xfId="24942" xr:uid="{00000000-0005-0000-0000-0000D95F0000}"/>
    <cellStyle name="Input 14 6 2" xfId="24943" xr:uid="{00000000-0005-0000-0000-0000DA5F0000}"/>
    <cellStyle name="Input 14 60" xfId="24944" xr:uid="{00000000-0005-0000-0000-0000DB5F0000}"/>
    <cellStyle name="Input 14 61" xfId="24945" xr:uid="{00000000-0005-0000-0000-0000DC5F0000}"/>
    <cellStyle name="Input 14 62" xfId="24946" xr:uid="{00000000-0005-0000-0000-0000DD5F0000}"/>
    <cellStyle name="Input 14 63" xfId="24947" xr:uid="{00000000-0005-0000-0000-0000DE5F0000}"/>
    <cellStyle name="Input 14 64" xfId="24948" xr:uid="{00000000-0005-0000-0000-0000DF5F0000}"/>
    <cellStyle name="Input 14 65" xfId="24949" xr:uid="{00000000-0005-0000-0000-0000E05F0000}"/>
    <cellStyle name="Input 14 66" xfId="24950" xr:uid="{00000000-0005-0000-0000-0000E15F0000}"/>
    <cellStyle name="Input 14 67" xfId="24951" xr:uid="{00000000-0005-0000-0000-0000E25F0000}"/>
    <cellStyle name="Input 14 68" xfId="24952" xr:uid="{00000000-0005-0000-0000-0000E35F0000}"/>
    <cellStyle name="Input 14 69" xfId="24953" xr:uid="{00000000-0005-0000-0000-0000E45F0000}"/>
    <cellStyle name="Input 14 7" xfId="24954" xr:uid="{00000000-0005-0000-0000-0000E55F0000}"/>
    <cellStyle name="Input 14 7 2" xfId="24955" xr:uid="{00000000-0005-0000-0000-0000E65F0000}"/>
    <cellStyle name="Input 14 70" xfId="24956" xr:uid="{00000000-0005-0000-0000-0000E75F0000}"/>
    <cellStyle name="Input 14 71" xfId="24957" xr:uid="{00000000-0005-0000-0000-0000E85F0000}"/>
    <cellStyle name="Input 14 72" xfId="24958" xr:uid="{00000000-0005-0000-0000-0000E95F0000}"/>
    <cellStyle name="Input 14 73" xfId="24959" xr:uid="{00000000-0005-0000-0000-0000EA5F0000}"/>
    <cellStyle name="Input 14 74" xfId="24960" xr:uid="{00000000-0005-0000-0000-0000EB5F0000}"/>
    <cellStyle name="Input 14 75" xfId="24961" xr:uid="{00000000-0005-0000-0000-0000EC5F0000}"/>
    <cellStyle name="Input 14 76" xfId="24962" xr:uid="{00000000-0005-0000-0000-0000ED5F0000}"/>
    <cellStyle name="Input 14 77" xfId="52620" xr:uid="{00000000-0005-0000-0000-0000EE5F0000}"/>
    <cellStyle name="Input 14 78" xfId="52866" xr:uid="{00000000-0005-0000-0000-0000EF5F0000}"/>
    <cellStyle name="Input 14 79" xfId="53327" xr:uid="{00000000-0005-0000-0000-0000F05F0000}"/>
    <cellStyle name="Input 14 8" xfId="24963" xr:uid="{00000000-0005-0000-0000-0000F15F0000}"/>
    <cellStyle name="Input 14 8 2" xfId="24964" xr:uid="{00000000-0005-0000-0000-0000F25F0000}"/>
    <cellStyle name="Input 14 9" xfId="24965" xr:uid="{00000000-0005-0000-0000-0000F35F0000}"/>
    <cellStyle name="Input 14 9 2" xfId="24966" xr:uid="{00000000-0005-0000-0000-0000F45F0000}"/>
    <cellStyle name="Input 15" xfId="655" xr:uid="{00000000-0005-0000-0000-0000F55F0000}"/>
    <cellStyle name="Input 15 10" xfId="24967" xr:uid="{00000000-0005-0000-0000-0000F65F0000}"/>
    <cellStyle name="Input 15 10 2" xfId="24968" xr:uid="{00000000-0005-0000-0000-0000F75F0000}"/>
    <cellStyle name="Input 15 11" xfId="24969" xr:uid="{00000000-0005-0000-0000-0000F85F0000}"/>
    <cellStyle name="Input 15 11 2" xfId="24970" xr:uid="{00000000-0005-0000-0000-0000F95F0000}"/>
    <cellStyle name="Input 15 12" xfId="24971" xr:uid="{00000000-0005-0000-0000-0000FA5F0000}"/>
    <cellStyle name="Input 15 12 2" xfId="24972" xr:uid="{00000000-0005-0000-0000-0000FB5F0000}"/>
    <cellStyle name="Input 15 13" xfId="24973" xr:uid="{00000000-0005-0000-0000-0000FC5F0000}"/>
    <cellStyle name="Input 15 13 2" xfId="24974" xr:uid="{00000000-0005-0000-0000-0000FD5F0000}"/>
    <cellStyle name="Input 15 14" xfId="24975" xr:uid="{00000000-0005-0000-0000-0000FE5F0000}"/>
    <cellStyle name="Input 15 14 2" xfId="24976" xr:uid="{00000000-0005-0000-0000-0000FF5F0000}"/>
    <cellStyle name="Input 15 15" xfId="24977" xr:uid="{00000000-0005-0000-0000-000000600000}"/>
    <cellStyle name="Input 15 15 2" xfId="24978" xr:uid="{00000000-0005-0000-0000-000001600000}"/>
    <cellStyle name="Input 15 16" xfId="24979" xr:uid="{00000000-0005-0000-0000-000002600000}"/>
    <cellStyle name="Input 15 16 2" xfId="24980" xr:uid="{00000000-0005-0000-0000-000003600000}"/>
    <cellStyle name="Input 15 17" xfId="24981" xr:uid="{00000000-0005-0000-0000-000004600000}"/>
    <cellStyle name="Input 15 17 2" xfId="24982" xr:uid="{00000000-0005-0000-0000-000005600000}"/>
    <cellStyle name="Input 15 18" xfId="24983" xr:uid="{00000000-0005-0000-0000-000006600000}"/>
    <cellStyle name="Input 15 18 2" xfId="24984" xr:uid="{00000000-0005-0000-0000-000007600000}"/>
    <cellStyle name="Input 15 19" xfId="24985" xr:uid="{00000000-0005-0000-0000-000008600000}"/>
    <cellStyle name="Input 15 19 2" xfId="24986" xr:uid="{00000000-0005-0000-0000-000009600000}"/>
    <cellStyle name="Input 15 2" xfId="656" xr:uid="{00000000-0005-0000-0000-00000A600000}"/>
    <cellStyle name="Input 15 2 2" xfId="24987" xr:uid="{00000000-0005-0000-0000-00000B600000}"/>
    <cellStyle name="Input 15 20" xfId="24988" xr:uid="{00000000-0005-0000-0000-00000C600000}"/>
    <cellStyle name="Input 15 20 2" xfId="24989" xr:uid="{00000000-0005-0000-0000-00000D600000}"/>
    <cellStyle name="Input 15 21" xfId="24990" xr:uid="{00000000-0005-0000-0000-00000E600000}"/>
    <cellStyle name="Input 15 21 2" xfId="24991" xr:uid="{00000000-0005-0000-0000-00000F600000}"/>
    <cellStyle name="Input 15 22" xfId="24992" xr:uid="{00000000-0005-0000-0000-000010600000}"/>
    <cellStyle name="Input 15 22 2" xfId="24993" xr:uid="{00000000-0005-0000-0000-000011600000}"/>
    <cellStyle name="Input 15 23" xfId="24994" xr:uid="{00000000-0005-0000-0000-000012600000}"/>
    <cellStyle name="Input 15 23 2" xfId="24995" xr:uid="{00000000-0005-0000-0000-000013600000}"/>
    <cellStyle name="Input 15 24" xfId="24996" xr:uid="{00000000-0005-0000-0000-000014600000}"/>
    <cellStyle name="Input 15 24 2" xfId="24997" xr:uid="{00000000-0005-0000-0000-000015600000}"/>
    <cellStyle name="Input 15 25" xfId="24998" xr:uid="{00000000-0005-0000-0000-000016600000}"/>
    <cellStyle name="Input 15 25 2" xfId="24999" xr:uid="{00000000-0005-0000-0000-000017600000}"/>
    <cellStyle name="Input 15 26" xfId="25000" xr:uid="{00000000-0005-0000-0000-000018600000}"/>
    <cellStyle name="Input 15 26 2" xfId="25001" xr:uid="{00000000-0005-0000-0000-000019600000}"/>
    <cellStyle name="Input 15 27" xfId="25002" xr:uid="{00000000-0005-0000-0000-00001A600000}"/>
    <cellStyle name="Input 15 27 2" xfId="25003" xr:uid="{00000000-0005-0000-0000-00001B600000}"/>
    <cellStyle name="Input 15 28" xfId="25004" xr:uid="{00000000-0005-0000-0000-00001C600000}"/>
    <cellStyle name="Input 15 28 2" xfId="25005" xr:uid="{00000000-0005-0000-0000-00001D600000}"/>
    <cellStyle name="Input 15 29" xfId="25006" xr:uid="{00000000-0005-0000-0000-00001E600000}"/>
    <cellStyle name="Input 15 29 2" xfId="25007" xr:uid="{00000000-0005-0000-0000-00001F600000}"/>
    <cellStyle name="Input 15 3" xfId="25008" xr:uid="{00000000-0005-0000-0000-000020600000}"/>
    <cellStyle name="Input 15 3 2" xfId="25009" xr:uid="{00000000-0005-0000-0000-000021600000}"/>
    <cellStyle name="Input 15 30" xfId="25010" xr:uid="{00000000-0005-0000-0000-000022600000}"/>
    <cellStyle name="Input 15 30 2" xfId="25011" xr:uid="{00000000-0005-0000-0000-000023600000}"/>
    <cellStyle name="Input 15 31" xfId="25012" xr:uid="{00000000-0005-0000-0000-000024600000}"/>
    <cellStyle name="Input 15 31 2" xfId="25013" xr:uid="{00000000-0005-0000-0000-000025600000}"/>
    <cellStyle name="Input 15 32" xfId="25014" xr:uid="{00000000-0005-0000-0000-000026600000}"/>
    <cellStyle name="Input 15 32 2" xfId="25015" xr:uid="{00000000-0005-0000-0000-000027600000}"/>
    <cellStyle name="Input 15 33" xfId="25016" xr:uid="{00000000-0005-0000-0000-000028600000}"/>
    <cellStyle name="Input 15 33 2" xfId="25017" xr:uid="{00000000-0005-0000-0000-000029600000}"/>
    <cellStyle name="Input 15 34" xfId="25018" xr:uid="{00000000-0005-0000-0000-00002A600000}"/>
    <cellStyle name="Input 15 34 2" xfId="25019" xr:uid="{00000000-0005-0000-0000-00002B600000}"/>
    <cellStyle name="Input 15 35" xfId="25020" xr:uid="{00000000-0005-0000-0000-00002C600000}"/>
    <cellStyle name="Input 15 35 2" xfId="25021" xr:uid="{00000000-0005-0000-0000-00002D600000}"/>
    <cellStyle name="Input 15 36" xfId="25022" xr:uid="{00000000-0005-0000-0000-00002E600000}"/>
    <cellStyle name="Input 15 36 2" xfId="25023" xr:uid="{00000000-0005-0000-0000-00002F600000}"/>
    <cellStyle name="Input 15 37" xfId="25024" xr:uid="{00000000-0005-0000-0000-000030600000}"/>
    <cellStyle name="Input 15 37 2" xfId="25025" xr:uid="{00000000-0005-0000-0000-000031600000}"/>
    <cellStyle name="Input 15 38" xfId="25026" xr:uid="{00000000-0005-0000-0000-000032600000}"/>
    <cellStyle name="Input 15 38 2" xfId="25027" xr:uid="{00000000-0005-0000-0000-000033600000}"/>
    <cellStyle name="Input 15 39" xfId="25028" xr:uid="{00000000-0005-0000-0000-000034600000}"/>
    <cellStyle name="Input 15 39 2" xfId="25029" xr:uid="{00000000-0005-0000-0000-000035600000}"/>
    <cellStyle name="Input 15 4" xfId="25030" xr:uid="{00000000-0005-0000-0000-000036600000}"/>
    <cellStyle name="Input 15 4 2" xfId="25031" xr:uid="{00000000-0005-0000-0000-000037600000}"/>
    <cellStyle name="Input 15 40" xfId="25032" xr:uid="{00000000-0005-0000-0000-000038600000}"/>
    <cellStyle name="Input 15 41" xfId="25033" xr:uid="{00000000-0005-0000-0000-000039600000}"/>
    <cellStyle name="Input 15 42" xfId="25034" xr:uid="{00000000-0005-0000-0000-00003A600000}"/>
    <cellStyle name="Input 15 43" xfId="25035" xr:uid="{00000000-0005-0000-0000-00003B600000}"/>
    <cellStyle name="Input 15 44" xfId="25036" xr:uid="{00000000-0005-0000-0000-00003C600000}"/>
    <cellStyle name="Input 15 45" xfId="25037" xr:uid="{00000000-0005-0000-0000-00003D600000}"/>
    <cellStyle name="Input 15 46" xfId="25038" xr:uid="{00000000-0005-0000-0000-00003E600000}"/>
    <cellStyle name="Input 15 47" xfId="25039" xr:uid="{00000000-0005-0000-0000-00003F600000}"/>
    <cellStyle name="Input 15 48" xfId="25040" xr:uid="{00000000-0005-0000-0000-000040600000}"/>
    <cellStyle name="Input 15 49" xfId="25041" xr:uid="{00000000-0005-0000-0000-000041600000}"/>
    <cellStyle name="Input 15 5" xfId="25042" xr:uid="{00000000-0005-0000-0000-000042600000}"/>
    <cellStyle name="Input 15 5 2" xfId="25043" xr:uid="{00000000-0005-0000-0000-000043600000}"/>
    <cellStyle name="Input 15 50" xfId="25044" xr:uid="{00000000-0005-0000-0000-000044600000}"/>
    <cellStyle name="Input 15 51" xfId="25045" xr:uid="{00000000-0005-0000-0000-000045600000}"/>
    <cellStyle name="Input 15 52" xfId="25046" xr:uid="{00000000-0005-0000-0000-000046600000}"/>
    <cellStyle name="Input 15 53" xfId="25047" xr:uid="{00000000-0005-0000-0000-000047600000}"/>
    <cellStyle name="Input 15 54" xfId="25048" xr:uid="{00000000-0005-0000-0000-000048600000}"/>
    <cellStyle name="Input 15 55" xfId="25049" xr:uid="{00000000-0005-0000-0000-000049600000}"/>
    <cellStyle name="Input 15 56" xfId="25050" xr:uid="{00000000-0005-0000-0000-00004A600000}"/>
    <cellStyle name="Input 15 57" xfId="25051" xr:uid="{00000000-0005-0000-0000-00004B600000}"/>
    <cellStyle name="Input 15 58" xfId="25052" xr:uid="{00000000-0005-0000-0000-00004C600000}"/>
    <cellStyle name="Input 15 59" xfId="25053" xr:uid="{00000000-0005-0000-0000-00004D600000}"/>
    <cellStyle name="Input 15 6" xfId="25054" xr:uid="{00000000-0005-0000-0000-00004E600000}"/>
    <cellStyle name="Input 15 6 2" xfId="25055" xr:uid="{00000000-0005-0000-0000-00004F600000}"/>
    <cellStyle name="Input 15 60" xfId="25056" xr:uid="{00000000-0005-0000-0000-000050600000}"/>
    <cellStyle name="Input 15 61" xfId="25057" xr:uid="{00000000-0005-0000-0000-000051600000}"/>
    <cellStyle name="Input 15 62" xfId="25058" xr:uid="{00000000-0005-0000-0000-000052600000}"/>
    <cellStyle name="Input 15 63" xfId="25059" xr:uid="{00000000-0005-0000-0000-000053600000}"/>
    <cellStyle name="Input 15 64" xfId="25060" xr:uid="{00000000-0005-0000-0000-000054600000}"/>
    <cellStyle name="Input 15 65" xfId="25061" xr:uid="{00000000-0005-0000-0000-000055600000}"/>
    <cellStyle name="Input 15 66" xfId="25062" xr:uid="{00000000-0005-0000-0000-000056600000}"/>
    <cellStyle name="Input 15 67" xfId="25063" xr:uid="{00000000-0005-0000-0000-000057600000}"/>
    <cellStyle name="Input 15 68" xfId="25064" xr:uid="{00000000-0005-0000-0000-000058600000}"/>
    <cellStyle name="Input 15 69" xfId="25065" xr:uid="{00000000-0005-0000-0000-000059600000}"/>
    <cellStyle name="Input 15 7" xfId="25066" xr:uid="{00000000-0005-0000-0000-00005A600000}"/>
    <cellStyle name="Input 15 7 2" xfId="25067" xr:uid="{00000000-0005-0000-0000-00005B600000}"/>
    <cellStyle name="Input 15 70" xfId="25068" xr:uid="{00000000-0005-0000-0000-00005C600000}"/>
    <cellStyle name="Input 15 71" xfId="25069" xr:uid="{00000000-0005-0000-0000-00005D600000}"/>
    <cellStyle name="Input 15 72" xfId="25070" xr:uid="{00000000-0005-0000-0000-00005E600000}"/>
    <cellStyle name="Input 15 73" xfId="25071" xr:uid="{00000000-0005-0000-0000-00005F600000}"/>
    <cellStyle name="Input 15 74" xfId="25072" xr:uid="{00000000-0005-0000-0000-000060600000}"/>
    <cellStyle name="Input 15 75" xfId="25073" xr:uid="{00000000-0005-0000-0000-000061600000}"/>
    <cellStyle name="Input 15 76" xfId="25074" xr:uid="{00000000-0005-0000-0000-000062600000}"/>
    <cellStyle name="Input 15 77" xfId="52567" xr:uid="{00000000-0005-0000-0000-000063600000}"/>
    <cellStyle name="Input 15 78" xfId="52800" xr:uid="{00000000-0005-0000-0000-000064600000}"/>
    <cellStyle name="Input 15 79" xfId="53261" xr:uid="{00000000-0005-0000-0000-000065600000}"/>
    <cellStyle name="Input 15 8" xfId="25075" xr:uid="{00000000-0005-0000-0000-000066600000}"/>
    <cellStyle name="Input 15 8 2" xfId="25076" xr:uid="{00000000-0005-0000-0000-000067600000}"/>
    <cellStyle name="Input 15 9" xfId="25077" xr:uid="{00000000-0005-0000-0000-000068600000}"/>
    <cellStyle name="Input 15 9 2" xfId="25078" xr:uid="{00000000-0005-0000-0000-000069600000}"/>
    <cellStyle name="Input 16" xfId="657" xr:uid="{00000000-0005-0000-0000-00006A600000}"/>
    <cellStyle name="Input 16 10" xfId="25079" xr:uid="{00000000-0005-0000-0000-00006B600000}"/>
    <cellStyle name="Input 16 10 2" xfId="25080" xr:uid="{00000000-0005-0000-0000-00006C600000}"/>
    <cellStyle name="Input 16 11" xfId="25081" xr:uid="{00000000-0005-0000-0000-00006D600000}"/>
    <cellStyle name="Input 16 11 2" xfId="25082" xr:uid="{00000000-0005-0000-0000-00006E600000}"/>
    <cellStyle name="Input 16 12" xfId="25083" xr:uid="{00000000-0005-0000-0000-00006F600000}"/>
    <cellStyle name="Input 16 12 2" xfId="25084" xr:uid="{00000000-0005-0000-0000-000070600000}"/>
    <cellStyle name="Input 16 13" xfId="25085" xr:uid="{00000000-0005-0000-0000-000071600000}"/>
    <cellStyle name="Input 16 13 2" xfId="25086" xr:uid="{00000000-0005-0000-0000-000072600000}"/>
    <cellStyle name="Input 16 14" xfId="25087" xr:uid="{00000000-0005-0000-0000-000073600000}"/>
    <cellStyle name="Input 16 14 2" xfId="25088" xr:uid="{00000000-0005-0000-0000-000074600000}"/>
    <cellStyle name="Input 16 15" xfId="25089" xr:uid="{00000000-0005-0000-0000-000075600000}"/>
    <cellStyle name="Input 16 15 2" xfId="25090" xr:uid="{00000000-0005-0000-0000-000076600000}"/>
    <cellStyle name="Input 16 16" xfId="25091" xr:uid="{00000000-0005-0000-0000-000077600000}"/>
    <cellStyle name="Input 16 16 2" xfId="25092" xr:uid="{00000000-0005-0000-0000-000078600000}"/>
    <cellStyle name="Input 16 17" xfId="25093" xr:uid="{00000000-0005-0000-0000-000079600000}"/>
    <cellStyle name="Input 16 17 2" xfId="25094" xr:uid="{00000000-0005-0000-0000-00007A600000}"/>
    <cellStyle name="Input 16 18" xfId="25095" xr:uid="{00000000-0005-0000-0000-00007B600000}"/>
    <cellStyle name="Input 16 18 2" xfId="25096" xr:uid="{00000000-0005-0000-0000-00007C600000}"/>
    <cellStyle name="Input 16 19" xfId="25097" xr:uid="{00000000-0005-0000-0000-00007D600000}"/>
    <cellStyle name="Input 16 19 2" xfId="25098" xr:uid="{00000000-0005-0000-0000-00007E600000}"/>
    <cellStyle name="Input 16 2" xfId="658" xr:uid="{00000000-0005-0000-0000-00007F600000}"/>
    <cellStyle name="Input 16 2 2" xfId="25099" xr:uid="{00000000-0005-0000-0000-000080600000}"/>
    <cellStyle name="Input 16 20" xfId="25100" xr:uid="{00000000-0005-0000-0000-000081600000}"/>
    <cellStyle name="Input 16 20 2" xfId="25101" xr:uid="{00000000-0005-0000-0000-000082600000}"/>
    <cellStyle name="Input 16 21" xfId="25102" xr:uid="{00000000-0005-0000-0000-000083600000}"/>
    <cellStyle name="Input 16 21 2" xfId="25103" xr:uid="{00000000-0005-0000-0000-000084600000}"/>
    <cellStyle name="Input 16 22" xfId="25104" xr:uid="{00000000-0005-0000-0000-000085600000}"/>
    <cellStyle name="Input 16 22 2" xfId="25105" xr:uid="{00000000-0005-0000-0000-000086600000}"/>
    <cellStyle name="Input 16 23" xfId="25106" xr:uid="{00000000-0005-0000-0000-000087600000}"/>
    <cellStyle name="Input 16 23 2" xfId="25107" xr:uid="{00000000-0005-0000-0000-000088600000}"/>
    <cellStyle name="Input 16 24" xfId="25108" xr:uid="{00000000-0005-0000-0000-000089600000}"/>
    <cellStyle name="Input 16 24 2" xfId="25109" xr:uid="{00000000-0005-0000-0000-00008A600000}"/>
    <cellStyle name="Input 16 25" xfId="25110" xr:uid="{00000000-0005-0000-0000-00008B600000}"/>
    <cellStyle name="Input 16 25 2" xfId="25111" xr:uid="{00000000-0005-0000-0000-00008C600000}"/>
    <cellStyle name="Input 16 26" xfId="25112" xr:uid="{00000000-0005-0000-0000-00008D600000}"/>
    <cellStyle name="Input 16 26 2" xfId="25113" xr:uid="{00000000-0005-0000-0000-00008E600000}"/>
    <cellStyle name="Input 16 27" xfId="25114" xr:uid="{00000000-0005-0000-0000-00008F600000}"/>
    <cellStyle name="Input 16 27 2" xfId="25115" xr:uid="{00000000-0005-0000-0000-000090600000}"/>
    <cellStyle name="Input 16 28" xfId="25116" xr:uid="{00000000-0005-0000-0000-000091600000}"/>
    <cellStyle name="Input 16 28 2" xfId="25117" xr:uid="{00000000-0005-0000-0000-000092600000}"/>
    <cellStyle name="Input 16 29" xfId="25118" xr:uid="{00000000-0005-0000-0000-000093600000}"/>
    <cellStyle name="Input 16 29 2" xfId="25119" xr:uid="{00000000-0005-0000-0000-000094600000}"/>
    <cellStyle name="Input 16 3" xfId="25120" xr:uid="{00000000-0005-0000-0000-000095600000}"/>
    <cellStyle name="Input 16 3 2" xfId="25121" xr:uid="{00000000-0005-0000-0000-000096600000}"/>
    <cellStyle name="Input 16 30" xfId="25122" xr:uid="{00000000-0005-0000-0000-000097600000}"/>
    <cellStyle name="Input 16 30 2" xfId="25123" xr:uid="{00000000-0005-0000-0000-000098600000}"/>
    <cellStyle name="Input 16 31" xfId="25124" xr:uid="{00000000-0005-0000-0000-000099600000}"/>
    <cellStyle name="Input 16 31 2" xfId="25125" xr:uid="{00000000-0005-0000-0000-00009A600000}"/>
    <cellStyle name="Input 16 32" xfId="25126" xr:uid="{00000000-0005-0000-0000-00009B600000}"/>
    <cellStyle name="Input 16 32 2" xfId="25127" xr:uid="{00000000-0005-0000-0000-00009C600000}"/>
    <cellStyle name="Input 16 33" xfId="25128" xr:uid="{00000000-0005-0000-0000-00009D600000}"/>
    <cellStyle name="Input 16 33 2" xfId="25129" xr:uid="{00000000-0005-0000-0000-00009E600000}"/>
    <cellStyle name="Input 16 34" xfId="25130" xr:uid="{00000000-0005-0000-0000-00009F600000}"/>
    <cellStyle name="Input 16 34 2" xfId="25131" xr:uid="{00000000-0005-0000-0000-0000A0600000}"/>
    <cellStyle name="Input 16 35" xfId="25132" xr:uid="{00000000-0005-0000-0000-0000A1600000}"/>
    <cellStyle name="Input 16 35 2" xfId="25133" xr:uid="{00000000-0005-0000-0000-0000A2600000}"/>
    <cellStyle name="Input 16 36" xfId="25134" xr:uid="{00000000-0005-0000-0000-0000A3600000}"/>
    <cellStyle name="Input 16 36 2" xfId="25135" xr:uid="{00000000-0005-0000-0000-0000A4600000}"/>
    <cellStyle name="Input 16 37" xfId="25136" xr:uid="{00000000-0005-0000-0000-0000A5600000}"/>
    <cellStyle name="Input 16 37 2" xfId="25137" xr:uid="{00000000-0005-0000-0000-0000A6600000}"/>
    <cellStyle name="Input 16 38" xfId="25138" xr:uid="{00000000-0005-0000-0000-0000A7600000}"/>
    <cellStyle name="Input 16 38 2" xfId="25139" xr:uid="{00000000-0005-0000-0000-0000A8600000}"/>
    <cellStyle name="Input 16 39" xfId="25140" xr:uid="{00000000-0005-0000-0000-0000A9600000}"/>
    <cellStyle name="Input 16 39 2" xfId="25141" xr:uid="{00000000-0005-0000-0000-0000AA600000}"/>
    <cellStyle name="Input 16 4" xfId="25142" xr:uid="{00000000-0005-0000-0000-0000AB600000}"/>
    <cellStyle name="Input 16 4 2" xfId="25143" xr:uid="{00000000-0005-0000-0000-0000AC600000}"/>
    <cellStyle name="Input 16 40" xfId="25144" xr:uid="{00000000-0005-0000-0000-0000AD600000}"/>
    <cellStyle name="Input 16 41" xfId="25145" xr:uid="{00000000-0005-0000-0000-0000AE600000}"/>
    <cellStyle name="Input 16 42" xfId="25146" xr:uid="{00000000-0005-0000-0000-0000AF600000}"/>
    <cellStyle name="Input 16 43" xfId="25147" xr:uid="{00000000-0005-0000-0000-0000B0600000}"/>
    <cellStyle name="Input 16 44" xfId="25148" xr:uid="{00000000-0005-0000-0000-0000B1600000}"/>
    <cellStyle name="Input 16 45" xfId="25149" xr:uid="{00000000-0005-0000-0000-0000B2600000}"/>
    <cellStyle name="Input 16 46" xfId="25150" xr:uid="{00000000-0005-0000-0000-0000B3600000}"/>
    <cellStyle name="Input 16 47" xfId="25151" xr:uid="{00000000-0005-0000-0000-0000B4600000}"/>
    <cellStyle name="Input 16 48" xfId="25152" xr:uid="{00000000-0005-0000-0000-0000B5600000}"/>
    <cellStyle name="Input 16 49" xfId="25153" xr:uid="{00000000-0005-0000-0000-0000B6600000}"/>
    <cellStyle name="Input 16 5" xfId="25154" xr:uid="{00000000-0005-0000-0000-0000B7600000}"/>
    <cellStyle name="Input 16 5 2" xfId="25155" xr:uid="{00000000-0005-0000-0000-0000B8600000}"/>
    <cellStyle name="Input 16 50" xfId="25156" xr:uid="{00000000-0005-0000-0000-0000B9600000}"/>
    <cellStyle name="Input 16 51" xfId="25157" xr:uid="{00000000-0005-0000-0000-0000BA600000}"/>
    <cellStyle name="Input 16 52" xfId="25158" xr:uid="{00000000-0005-0000-0000-0000BB600000}"/>
    <cellStyle name="Input 16 53" xfId="25159" xr:uid="{00000000-0005-0000-0000-0000BC600000}"/>
    <cellStyle name="Input 16 54" xfId="25160" xr:uid="{00000000-0005-0000-0000-0000BD600000}"/>
    <cellStyle name="Input 16 55" xfId="25161" xr:uid="{00000000-0005-0000-0000-0000BE600000}"/>
    <cellStyle name="Input 16 56" xfId="25162" xr:uid="{00000000-0005-0000-0000-0000BF600000}"/>
    <cellStyle name="Input 16 57" xfId="25163" xr:uid="{00000000-0005-0000-0000-0000C0600000}"/>
    <cellStyle name="Input 16 58" xfId="25164" xr:uid="{00000000-0005-0000-0000-0000C1600000}"/>
    <cellStyle name="Input 16 59" xfId="25165" xr:uid="{00000000-0005-0000-0000-0000C2600000}"/>
    <cellStyle name="Input 16 6" xfId="25166" xr:uid="{00000000-0005-0000-0000-0000C3600000}"/>
    <cellStyle name="Input 16 6 2" xfId="25167" xr:uid="{00000000-0005-0000-0000-0000C4600000}"/>
    <cellStyle name="Input 16 60" xfId="25168" xr:uid="{00000000-0005-0000-0000-0000C5600000}"/>
    <cellStyle name="Input 16 61" xfId="25169" xr:uid="{00000000-0005-0000-0000-0000C6600000}"/>
    <cellStyle name="Input 16 62" xfId="25170" xr:uid="{00000000-0005-0000-0000-0000C7600000}"/>
    <cellStyle name="Input 16 63" xfId="25171" xr:uid="{00000000-0005-0000-0000-0000C8600000}"/>
    <cellStyle name="Input 16 64" xfId="25172" xr:uid="{00000000-0005-0000-0000-0000C9600000}"/>
    <cellStyle name="Input 16 65" xfId="25173" xr:uid="{00000000-0005-0000-0000-0000CA600000}"/>
    <cellStyle name="Input 16 66" xfId="25174" xr:uid="{00000000-0005-0000-0000-0000CB600000}"/>
    <cellStyle name="Input 16 67" xfId="25175" xr:uid="{00000000-0005-0000-0000-0000CC600000}"/>
    <cellStyle name="Input 16 68" xfId="25176" xr:uid="{00000000-0005-0000-0000-0000CD600000}"/>
    <cellStyle name="Input 16 69" xfId="25177" xr:uid="{00000000-0005-0000-0000-0000CE600000}"/>
    <cellStyle name="Input 16 7" xfId="25178" xr:uid="{00000000-0005-0000-0000-0000CF600000}"/>
    <cellStyle name="Input 16 7 2" xfId="25179" xr:uid="{00000000-0005-0000-0000-0000D0600000}"/>
    <cellStyle name="Input 16 70" xfId="25180" xr:uid="{00000000-0005-0000-0000-0000D1600000}"/>
    <cellStyle name="Input 16 71" xfId="25181" xr:uid="{00000000-0005-0000-0000-0000D2600000}"/>
    <cellStyle name="Input 16 72" xfId="25182" xr:uid="{00000000-0005-0000-0000-0000D3600000}"/>
    <cellStyle name="Input 16 73" xfId="25183" xr:uid="{00000000-0005-0000-0000-0000D4600000}"/>
    <cellStyle name="Input 16 74" xfId="25184" xr:uid="{00000000-0005-0000-0000-0000D5600000}"/>
    <cellStyle name="Input 16 75" xfId="25185" xr:uid="{00000000-0005-0000-0000-0000D6600000}"/>
    <cellStyle name="Input 16 76" xfId="25186" xr:uid="{00000000-0005-0000-0000-0000D7600000}"/>
    <cellStyle name="Input 16 77" xfId="52695" xr:uid="{00000000-0005-0000-0000-0000D8600000}"/>
    <cellStyle name="Input 16 78" xfId="52958" xr:uid="{00000000-0005-0000-0000-0000D9600000}"/>
    <cellStyle name="Input 16 79" xfId="53419" xr:uid="{00000000-0005-0000-0000-0000DA600000}"/>
    <cellStyle name="Input 16 8" xfId="25187" xr:uid="{00000000-0005-0000-0000-0000DB600000}"/>
    <cellStyle name="Input 16 8 2" xfId="25188" xr:uid="{00000000-0005-0000-0000-0000DC600000}"/>
    <cellStyle name="Input 16 9" xfId="25189" xr:uid="{00000000-0005-0000-0000-0000DD600000}"/>
    <cellStyle name="Input 16 9 2" xfId="25190" xr:uid="{00000000-0005-0000-0000-0000DE600000}"/>
    <cellStyle name="Input 17" xfId="659" xr:uid="{00000000-0005-0000-0000-0000DF600000}"/>
    <cellStyle name="Input 17 10" xfId="25191" xr:uid="{00000000-0005-0000-0000-0000E0600000}"/>
    <cellStyle name="Input 17 10 2" xfId="25192" xr:uid="{00000000-0005-0000-0000-0000E1600000}"/>
    <cellStyle name="Input 17 11" xfId="25193" xr:uid="{00000000-0005-0000-0000-0000E2600000}"/>
    <cellStyle name="Input 17 11 2" xfId="25194" xr:uid="{00000000-0005-0000-0000-0000E3600000}"/>
    <cellStyle name="Input 17 12" xfId="25195" xr:uid="{00000000-0005-0000-0000-0000E4600000}"/>
    <cellStyle name="Input 17 12 2" xfId="25196" xr:uid="{00000000-0005-0000-0000-0000E5600000}"/>
    <cellStyle name="Input 17 13" xfId="25197" xr:uid="{00000000-0005-0000-0000-0000E6600000}"/>
    <cellStyle name="Input 17 13 2" xfId="25198" xr:uid="{00000000-0005-0000-0000-0000E7600000}"/>
    <cellStyle name="Input 17 14" xfId="25199" xr:uid="{00000000-0005-0000-0000-0000E8600000}"/>
    <cellStyle name="Input 17 14 2" xfId="25200" xr:uid="{00000000-0005-0000-0000-0000E9600000}"/>
    <cellStyle name="Input 17 15" xfId="25201" xr:uid="{00000000-0005-0000-0000-0000EA600000}"/>
    <cellStyle name="Input 17 15 2" xfId="25202" xr:uid="{00000000-0005-0000-0000-0000EB600000}"/>
    <cellStyle name="Input 17 16" xfId="25203" xr:uid="{00000000-0005-0000-0000-0000EC600000}"/>
    <cellStyle name="Input 17 16 2" xfId="25204" xr:uid="{00000000-0005-0000-0000-0000ED600000}"/>
    <cellStyle name="Input 17 17" xfId="25205" xr:uid="{00000000-0005-0000-0000-0000EE600000}"/>
    <cellStyle name="Input 17 17 2" xfId="25206" xr:uid="{00000000-0005-0000-0000-0000EF600000}"/>
    <cellStyle name="Input 17 18" xfId="25207" xr:uid="{00000000-0005-0000-0000-0000F0600000}"/>
    <cellStyle name="Input 17 18 2" xfId="25208" xr:uid="{00000000-0005-0000-0000-0000F1600000}"/>
    <cellStyle name="Input 17 19" xfId="25209" xr:uid="{00000000-0005-0000-0000-0000F2600000}"/>
    <cellStyle name="Input 17 19 2" xfId="25210" xr:uid="{00000000-0005-0000-0000-0000F3600000}"/>
    <cellStyle name="Input 17 2" xfId="660" xr:uid="{00000000-0005-0000-0000-0000F4600000}"/>
    <cellStyle name="Input 17 2 2" xfId="25211" xr:uid="{00000000-0005-0000-0000-0000F5600000}"/>
    <cellStyle name="Input 17 20" xfId="25212" xr:uid="{00000000-0005-0000-0000-0000F6600000}"/>
    <cellStyle name="Input 17 20 2" xfId="25213" xr:uid="{00000000-0005-0000-0000-0000F7600000}"/>
    <cellStyle name="Input 17 21" xfId="25214" xr:uid="{00000000-0005-0000-0000-0000F8600000}"/>
    <cellStyle name="Input 17 21 2" xfId="25215" xr:uid="{00000000-0005-0000-0000-0000F9600000}"/>
    <cellStyle name="Input 17 22" xfId="25216" xr:uid="{00000000-0005-0000-0000-0000FA600000}"/>
    <cellStyle name="Input 17 22 2" xfId="25217" xr:uid="{00000000-0005-0000-0000-0000FB600000}"/>
    <cellStyle name="Input 17 23" xfId="25218" xr:uid="{00000000-0005-0000-0000-0000FC600000}"/>
    <cellStyle name="Input 17 23 2" xfId="25219" xr:uid="{00000000-0005-0000-0000-0000FD600000}"/>
    <cellStyle name="Input 17 24" xfId="25220" xr:uid="{00000000-0005-0000-0000-0000FE600000}"/>
    <cellStyle name="Input 17 24 2" xfId="25221" xr:uid="{00000000-0005-0000-0000-0000FF600000}"/>
    <cellStyle name="Input 17 25" xfId="25222" xr:uid="{00000000-0005-0000-0000-000000610000}"/>
    <cellStyle name="Input 17 25 2" xfId="25223" xr:uid="{00000000-0005-0000-0000-000001610000}"/>
    <cellStyle name="Input 17 26" xfId="25224" xr:uid="{00000000-0005-0000-0000-000002610000}"/>
    <cellStyle name="Input 17 26 2" xfId="25225" xr:uid="{00000000-0005-0000-0000-000003610000}"/>
    <cellStyle name="Input 17 27" xfId="25226" xr:uid="{00000000-0005-0000-0000-000004610000}"/>
    <cellStyle name="Input 17 27 2" xfId="25227" xr:uid="{00000000-0005-0000-0000-000005610000}"/>
    <cellStyle name="Input 17 28" xfId="25228" xr:uid="{00000000-0005-0000-0000-000006610000}"/>
    <cellStyle name="Input 17 28 2" xfId="25229" xr:uid="{00000000-0005-0000-0000-000007610000}"/>
    <cellStyle name="Input 17 29" xfId="25230" xr:uid="{00000000-0005-0000-0000-000008610000}"/>
    <cellStyle name="Input 17 29 2" xfId="25231" xr:uid="{00000000-0005-0000-0000-000009610000}"/>
    <cellStyle name="Input 17 3" xfId="25232" xr:uid="{00000000-0005-0000-0000-00000A610000}"/>
    <cellStyle name="Input 17 3 2" xfId="25233" xr:uid="{00000000-0005-0000-0000-00000B610000}"/>
    <cellStyle name="Input 17 30" xfId="25234" xr:uid="{00000000-0005-0000-0000-00000C610000}"/>
    <cellStyle name="Input 17 30 2" xfId="25235" xr:uid="{00000000-0005-0000-0000-00000D610000}"/>
    <cellStyle name="Input 17 31" xfId="25236" xr:uid="{00000000-0005-0000-0000-00000E610000}"/>
    <cellStyle name="Input 17 31 2" xfId="25237" xr:uid="{00000000-0005-0000-0000-00000F610000}"/>
    <cellStyle name="Input 17 32" xfId="25238" xr:uid="{00000000-0005-0000-0000-000010610000}"/>
    <cellStyle name="Input 17 32 2" xfId="25239" xr:uid="{00000000-0005-0000-0000-000011610000}"/>
    <cellStyle name="Input 17 33" xfId="25240" xr:uid="{00000000-0005-0000-0000-000012610000}"/>
    <cellStyle name="Input 17 33 2" xfId="25241" xr:uid="{00000000-0005-0000-0000-000013610000}"/>
    <cellStyle name="Input 17 34" xfId="25242" xr:uid="{00000000-0005-0000-0000-000014610000}"/>
    <cellStyle name="Input 17 34 2" xfId="25243" xr:uid="{00000000-0005-0000-0000-000015610000}"/>
    <cellStyle name="Input 17 35" xfId="25244" xr:uid="{00000000-0005-0000-0000-000016610000}"/>
    <cellStyle name="Input 17 35 2" xfId="25245" xr:uid="{00000000-0005-0000-0000-000017610000}"/>
    <cellStyle name="Input 17 36" xfId="25246" xr:uid="{00000000-0005-0000-0000-000018610000}"/>
    <cellStyle name="Input 17 36 2" xfId="25247" xr:uid="{00000000-0005-0000-0000-000019610000}"/>
    <cellStyle name="Input 17 37" xfId="25248" xr:uid="{00000000-0005-0000-0000-00001A610000}"/>
    <cellStyle name="Input 17 37 2" xfId="25249" xr:uid="{00000000-0005-0000-0000-00001B610000}"/>
    <cellStyle name="Input 17 38" xfId="25250" xr:uid="{00000000-0005-0000-0000-00001C610000}"/>
    <cellStyle name="Input 17 38 2" xfId="25251" xr:uid="{00000000-0005-0000-0000-00001D610000}"/>
    <cellStyle name="Input 17 39" xfId="25252" xr:uid="{00000000-0005-0000-0000-00001E610000}"/>
    <cellStyle name="Input 17 39 2" xfId="25253" xr:uid="{00000000-0005-0000-0000-00001F610000}"/>
    <cellStyle name="Input 17 4" xfId="25254" xr:uid="{00000000-0005-0000-0000-000020610000}"/>
    <cellStyle name="Input 17 4 2" xfId="25255" xr:uid="{00000000-0005-0000-0000-000021610000}"/>
    <cellStyle name="Input 17 40" xfId="25256" xr:uid="{00000000-0005-0000-0000-000022610000}"/>
    <cellStyle name="Input 17 41" xfId="25257" xr:uid="{00000000-0005-0000-0000-000023610000}"/>
    <cellStyle name="Input 17 42" xfId="25258" xr:uid="{00000000-0005-0000-0000-000024610000}"/>
    <cellStyle name="Input 17 43" xfId="25259" xr:uid="{00000000-0005-0000-0000-000025610000}"/>
    <cellStyle name="Input 17 44" xfId="25260" xr:uid="{00000000-0005-0000-0000-000026610000}"/>
    <cellStyle name="Input 17 45" xfId="25261" xr:uid="{00000000-0005-0000-0000-000027610000}"/>
    <cellStyle name="Input 17 46" xfId="25262" xr:uid="{00000000-0005-0000-0000-000028610000}"/>
    <cellStyle name="Input 17 47" xfId="25263" xr:uid="{00000000-0005-0000-0000-000029610000}"/>
    <cellStyle name="Input 17 48" xfId="25264" xr:uid="{00000000-0005-0000-0000-00002A610000}"/>
    <cellStyle name="Input 17 49" xfId="25265" xr:uid="{00000000-0005-0000-0000-00002B610000}"/>
    <cellStyle name="Input 17 5" xfId="25266" xr:uid="{00000000-0005-0000-0000-00002C610000}"/>
    <cellStyle name="Input 17 5 2" xfId="25267" xr:uid="{00000000-0005-0000-0000-00002D610000}"/>
    <cellStyle name="Input 17 50" xfId="25268" xr:uid="{00000000-0005-0000-0000-00002E610000}"/>
    <cellStyle name="Input 17 51" xfId="25269" xr:uid="{00000000-0005-0000-0000-00002F610000}"/>
    <cellStyle name="Input 17 52" xfId="25270" xr:uid="{00000000-0005-0000-0000-000030610000}"/>
    <cellStyle name="Input 17 53" xfId="25271" xr:uid="{00000000-0005-0000-0000-000031610000}"/>
    <cellStyle name="Input 17 54" xfId="25272" xr:uid="{00000000-0005-0000-0000-000032610000}"/>
    <cellStyle name="Input 17 55" xfId="25273" xr:uid="{00000000-0005-0000-0000-000033610000}"/>
    <cellStyle name="Input 17 56" xfId="25274" xr:uid="{00000000-0005-0000-0000-000034610000}"/>
    <cellStyle name="Input 17 57" xfId="25275" xr:uid="{00000000-0005-0000-0000-000035610000}"/>
    <cellStyle name="Input 17 58" xfId="25276" xr:uid="{00000000-0005-0000-0000-000036610000}"/>
    <cellStyle name="Input 17 59" xfId="25277" xr:uid="{00000000-0005-0000-0000-000037610000}"/>
    <cellStyle name="Input 17 6" xfId="25278" xr:uid="{00000000-0005-0000-0000-000038610000}"/>
    <cellStyle name="Input 17 6 2" xfId="25279" xr:uid="{00000000-0005-0000-0000-000039610000}"/>
    <cellStyle name="Input 17 60" xfId="25280" xr:uid="{00000000-0005-0000-0000-00003A610000}"/>
    <cellStyle name="Input 17 61" xfId="25281" xr:uid="{00000000-0005-0000-0000-00003B610000}"/>
    <cellStyle name="Input 17 62" xfId="25282" xr:uid="{00000000-0005-0000-0000-00003C610000}"/>
    <cellStyle name="Input 17 63" xfId="25283" xr:uid="{00000000-0005-0000-0000-00003D610000}"/>
    <cellStyle name="Input 17 64" xfId="25284" xr:uid="{00000000-0005-0000-0000-00003E610000}"/>
    <cellStyle name="Input 17 65" xfId="25285" xr:uid="{00000000-0005-0000-0000-00003F610000}"/>
    <cellStyle name="Input 17 66" xfId="25286" xr:uid="{00000000-0005-0000-0000-000040610000}"/>
    <cellStyle name="Input 17 67" xfId="25287" xr:uid="{00000000-0005-0000-0000-000041610000}"/>
    <cellStyle name="Input 17 68" xfId="25288" xr:uid="{00000000-0005-0000-0000-000042610000}"/>
    <cellStyle name="Input 17 69" xfId="25289" xr:uid="{00000000-0005-0000-0000-000043610000}"/>
    <cellStyle name="Input 17 7" xfId="25290" xr:uid="{00000000-0005-0000-0000-000044610000}"/>
    <cellStyle name="Input 17 7 2" xfId="25291" xr:uid="{00000000-0005-0000-0000-000045610000}"/>
    <cellStyle name="Input 17 70" xfId="25292" xr:uid="{00000000-0005-0000-0000-000046610000}"/>
    <cellStyle name="Input 17 71" xfId="25293" xr:uid="{00000000-0005-0000-0000-000047610000}"/>
    <cellStyle name="Input 17 72" xfId="25294" xr:uid="{00000000-0005-0000-0000-000048610000}"/>
    <cellStyle name="Input 17 73" xfId="25295" xr:uid="{00000000-0005-0000-0000-000049610000}"/>
    <cellStyle name="Input 17 74" xfId="25296" xr:uid="{00000000-0005-0000-0000-00004A610000}"/>
    <cellStyle name="Input 17 75" xfId="25297" xr:uid="{00000000-0005-0000-0000-00004B610000}"/>
    <cellStyle name="Input 17 76" xfId="25298" xr:uid="{00000000-0005-0000-0000-00004C610000}"/>
    <cellStyle name="Input 17 77" xfId="52600" xr:uid="{00000000-0005-0000-0000-00004D610000}"/>
    <cellStyle name="Input 17 78" xfId="52846" xr:uid="{00000000-0005-0000-0000-00004E610000}"/>
    <cellStyle name="Input 17 79" xfId="53307" xr:uid="{00000000-0005-0000-0000-00004F610000}"/>
    <cellStyle name="Input 17 8" xfId="25299" xr:uid="{00000000-0005-0000-0000-000050610000}"/>
    <cellStyle name="Input 17 8 2" xfId="25300" xr:uid="{00000000-0005-0000-0000-000051610000}"/>
    <cellStyle name="Input 17 9" xfId="25301" xr:uid="{00000000-0005-0000-0000-000052610000}"/>
    <cellStyle name="Input 17 9 2" xfId="25302" xr:uid="{00000000-0005-0000-0000-000053610000}"/>
    <cellStyle name="Input 18" xfId="661" xr:uid="{00000000-0005-0000-0000-000054610000}"/>
    <cellStyle name="Input 18 10" xfId="25303" xr:uid="{00000000-0005-0000-0000-000055610000}"/>
    <cellStyle name="Input 18 10 2" xfId="25304" xr:uid="{00000000-0005-0000-0000-000056610000}"/>
    <cellStyle name="Input 18 11" xfId="25305" xr:uid="{00000000-0005-0000-0000-000057610000}"/>
    <cellStyle name="Input 18 11 2" xfId="25306" xr:uid="{00000000-0005-0000-0000-000058610000}"/>
    <cellStyle name="Input 18 12" xfId="25307" xr:uid="{00000000-0005-0000-0000-000059610000}"/>
    <cellStyle name="Input 18 12 2" xfId="25308" xr:uid="{00000000-0005-0000-0000-00005A610000}"/>
    <cellStyle name="Input 18 13" xfId="25309" xr:uid="{00000000-0005-0000-0000-00005B610000}"/>
    <cellStyle name="Input 18 13 2" xfId="25310" xr:uid="{00000000-0005-0000-0000-00005C610000}"/>
    <cellStyle name="Input 18 14" xfId="25311" xr:uid="{00000000-0005-0000-0000-00005D610000}"/>
    <cellStyle name="Input 18 14 2" xfId="25312" xr:uid="{00000000-0005-0000-0000-00005E610000}"/>
    <cellStyle name="Input 18 15" xfId="25313" xr:uid="{00000000-0005-0000-0000-00005F610000}"/>
    <cellStyle name="Input 18 15 2" xfId="25314" xr:uid="{00000000-0005-0000-0000-000060610000}"/>
    <cellStyle name="Input 18 16" xfId="25315" xr:uid="{00000000-0005-0000-0000-000061610000}"/>
    <cellStyle name="Input 18 16 2" xfId="25316" xr:uid="{00000000-0005-0000-0000-000062610000}"/>
    <cellStyle name="Input 18 17" xfId="25317" xr:uid="{00000000-0005-0000-0000-000063610000}"/>
    <cellStyle name="Input 18 17 2" xfId="25318" xr:uid="{00000000-0005-0000-0000-000064610000}"/>
    <cellStyle name="Input 18 18" xfId="25319" xr:uid="{00000000-0005-0000-0000-000065610000}"/>
    <cellStyle name="Input 18 18 2" xfId="25320" xr:uid="{00000000-0005-0000-0000-000066610000}"/>
    <cellStyle name="Input 18 19" xfId="25321" xr:uid="{00000000-0005-0000-0000-000067610000}"/>
    <cellStyle name="Input 18 19 2" xfId="25322" xr:uid="{00000000-0005-0000-0000-000068610000}"/>
    <cellStyle name="Input 18 2" xfId="662" xr:uid="{00000000-0005-0000-0000-000069610000}"/>
    <cellStyle name="Input 18 2 2" xfId="25323" xr:uid="{00000000-0005-0000-0000-00006A610000}"/>
    <cellStyle name="Input 18 20" xfId="25324" xr:uid="{00000000-0005-0000-0000-00006B610000}"/>
    <cellStyle name="Input 18 20 2" xfId="25325" xr:uid="{00000000-0005-0000-0000-00006C610000}"/>
    <cellStyle name="Input 18 21" xfId="25326" xr:uid="{00000000-0005-0000-0000-00006D610000}"/>
    <cellStyle name="Input 18 21 2" xfId="25327" xr:uid="{00000000-0005-0000-0000-00006E610000}"/>
    <cellStyle name="Input 18 22" xfId="25328" xr:uid="{00000000-0005-0000-0000-00006F610000}"/>
    <cellStyle name="Input 18 22 2" xfId="25329" xr:uid="{00000000-0005-0000-0000-000070610000}"/>
    <cellStyle name="Input 18 23" xfId="25330" xr:uid="{00000000-0005-0000-0000-000071610000}"/>
    <cellStyle name="Input 18 23 2" xfId="25331" xr:uid="{00000000-0005-0000-0000-000072610000}"/>
    <cellStyle name="Input 18 24" xfId="25332" xr:uid="{00000000-0005-0000-0000-000073610000}"/>
    <cellStyle name="Input 18 24 2" xfId="25333" xr:uid="{00000000-0005-0000-0000-000074610000}"/>
    <cellStyle name="Input 18 25" xfId="25334" xr:uid="{00000000-0005-0000-0000-000075610000}"/>
    <cellStyle name="Input 18 25 2" xfId="25335" xr:uid="{00000000-0005-0000-0000-000076610000}"/>
    <cellStyle name="Input 18 26" xfId="25336" xr:uid="{00000000-0005-0000-0000-000077610000}"/>
    <cellStyle name="Input 18 26 2" xfId="25337" xr:uid="{00000000-0005-0000-0000-000078610000}"/>
    <cellStyle name="Input 18 27" xfId="25338" xr:uid="{00000000-0005-0000-0000-000079610000}"/>
    <cellStyle name="Input 18 27 2" xfId="25339" xr:uid="{00000000-0005-0000-0000-00007A610000}"/>
    <cellStyle name="Input 18 28" xfId="25340" xr:uid="{00000000-0005-0000-0000-00007B610000}"/>
    <cellStyle name="Input 18 28 2" xfId="25341" xr:uid="{00000000-0005-0000-0000-00007C610000}"/>
    <cellStyle name="Input 18 29" xfId="25342" xr:uid="{00000000-0005-0000-0000-00007D610000}"/>
    <cellStyle name="Input 18 29 2" xfId="25343" xr:uid="{00000000-0005-0000-0000-00007E610000}"/>
    <cellStyle name="Input 18 3" xfId="25344" xr:uid="{00000000-0005-0000-0000-00007F610000}"/>
    <cellStyle name="Input 18 3 2" xfId="25345" xr:uid="{00000000-0005-0000-0000-000080610000}"/>
    <cellStyle name="Input 18 30" xfId="25346" xr:uid="{00000000-0005-0000-0000-000081610000}"/>
    <cellStyle name="Input 18 30 2" xfId="25347" xr:uid="{00000000-0005-0000-0000-000082610000}"/>
    <cellStyle name="Input 18 31" xfId="25348" xr:uid="{00000000-0005-0000-0000-000083610000}"/>
    <cellStyle name="Input 18 31 2" xfId="25349" xr:uid="{00000000-0005-0000-0000-000084610000}"/>
    <cellStyle name="Input 18 32" xfId="25350" xr:uid="{00000000-0005-0000-0000-000085610000}"/>
    <cellStyle name="Input 18 32 2" xfId="25351" xr:uid="{00000000-0005-0000-0000-000086610000}"/>
    <cellStyle name="Input 18 33" xfId="25352" xr:uid="{00000000-0005-0000-0000-000087610000}"/>
    <cellStyle name="Input 18 33 2" xfId="25353" xr:uid="{00000000-0005-0000-0000-000088610000}"/>
    <cellStyle name="Input 18 34" xfId="25354" xr:uid="{00000000-0005-0000-0000-000089610000}"/>
    <cellStyle name="Input 18 34 2" xfId="25355" xr:uid="{00000000-0005-0000-0000-00008A610000}"/>
    <cellStyle name="Input 18 35" xfId="25356" xr:uid="{00000000-0005-0000-0000-00008B610000}"/>
    <cellStyle name="Input 18 35 2" xfId="25357" xr:uid="{00000000-0005-0000-0000-00008C610000}"/>
    <cellStyle name="Input 18 36" xfId="25358" xr:uid="{00000000-0005-0000-0000-00008D610000}"/>
    <cellStyle name="Input 18 36 2" xfId="25359" xr:uid="{00000000-0005-0000-0000-00008E610000}"/>
    <cellStyle name="Input 18 37" xfId="25360" xr:uid="{00000000-0005-0000-0000-00008F610000}"/>
    <cellStyle name="Input 18 37 2" xfId="25361" xr:uid="{00000000-0005-0000-0000-000090610000}"/>
    <cellStyle name="Input 18 38" xfId="25362" xr:uid="{00000000-0005-0000-0000-000091610000}"/>
    <cellStyle name="Input 18 38 2" xfId="25363" xr:uid="{00000000-0005-0000-0000-000092610000}"/>
    <cellStyle name="Input 18 39" xfId="25364" xr:uid="{00000000-0005-0000-0000-000093610000}"/>
    <cellStyle name="Input 18 39 2" xfId="25365" xr:uid="{00000000-0005-0000-0000-000094610000}"/>
    <cellStyle name="Input 18 4" xfId="25366" xr:uid="{00000000-0005-0000-0000-000095610000}"/>
    <cellStyle name="Input 18 4 2" xfId="25367" xr:uid="{00000000-0005-0000-0000-000096610000}"/>
    <cellStyle name="Input 18 40" xfId="25368" xr:uid="{00000000-0005-0000-0000-000097610000}"/>
    <cellStyle name="Input 18 41" xfId="25369" xr:uid="{00000000-0005-0000-0000-000098610000}"/>
    <cellStyle name="Input 18 42" xfId="25370" xr:uid="{00000000-0005-0000-0000-000099610000}"/>
    <cellStyle name="Input 18 43" xfId="25371" xr:uid="{00000000-0005-0000-0000-00009A610000}"/>
    <cellStyle name="Input 18 44" xfId="25372" xr:uid="{00000000-0005-0000-0000-00009B610000}"/>
    <cellStyle name="Input 18 45" xfId="25373" xr:uid="{00000000-0005-0000-0000-00009C610000}"/>
    <cellStyle name="Input 18 46" xfId="25374" xr:uid="{00000000-0005-0000-0000-00009D610000}"/>
    <cellStyle name="Input 18 47" xfId="25375" xr:uid="{00000000-0005-0000-0000-00009E610000}"/>
    <cellStyle name="Input 18 48" xfId="25376" xr:uid="{00000000-0005-0000-0000-00009F610000}"/>
    <cellStyle name="Input 18 49" xfId="25377" xr:uid="{00000000-0005-0000-0000-0000A0610000}"/>
    <cellStyle name="Input 18 5" xfId="25378" xr:uid="{00000000-0005-0000-0000-0000A1610000}"/>
    <cellStyle name="Input 18 5 2" xfId="25379" xr:uid="{00000000-0005-0000-0000-0000A2610000}"/>
    <cellStyle name="Input 18 50" xfId="25380" xr:uid="{00000000-0005-0000-0000-0000A3610000}"/>
    <cellStyle name="Input 18 51" xfId="25381" xr:uid="{00000000-0005-0000-0000-0000A4610000}"/>
    <cellStyle name="Input 18 52" xfId="25382" xr:uid="{00000000-0005-0000-0000-0000A5610000}"/>
    <cellStyle name="Input 18 53" xfId="25383" xr:uid="{00000000-0005-0000-0000-0000A6610000}"/>
    <cellStyle name="Input 18 54" xfId="25384" xr:uid="{00000000-0005-0000-0000-0000A7610000}"/>
    <cellStyle name="Input 18 55" xfId="25385" xr:uid="{00000000-0005-0000-0000-0000A8610000}"/>
    <cellStyle name="Input 18 56" xfId="25386" xr:uid="{00000000-0005-0000-0000-0000A9610000}"/>
    <cellStyle name="Input 18 57" xfId="25387" xr:uid="{00000000-0005-0000-0000-0000AA610000}"/>
    <cellStyle name="Input 18 58" xfId="25388" xr:uid="{00000000-0005-0000-0000-0000AB610000}"/>
    <cellStyle name="Input 18 59" xfId="25389" xr:uid="{00000000-0005-0000-0000-0000AC610000}"/>
    <cellStyle name="Input 18 6" xfId="25390" xr:uid="{00000000-0005-0000-0000-0000AD610000}"/>
    <cellStyle name="Input 18 6 2" xfId="25391" xr:uid="{00000000-0005-0000-0000-0000AE610000}"/>
    <cellStyle name="Input 18 60" xfId="25392" xr:uid="{00000000-0005-0000-0000-0000AF610000}"/>
    <cellStyle name="Input 18 61" xfId="25393" xr:uid="{00000000-0005-0000-0000-0000B0610000}"/>
    <cellStyle name="Input 18 62" xfId="25394" xr:uid="{00000000-0005-0000-0000-0000B1610000}"/>
    <cellStyle name="Input 18 63" xfId="25395" xr:uid="{00000000-0005-0000-0000-0000B2610000}"/>
    <cellStyle name="Input 18 64" xfId="25396" xr:uid="{00000000-0005-0000-0000-0000B3610000}"/>
    <cellStyle name="Input 18 65" xfId="25397" xr:uid="{00000000-0005-0000-0000-0000B4610000}"/>
    <cellStyle name="Input 18 66" xfId="25398" xr:uid="{00000000-0005-0000-0000-0000B5610000}"/>
    <cellStyle name="Input 18 67" xfId="25399" xr:uid="{00000000-0005-0000-0000-0000B6610000}"/>
    <cellStyle name="Input 18 68" xfId="25400" xr:uid="{00000000-0005-0000-0000-0000B7610000}"/>
    <cellStyle name="Input 18 69" xfId="25401" xr:uid="{00000000-0005-0000-0000-0000B8610000}"/>
    <cellStyle name="Input 18 7" xfId="25402" xr:uid="{00000000-0005-0000-0000-0000B9610000}"/>
    <cellStyle name="Input 18 7 2" xfId="25403" xr:uid="{00000000-0005-0000-0000-0000BA610000}"/>
    <cellStyle name="Input 18 70" xfId="25404" xr:uid="{00000000-0005-0000-0000-0000BB610000}"/>
    <cellStyle name="Input 18 71" xfId="25405" xr:uid="{00000000-0005-0000-0000-0000BC610000}"/>
    <cellStyle name="Input 18 72" xfId="25406" xr:uid="{00000000-0005-0000-0000-0000BD610000}"/>
    <cellStyle name="Input 18 73" xfId="25407" xr:uid="{00000000-0005-0000-0000-0000BE610000}"/>
    <cellStyle name="Input 18 74" xfId="25408" xr:uid="{00000000-0005-0000-0000-0000BF610000}"/>
    <cellStyle name="Input 18 75" xfId="25409" xr:uid="{00000000-0005-0000-0000-0000C0610000}"/>
    <cellStyle name="Input 18 76" xfId="25410" xr:uid="{00000000-0005-0000-0000-0000C1610000}"/>
    <cellStyle name="Input 18 77" xfId="52712" xr:uid="{00000000-0005-0000-0000-0000C2610000}"/>
    <cellStyle name="Input 18 78" xfId="52981" xr:uid="{00000000-0005-0000-0000-0000C3610000}"/>
    <cellStyle name="Input 18 79" xfId="53442" xr:uid="{00000000-0005-0000-0000-0000C4610000}"/>
    <cellStyle name="Input 18 8" xfId="25411" xr:uid="{00000000-0005-0000-0000-0000C5610000}"/>
    <cellStyle name="Input 18 8 2" xfId="25412" xr:uid="{00000000-0005-0000-0000-0000C6610000}"/>
    <cellStyle name="Input 18 9" xfId="25413" xr:uid="{00000000-0005-0000-0000-0000C7610000}"/>
    <cellStyle name="Input 18 9 2" xfId="25414" xr:uid="{00000000-0005-0000-0000-0000C8610000}"/>
    <cellStyle name="Input 19" xfId="663" xr:uid="{00000000-0005-0000-0000-0000C9610000}"/>
    <cellStyle name="Input 19 10" xfId="25415" xr:uid="{00000000-0005-0000-0000-0000CA610000}"/>
    <cellStyle name="Input 19 10 2" xfId="25416" xr:uid="{00000000-0005-0000-0000-0000CB610000}"/>
    <cellStyle name="Input 19 11" xfId="25417" xr:uid="{00000000-0005-0000-0000-0000CC610000}"/>
    <cellStyle name="Input 19 11 2" xfId="25418" xr:uid="{00000000-0005-0000-0000-0000CD610000}"/>
    <cellStyle name="Input 19 12" xfId="25419" xr:uid="{00000000-0005-0000-0000-0000CE610000}"/>
    <cellStyle name="Input 19 12 2" xfId="25420" xr:uid="{00000000-0005-0000-0000-0000CF610000}"/>
    <cellStyle name="Input 19 13" xfId="25421" xr:uid="{00000000-0005-0000-0000-0000D0610000}"/>
    <cellStyle name="Input 19 13 2" xfId="25422" xr:uid="{00000000-0005-0000-0000-0000D1610000}"/>
    <cellStyle name="Input 19 14" xfId="25423" xr:uid="{00000000-0005-0000-0000-0000D2610000}"/>
    <cellStyle name="Input 19 14 2" xfId="25424" xr:uid="{00000000-0005-0000-0000-0000D3610000}"/>
    <cellStyle name="Input 19 15" xfId="25425" xr:uid="{00000000-0005-0000-0000-0000D4610000}"/>
    <cellStyle name="Input 19 15 2" xfId="25426" xr:uid="{00000000-0005-0000-0000-0000D5610000}"/>
    <cellStyle name="Input 19 16" xfId="25427" xr:uid="{00000000-0005-0000-0000-0000D6610000}"/>
    <cellStyle name="Input 19 16 2" xfId="25428" xr:uid="{00000000-0005-0000-0000-0000D7610000}"/>
    <cellStyle name="Input 19 17" xfId="25429" xr:uid="{00000000-0005-0000-0000-0000D8610000}"/>
    <cellStyle name="Input 19 17 2" xfId="25430" xr:uid="{00000000-0005-0000-0000-0000D9610000}"/>
    <cellStyle name="Input 19 18" xfId="25431" xr:uid="{00000000-0005-0000-0000-0000DA610000}"/>
    <cellStyle name="Input 19 18 2" xfId="25432" xr:uid="{00000000-0005-0000-0000-0000DB610000}"/>
    <cellStyle name="Input 19 19" xfId="25433" xr:uid="{00000000-0005-0000-0000-0000DC610000}"/>
    <cellStyle name="Input 19 19 2" xfId="25434" xr:uid="{00000000-0005-0000-0000-0000DD610000}"/>
    <cellStyle name="Input 19 2" xfId="664" xr:uid="{00000000-0005-0000-0000-0000DE610000}"/>
    <cellStyle name="Input 19 2 2" xfId="25435" xr:uid="{00000000-0005-0000-0000-0000DF610000}"/>
    <cellStyle name="Input 19 20" xfId="25436" xr:uid="{00000000-0005-0000-0000-0000E0610000}"/>
    <cellStyle name="Input 19 20 2" xfId="25437" xr:uid="{00000000-0005-0000-0000-0000E1610000}"/>
    <cellStyle name="Input 19 21" xfId="25438" xr:uid="{00000000-0005-0000-0000-0000E2610000}"/>
    <cellStyle name="Input 19 21 2" xfId="25439" xr:uid="{00000000-0005-0000-0000-0000E3610000}"/>
    <cellStyle name="Input 19 22" xfId="25440" xr:uid="{00000000-0005-0000-0000-0000E4610000}"/>
    <cellStyle name="Input 19 22 2" xfId="25441" xr:uid="{00000000-0005-0000-0000-0000E5610000}"/>
    <cellStyle name="Input 19 23" xfId="25442" xr:uid="{00000000-0005-0000-0000-0000E6610000}"/>
    <cellStyle name="Input 19 23 2" xfId="25443" xr:uid="{00000000-0005-0000-0000-0000E7610000}"/>
    <cellStyle name="Input 19 24" xfId="25444" xr:uid="{00000000-0005-0000-0000-0000E8610000}"/>
    <cellStyle name="Input 19 24 2" xfId="25445" xr:uid="{00000000-0005-0000-0000-0000E9610000}"/>
    <cellStyle name="Input 19 25" xfId="25446" xr:uid="{00000000-0005-0000-0000-0000EA610000}"/>
    <cellStyle name="Input 19 25 2" xfId="25447" xr:uid="{00000000-0005-0000-0000-0000EB610000}"/>
    <cellStyle name="Input 19 26" xfId="25448" xr:uid="{00000000-0005-0000-0000-0000EC610000}"/>
    <cellStyle name="Input 19 26 2" xfId="25449" xr:uid="{00000000-0005-0000-0000-0000ED610000}"/>
    <cellStyle name="Input 19 27" xfId="25450" xr:uid="{00000000-0005-0000-0000-0000EE610000}"/>
    <cellStyle name="Input 19 27 2" xfId="25451" xr:uid="{00000000-0005-0000-0000-0000EF610000}"/>
    <cellStyle name="Input 19 28" xfId="25452" xr:uid="{00000000-0005-0000-0000-0000F0610000}"/>
    <cellStyle name="Input 19 28 2" xfId="25453" xr:uid="{00000000-0005-0000-0000-0000F1610000}"/>
    <cellStyle name="Input 19 29" xfId="25454" xr:uid="{00000000-0005-0000-0000-0000F2610000}"/>
    <cellStyle name="Input 19 29 2" xfId="25455" xr:uid="{00000000-0005-0000-0000-0000F3610000}"/>
    <cellStyle name="Input 19 3" xfId="25456" xr:uid="{00000000-0005-0000-0000-0000F4610000}"/>
    <cellStyle name="Input 19 3 2" xfId="25457" xr:uid="{00000000-0005-0000-0000-0000F5610000}"/>
    <cellStyle name="Input 19 30" xfId="25458" xr:uid="{00000000-0005-0000-0000-0000F6610000}"/>
    <cellStyle name="Input 19 30 2" xfId="25459" xr:uid="{00000000-0005-0000-0000-0000F7610000}"/>
    <cellStyle name="Input 19 31" xfId="25460" xr:uid="{00000000-0005-0000-0000-0000F8610000}"/>
    <cellStyle name="Input 19 31 2" xfId="25461" xr:uid="{00000000-0005-0000-0000-0000F9610000}"/>
    <cellStyle name="Input 19 32" xfId="25462" xr:uid="{00000000-0005-0000-0000-0000FA610000}"/>
    <cellStyle name="Input 19 32 2" xfId="25463" xr:uid="{00000000-0005-0000-0000-0000FB610000}"/>
    <cellStyle name="Input 19 33" xfId="25464" xr:uid="{00000000-0005-0000-0000-0000FC610000}"/>
    <cellStyle name="Input 19 33 2" xfId="25465" xr:uid="{00000000-0005-0000-0000-0000FD610000}"/>
    <cellStyle name="Input 19 34" xfId="25466" xr:uid="{00000000-0005-0000-0000-0000FE610000}"/>
    <cellStyle name="Input 19 34 2" xfId="25467" xr:uid="{00000000-0005-0000-0000-0000FF610000}"/>
    <cellStyle name="Input 19 35" xfId="25468" xr:uid="{00000000-0005-0000-0000-000000620000}"/>
    <cellStyle name="Input 19 35 2" xfId="25469" xr:uid="{00000000-0005-0000-0000-000001620000}"/>
    <cellStyle name="Input 19 36" xfId="25470" xr:uid="{00000000-0005-0000-0000-000002620000}"/>
    <cellStyle name="Input 19 36 2" xfId="25471" xr:uid="{00000000-0005-0000-0000-000003620000}"/>
    <cellStyle name="Input 19 37" xfId="25472" xr:uid="{00000000-0005-0000-0000-000004620000}"/>
    <cellStyle name="Input 19 37 2" xfId="25473" xr:uid="{00000000-0005-0000-0000-000005620000}"/>
    <cellStyle name="Input 19 38" xfId="25474" xr:uid="{00000000-0005-0000-0000-000006620000}"/>
    <cellStyle name="Input 19 38 2" xfId="25475" xr:uid="{00000000-0005-0000-0000-000007620000}"/>
    <cellStyle name="Input 19 39" xfId="25476" xr:uid="{00000000-0005-0000-0000-000008620000}"/>
    <cellStyle name="Input 19 39 2" xfId="25477" xr:uid="{00000000-0005-0000-0000-000009620000}"/>
    <cellStyle name="Input 19 4" xfId="25478" xr:uid="{00000000-0005-0000-0000-00000A620000}"/>
    <cellStyle name="Input 19 4 2" xfId="25479" xr:uid="{00000000-0005-0000-0000-00000B620000}"/>
    <cellStyle name="Input 19 40" xfId="25480" xr:uid="{00000000-0005-0000-0000-00000C620000}"/>
    <cellStyle name="Input 19 41" xfId="25481" xr:uid="{00000000-0005-0000-0000-00000D620000}"/>
    <cellStyle name="Input 19 42" xfId="25482" xr:uid="{00000000-0005-0000-0000-00000E620000}"/>
    <cellStyle name="Input 19 43" xfId="25483" xr:uid="{00000000-0005-0000-0000-00000F620000}"/>
    <cellStyle name="Input 19 44" xfId="25484" xr:uid="{00000000-0005-0000-0000-000010620000}"/>
    <cellStyle name="Input 19 45" xfId="25485" xr:uid="{00000000-0005-0000-0000-000011620000}"/>
    <cellStyle name="Input 19 46" xfId="25486" xr:uid="{00000000-0005-0000-0000-000012620000}"/>
    <cellStyle name="Input 19 47" xfId="25487" xr:uid="{00000000-0005-0000-0000-000013620000}"/>
    <cellStyle name="Input 19 48" xfId="25488" xr:uid="{00000000-0005-0000-0000-000014620000}"/>
    <cellStyle name="Input 19 49" xfId="25489" xr:uid="{00000000-0005-0000-0000-000015620000}"/>
    <cellStyle name="Input 19 5" xfId="25490" xr:uid="{00000000-0005-0000-0000-000016620000}"/>
    <cellStyle name="Input 19 5 2" xfId="25491" xr:uid="{00000000-0005-0000-0000-000017620000}"/>
    <cellStyle name="Input 19 50" xfId="25492" xr:uid="{00000000-0005-0000-0000-000018620000}"/>
    <cellStyle name="Input 19 51" xfId="25493" xr:uid="{00000000-0005-0000-0000-000019620000}"/>
    <cellStyle name="Input 19 52" xfId="25494" xr:uid="{00000000-0005-0000-0000-00001A620000}"/>
    <cellStyle name="Input 19 53" xfId="25495" xr:uid="{00000000-0005-0000-0000-00001B620000}"/>
    <cellStyle name="Input 19 54" xfId="25496" xr:uid="{00000000-0005-0000-0000-00001C620000}"/>
    <cellStyle name="Input 19 55" xfId="25497" xr:uid="{00000000-0005-0000-0000-00001D620000}"/>
    <cellStyle name="Input 19 56" xfId="25498" xr:uid="{00000000-0005-0000-0000-00001E620000}"/>
    <cellStyle name="Input 19 57" xfId="25499" xr:uid="{00000000-0005-0000-0000-00001F620000}"/>
    <cellStyle name="Input 19 58" xfId="25500" xr:uid="{00000000-0005-0000-0000-000020620000}"/>
    <cellStyle name="Input 19 59" xfId="25501" xr:uid="{00000000-0005-0000-0000-000021620000}"/>
    <cellStyle name="Input 19 6" xfId="25502" xr:uid="{00000000-0005-0000-0000-000022620000}"/>
    <cellStyle name="Input 19 6 2" xfId="25503" xr:uid="{00000000-0005-0000-0000-000023620000}"/>
    <cellStyle name="Input 19 60" xfId="25504" xr:uid="{00000000-0005-0000-0000-000024620000}"/>
    <cellStyle name="Input 19 61" xfId="25505" xr:uid="{00000000-0005-0000-0000-000025620000}"/>
    <cellStyle name="Input 19 62" xfId="25506" xr:uid="{00000000-0005-0000-0000-000026620000}"/>
    <cellStyle name="Input 19 63" xfId="25507" xr:uid="{00000000-0005-0000-0000-000027620000}"/>
    <cellStyle name="Input 19 64" xfId="25508" xr:uid="{00000000-0005-0000-0000-000028620000}"/>
    <cellStyle name="Input 19 65" xfId="25509" xr:uid="{00000000-0005-0000-0000-000029620000}"/>
    <cellStyle name="Input 19 66" xfId="25510" xr:uid="{00000000-0005-0000-0000-00002A620000}"/>
    <cellStyle name="Input 19 67" xfId="25511" xr:uid="{00000000-0005-0000-0000-00002B620000}"/>
    <cellStyle name="Input 19 68" xfId="25512" xr:uid="{00000000-0005-0000-0000-00002C620000}"/>
    <cellStyle name="Input 19 69" xfId="25513" xr:uid="{00000000-0005-0000-0000-00002D620000}"/>
    <cellStyle name="Input 19 7" xfId="25514" xr:uid="{00000000-0005-0000-0000-00002E620000}"/>
    <cellStyle name="Input 19 7 2" xfId="25515" xr:uid="{00000000-0005-0000-0000-00002F620000}"/>
    <cellStyle name="Input 19 70" xfId="25516" xr:uid="{00000000-0005-0000-0000-000030620000}"/>
    <cellStyle name="Input 19 71" xfId="25517" xr:uid="{00000000-0005-0000-0000-000031620000}"/>
    <cellStyle name="Input 19 72" xfId="25518" xr:uid="{00000000-0005-0000-0000-000032620000}"/>
    <cellStyle name="Input 19 73" xfId="25519" xr:uid="{00000000-0005-0000-0000-000033620000}"/>
    <cellStyle name="Input 19 74" xfId="25520" xr:uid="{00000000-0005-0000-0000-000034620000}"/>
    <cellStyle name="Input 19 75" xfId="25521" xr:uid="{00000000-0005-0000-0000-000035620000}"/>
    <cellStyle name="Input 19 76" xfId="25522" xr:uid="{00000000-0005-0000-0000-000036620000}"/>
    <cellStyle name="Input 19 77" xfId="52729" xr:uid="{00000000-0005-0000-0000-000037620000}"/>
    <cellStyle name="Input 19 78" xfId="53003" xr:uid="{00000000-0005-0000-0000-000038620000}"/>
    <cellStyle name="Input 19 79" xfId="53464" xr:uid="{00000000-0005-0000-0000-000039620000}"/>
    <cellStyle name="Input 19 8" xfId="25523" xr:uid="{00000000-0005-0000-0000-00003A620000}"/>
    <cellStyle name="Input 19 8 2" xfId="25524" xr:uid="{00000000-0005-0000-0000-00003B620000}"/>
    <cellStyle name="Input 19 9" xfId="25525" xr:uid="{00000000-0005-0000-0000-00003C620000}"/>
    <cellStyle name="Input 19 9 2" xfId="25526" xr:uid="{00000000-0005-0000-0000-00003D620000}"/>
    <cellStyle name="Input 2" xfId="665" xr:uid="{00000000-0005-0000-0000-00003E620000}"/>
    <cellStyle name="Input 2 10" xfId="666" xr:uid="{00000000-0005-0000-0000-00003F620000}"/>
    <cellStyle name="Input 2 10 10" xfId="25527" xr:uid="{00000000-0005-0000-0000-000040620000}"/>
    <cellStyle name="Input 2 10 10 2" xfId="25528" xr:uid="{00000000-0005-0000-0000-000041620000}"/>
    <cellStyle name="Input 2 10 11" xfId="25529" xr:uid="{00000000-0005-0000-0000-000042620000}"/>
    <cellStyle name="Input 2 10 11 2" xfId="25530" xr:uid="{00000000-0005-0000-0000-000043620000}"/>
    <cellStyle name="Input 2 10 12" xfId="25531" xr:uid="{00000000-0005-0000-0000-000044620000}"/>
    <cellStyle name="Input 2 10 12 2" xfId="25532" xr:uid="{00000000-0005-0000-0000-000045620000}"/>
    <cellStyle name="Input 2 10 13" xfId="25533" xr:uid="{00000000-0005-0000-0000-000046620000}"/>
    <cellStyle name="Input 2 10 13 2" xfId="25534" xr:uid="{00000000-0005-0000-0000-000047620000}"/>
    <cellStyle name="Input 2 10 14" xfId="25535" xr:uid="{00000000-0005-0000-0000-000048620000}"/>
    <cellStyle name="Input 2 10 14 2" xfId="25536" xr:uid="{00000000-0005-0000-0000-000049620000}"/>
    <cellStyle name="Input 2 10 15" xfId="25537" xr:uid="{00000000-0005-0000-0000-00004A620000}"/>
    <cellStyle name="Input 2 10 15 2" xfId="25538" xr:uid="{00000000-0005-0000-0000-00004B620000}"/>
    <cellStyle name="Input 2 10 16" xfId="25539" xr:uid="{00000000-0005-0000-0000-00004C620000}"/>
    <cellStyle name="Input 2 10 16 2" xfId="25540" xr:uid="{00000000-0005-0000-0000-00004D620000}"/>
    <cellStyle name="Input 2 10 17" xfId="25541" xr:uid="{00000000-0005-0000-0000-00004E620000}"/>
    <cellStyle name="Input 2 10 17 2" xfId="25542" xr:uid="{00000000-0005-0000-0000-00004F620000}"/>
    <cellStyle name="Input 2 10 18" xfId="25543" xr:uid="{00000000-0005-0000-0000-000050620000}"/>
    <cellStyle name="Input 2 10 18 2" xfId="25544" xr:uid="{00000000-0005-0000-0000-000051620000}"/>
    <cellStyle name="Input 2 10 19" xfId="25545" xr:uid="{00000000-0005-0000-0000-000052620000}"/>
    <cellStyle name="Input 2 10 19 2" xfId="25546" xr:uid="{00000000-0005-0000-0000-000053620000}"/>
    <cellStyle name="Input 2 10 2" xfId="667" xr:uid="{00000000-0005-0000-0000-000054620000}"/>
    <cellStyle name="Input 2 10 2 2" xfId="25547" xr:uid="{00000000-0005-0000-0000-000055620000}"/>
    <cellStyle name="Input 2 10 20" xfId="25548" xr:uid="{00000000-0005-0000-0000-000056620000}"/>
    <cellStyle name="Input 2 10 20 2" xfId="25549" xr:uid="{00000000-0005-0000-0000-000057620000}"/>
    <cellStyle name="Input 2 10 21" xfId="25550" xr:uid="{00000000-0005-0000-0000-000058620000}"/>
    <cellStyle name="Input 2 10 21 2" xfId="25551" xr:uid="{00000000-0005-0000-0000-000059620000}"/>
    <cellStyle name="Input 2 10 22" xfId="25552" xr:uid="{00000000-0005-0000-0000-00005A620000}"/>
    <cellStyle name="Input 2 10 22 2" xfId="25553" xr:uid="{00000000-0005-0000-0000-00005B620000}"/>
    <cellStyle name="Input 2 10 23" xfId="25554" xr:uid="{00000000-0005-0000-0000-00005C620000}"/>
    <cellStyle name="Input 2 10 23 2" xfId="25555" xr:uid="{00000000-0005-0000-0000-00005D620000}"/>
    <cellStyle name="Input 2 10 24" xfId="25556" xr:uid="{00000000-0005-0000-0000-00005E620000}"/>
    <cellStyle name="Input 2 10 24 2" xfId="25557" xr:uid="{00000000-0005-0000-0000-00005F620000}"/>
    <cellStyle name="Input 2 10 25" xfId="25558" xr:uid="{00000000-0005-0000-0000-000060620000}"/>
    <cellStyle name="Input 2 10 25 2" xfId="25559" xr:uid="{00000000-0005-0000-0000-000061620000}"/>
    <cellStyle name="Input 2 10 26" xfId="25560" xr:uid="{00000000-0005-0000-0000-000062620000}"/>
    <cellStyle name="Input 2 10 26 2" xfId="25561" xr:uid="{00000000-0005-0000-0000-000063620000}"/>
    <cellStyle name="Input 2 10 27" xfId="25562" xr:uid="{00000000-0005-0000-0000-000064620000}"/>
    <cellStyle name="Input 2 10 27 2" xfId="25563" xr:uid="{00000000-0005-0000-0000-000065620000}"/>
    <cellStyle name="Input 2 10 28" xfId="25564" xr:uid="{00000000-0005-0000-0000-000066620000}"/>
    <cellStyle name="Input 2 10 28 2" xfId="25565" xr:uid="{00000000-0005-0000-0000-000067620000}"/>
    <cellStyle name="Input 2 10 29" xfId="25566" xr:uid="{00000000-0005-0000-0000-000068620000}"/>
    <cellStyle name="Input 2 10 29 2" xfId="25567" xr:uid="{00000000-0005-0000-0000-000069620000}"/>
    <cellStyle name="Input 2 10 3" xfId="25568" xr:uid="{00000000-0005-0000-0000-00006A620000}"/>
    <cellStyle name="Input 2 10 3 2" xfId="25569" xr:uid="{00000000-0005-0000-0000-00006B620000}"/>
    <cellStyle name="Input 2 10 30" xfId="25570" xr:uid="{00000000-0005-0000-0000-00006C620000}"/>
    <cellStyle name="Input 2 10 30 2" xfId="25571" xr:uid="{00000000-0005-0000-0000-00006D620000}"/>
    <cellStyle name="Input 2 10 31" xfId="25572" xr:uid="{00000000-0005-0000-0000-00006E620000}"/>
    <cellStyle name="Input 2 10 31 2" xfId="25573" xr:uid="{00000000-0005-0000-0000-00006F620000}"/>
    <cellStyle name="Input 2 10 32" xfId="25574" xr:uid="{00000000-0005-0000-0000-000070620000}"/>
    <cellStyle name="Input 2 10 32 2" xfId="25575" xr:uid="{00000000-0005-0000-0000-000071620000}"/>
    <cellStyle name="Input 2 10 33" xfId="25576" xr:uid="{00000000-0005-0000-0000-000072620000}"/>
    <cellStyle name="Input 2 10 33 2" xfId="25577" xr:uid="{00000000-0005-0000-0000-000073620000}"/>
    <cellStyle name="Input 2 10 34" xfId="25578" xr:uid="{00000000-0005-0000-0000-000074620000}"/>
    <cellStyle name="Input 2 10 34 2" xfId="25579" xr:uid="{00000000-0005-0000-0000-000075620000}"/>
    <cellStyle name="Input 2 10 35" xfId="25580" xr:uid="{00000000-0005-0000-0000-000076620000}"/>
    <cellStyle name="Input 2 10 35 2" xfId="25581" xr:uid="{00000000-0005-0000-0000-000077620000}"/>
    <cellStyle name="Input 2 10 36" xfId="25582" xr:uid="{00000000-0005-0000-0000-000078620000}"/>
    <cellStyle name="Input 2 10 36 2" xfId="25583" xr:uid="{00000000-0005-0000-0000-000079620000}"/>
    <cellStyle name="Input 2 10 37" xfId="25584" xr:uid="{00000000-0005-0000-0000-00007A620000}"/>
    <cellStyle name="Input 2 10 37 2" xfId="25585" xr:uid="{00000000-0005-0000-0000-00007B620000}"/>
    <cellStyle name="Input 2 10 38" xfId="25586" xr:uid="{00000000-0005-0000-0000-00007C620000}"/>
    <cellStyle name="Input 2 10 38 2" xfId="25587" xr:uid="{00000000-0005-0000-0000-00007D620000}"/>
    <cellStyle name="Input 2 10 39" xfId="25588" xr:uid="{00000000-0005-0000-0000-00007E620000}"/>
    <cellStyle name="Input 2 10 39 2" xfId="25589" xr:uid="{00000000-0005-0000-0000-00007F620000}"/>
    <cellStyle name="Input 2 10 4" xfId="25590" xr:uid="{00000000-0005-0000-0000-000080620000}"/>
    <cellStyle name="Input 2 10 4 2" xfId="25591" xr:uid="{00000000-0005-0000-0000-000081620000}"/>
    <cellStyle name="Input 2 10 40" xfId="25592" xr:uid="{00000000-0005-0000-0000-000082620000}"/>
    <cellStyle name="Input 2 10 41" xfId="25593" xr:uid="{00000000-0005-0000-0000-000083620000}"/>
    <cellStyle name="Input 2 10 42" xfId="25594" xr:uid="{00000000-0005-0000-0000-000084620000}"/>
    <cellStyle name="Input 2 10 43" xfId="25595" xr:uid="{00000000-0005-0000-0000-000085620000}"/>
    <cellStyle name="Input 2 10 44" xfId="25596" xr:uid="{00000000-0005-0000-0000-000086620000}"/>
    <cellStyle name="Input 2 10 45" xfId="25597" xr:uid="{00000000-0005-0000-0000-000087620000}"/>
    <cellStyle name="Input 2 10 46" xfId="25598" xr:uid="{00000000-0005-0000-0000-000088620000}"/>
    <cellStyle name="Input 2 10 47" xfId="25599" xr:uid="{00000000-0005-0000-0000-000089620000}"/>
    <cellStyle name="Input 2 10 48" xfId="25600" xr:uid="{00000000-0005-0000-0000-00008A620000}"/>
    <cellStyle name="Input 2 10 49" xfId="25601" xr:uid="{00000000-0005-0000-0000-00008B620000}"/>
    <cellStyle name="Input 2 10 5" xfId="25602" xr:uid="{00000000-0005-0000-0000-00008C620000}"/>
    <cellStyle name="Input 2 10 5 2" xfId="25603" xr:uid="{00000000-0005-0000-0000-00008D620000}"/>
    <cellStyle name="Input 2 10 50" xfId="25604" xr:uid="{00000000-0005-0000-0000-00008E620000}"/>
    <cellStyle name="Input 2 10 51" xfId="25605" xr:uid="{00000000-0005-0000-0000-00008F620000}"/>
    <cellStyle name="Input 2 10 52" xfId="25606" xr:uid="{00000000-0005-0000-0000-000090620000}"/>
    <cellStyle name="Input 2 10 53" xfId="25607" xr:uid="{00000000-0005-0000-0000-000091620000}"/>
    <cellStyle name="Input 2 10 54" xfId="25608" xr:uid="{00000000-0005-0000-0000-000092620000}"/>
    <cellStyle name="Input 2 10 55" xfId="25609" xr:uid="{00000000-0005-0000-0000-000093620000}"/>
    <cellStyle name="Input 2 10 56" xfId="25610" xr:uid="{00000000-0005-0000-0000-000094620000}"/>
    <cellStyle name="Input 2 10 57" xfId="25611" xr:uid="{00000000-0005-0000-0000-000095620000}"/>
    <cellStyle name="Input 2 10 58" xfId="25612" xr:uid="{00000000-0005-0000-0000-000096620000}"/>
    <cellStyle name="Input 2 10 59" xfId="25613" xr:uid="{00000000-0005-0000-0000-000097620000}"/>
    <cellStyle name="Input 2 10 6" xfId="25614" xr:uid="{00000000-0005-0000-0000-000098620000}"/>
    <cellStyle name="Input 2 10 6 2" xfId="25615" xr:uid="{00000000-0005-0000-0000-000099620000}"/>
    <cellStyle name="Input 2 10 60" xfId="25616" xr:uid="{00000000-0005-0000-0000-00009A620000}"/>
    <cellStyle name="Input 2 10 61" xfId="25617" xr:uid="{00000000-0005-0000-0000-00009B620000}"/>
    <cellStyle name="Input 2 10 62" xfId="25618" xr:uid="{00000000-0005-0000-0000-00009C620000}"/>
    <cellStyle name="Input 2 10 63" xfId="25619" xr:uid="{00000000-0005-0000-0000-00009D620000}"/>
    <cellStyle name="Input 2 10 64" xfId="25620" xr:uid="{00000000-0005-0000-0000-00009E620000}"/>
    <cellStyle name="Input 2 10 65" xfId="25621" xr:uid="{00000000-0005-0000-0000-00009F620000}"/>
    <cellStyle name="Input 2 10 66" xfId="25622" xr:uid="{00000000-0005-0000-0000-0000A0620000}"/>
    <cellStyle name="Input 2 10 67" xfId="25623" xr:uid="{00000000-0005-0000-0000-0000A1620000}"/>
    <cellStyle name="Input 2 10 68" xfId="25624" xr:uid="{00000000-0005-0000-0000-0000A2620000}"/>
    <cellStyle name="Input 2 10 69" xfId="25625" xr:uid="{00000000-0005-0000-0000-0000A3620000}"/>
    <cellStyle name="Input 2 10 7" xfId="25626" xr:uid="{00000000-0005-0000-0000-0000A4620000}"/>
    <cellStyle name="Input 2 10 7 2" xfId="25627" xr:uid="{00000000-0005-0000-0000-0000A5620000}"/>
    <cellStyle name="Input 2 10 70" xfId="25628" xr:uid="{00000000-0005-0000-0000-0000A6620000}"/>
    <cellStyle name="Input 2 10 71" xfId="25629" xr:uid="{00000000-0005-0000-0000-0000A7620000}"/>
    <cellStyle name="Input 2 10 72" xfId="25630" xr:uid="{00000000-0005-0000-0000-0000A8620000}"/>
    <cellStyle name="Input 2 10 73" xfId="25631" xr:uid="{00000000-0005-0000-0000-0000A9620000}"/>
    <cellStyle name="Input 2 10 74" xfId="25632" xr:uid="{00000000-0005-0000-0000-0000AA620000}"/>
    <cellStyle name="Input 2 10 75" xfId="25633" xr:uid="{00000000-0005-0000-0000-0000AB620000}"/>
    <cellStyle name="Input 2 10 76" xfId="25634" xr:uid="{00000000-0005-0000-0000-0000AC620000}"/>
    <cellStyle name="Input 2 10 77" xfId="52458" xr:uid="{00000000-0005-0000-0000-0000AD620000}"/>
    <cellStyle name="Input 2 10 78" xfId="52248" xr:uid="{00000000-0005-0000-0000-0000AE620000}"/>
    <cellStyle name="Input 2 10 79" xfId="53150" xr:uid="{00000000-0005-0000-0000-0000AF620000}"/>
    <cellStyle name="Input 2 10 8" xfId="25635" xr:uid="{00000000-0005-0000-0000-0000B0620000}"/>
    <cellStyle name="Input 2 10 8 2" xfId="25636" xr:uid="{00000000-0005-0000-0000-0000B1620000}"/>
    <cellStyle name="Input 2 10 9" xfId="25637" xr:uid="{00000000-0005-0000-0000-0000B2620000}"/>
    <cellStyle name="Input 2 10 9 2" xfId="25638" xr:uid="{00000000-0005-0000-0000-0000B3620000}"/>
    <cellStyle name="Input 2 11" xfId="668" xr:uid="{00000000-0005-0000-0000-0000B4620000}"/>
    <cellStyle name="Input 2 11 10" xfId="25639" xr:uid="{00000000-0005-0000-0000-0000B5620000}"/>
    <cellStyle name="Input 2 11 10 2" xfId="25640" xr:uid="{00000000-0005-0000-0000-0000B6620000}"/>
    <cellStyle name="Input 2 11 11" xfId="25641" xr:uid="{00000000-0005-0000-0000-0000B7620000}"/>
    <cellStyle name="Input 2 11 11 2" xfId="25642" xr:uid="{00000000-0005-0000-0000-0000B8620000}"/>
    <cellStyle name="Input 2 11 12" xfId="25643" xr:uid="{00000000-0005-0000-0000-0000B9620000}"/>
    <cellStyle name="Input 2 11 12 2" xfId="25644" xr:uid="{00000000-0005-0000-0000-0000BA620000}"/>
    <cellStyle name="Input 2 11 13" xfId="25645" xr:uid="{00000000-0005-0000-0000-0000BB620000}"/>
    <cellStyle name="Input 2 11 13 2" xfId="25646" xr:uid="{00000000-0005-0000-0000-0000BC620000}"/>
    <cellStyle name="Input 2 11 14" xfId="25647" xr:uid="{00000000-0005-0000-0000-0000BD620000}"/>
    <cellStyle name="Input 2 11 14 2" xfId="25648" xr:uid="{00000000-0005-0000-0000-0000BE620000}"/>
    <cellStyle name="Input 2 11 15" xfId="25649" xr:uid="{00000000-0005-0000-0000-0000BF620000}"/>
    <cellStyle name="Input 2 11 15 2" xfId="25650" xr:uid="{00000000-0005-0000-0000-0000C0620000}"/>
    <cellStyle name="Input 2 11 16" xfId="25651" xr:uid="{00000000-0005-0000-0000-0000C1620000}"/>
    <cellStyle name="Input 2 11 16 2" xfId="25652" xr:uid="{00000000-0005-0000-0000-0000C2620000}"/>
    <cellStyle name="Input 2 11 17" xfId="25653" xr:uid="{00000000-0005-0000-0000-0000C3620000}"/>
    <cellStyle name="Input 2 11 17 2" xfId="25654" xr:uid="{00000000-0005-0000-0000-0000C4620000}"/>
    <cellStyle name="Input 2 11 18" xfId="25655" xr:uid="{00000000-0005-0000-0000-0000C5620000}"/>
    <cellStyle name="Input 2 11 18 2" xfId="25656" xr:uid="{00000000-0005-0000-0000-0000C6620000}"/>
    <cellStyle name="Input 2 11 19" xfId="25657" xr:uid="{00000000-0005-0000-0000-0000C7620000}"/>
    <cellStyle name="Input 2 11 19 2" xfId="25658" xr:uid="{00000000-0005-0000-0000-0000C8620000}"/>
    <cellStyle name="Input 2 11 2" xfId="669" xr:uid="{00000000-0005-0000-0000-0000C9620000}"/>
    <cellStyle name="Input 2 11 2 2" xfId="25659" xr:uid="{00000000-0005-0000-0000-0000CA620000}"/>
    <cellStyle name="Input 2 11 20" xfId="25660" xr:uid="{00000000-0005-0000-0000-0000CB620000}"/>
    <cellStyle name="Input 2 11 20 2" xfId="25661" xr:uid="{00000000-0005-0000-0000-0000CC620000}"/>
    <cellStyle name="Input 2 11 21" xfId="25662" xr:uid="{00000000-0005-0000-0000-0000CD620000}"/>
    <cellStyle name="Input 2 11 21 2" xfId="25663" xr:uid="{00000000-0005-0000-0000-0000CE620000}"/>
    <cellStyle name="Input 2 11 22" xfId="25664" xr:uid="{00000000-0005-0000-0000-0000CF620000}"/>
    <cellStyle name="Input 2 11 22 2" xfId="25665" xr:uid="{00000000-0005-0000-0000-0000D0620000}"/>
    <cellStyle name="Input 2 11 23" xfId="25666" xr:uid="{00000000-0005-0000-0000-0000D1620000}"/>
    <cellStyle name="Input 2 11 23 2" xfId="25667" xr:uid="{00000000-0005-0000-0000-0000D2620000}"/>
    <cellStyle name="Input 2 11 24" xfId="25668" xr:uid="{00000000-0005-0000-0000-0000D3620000}"/>
    <cellStyle name="Input 2 11 24 2" xfId="25669" xr:uid="{00000000-0005-0000-0000-0000D4620000}"/>
    <cellStyle name="Input 2 11 25" xfId="25670" xr:uid="{00000000-0005-0000-0000-0000D5620000}"/>
    <cellStyle name="Input 2 11 25 2" xfId="25671" xr:uid="{00000000-0005-0000-0000-0000D6620000}"/>
    <cellStyle name="Input 2 11 26" xfId="25672" xr:uid="{00000000-0005-0000-0000-0000D7620000}"/>
    <cellStyle name="Input 2 11 26 2" xfId="25673" xr:uid="{00000000-0005-0000-0000-0000D8620000}"/>
    <cellStyle name="Input 2 11 27" xfId="25674" xr:uid="{00000000-0005-0000-0000-0000D9620000}"/>
    <cellStyle name="Input 2 11 27 2" xfId="25675" xr:uid="{00000000-0005-0000-0000-0000DA620000}"/>
    <cellStyle name="Input 2 11 28" xfId="25676" xr:uid="{00000000-0005-0000-0000-0000DB620000}"/>
    <cellStyle name="Input 2 11 28 2" xfId="25677" xr:uid="{00000000-0005-0000-0000-0000DC620000}"/>
    <cellStyle name="Input 2 11 29" xfId="25678" xr:uid="{00000000-0005-0000-0000-0000DD620000}"/>
    <cellStyle name="Input 2 11 29 2" xfId="25679" xr:uid="{00000000-0005-0000-0000-0000DE620000}"/>
    <cellStyle name="Input 2 11 3" xfId="25680" xr:uid="{00000000-0005-0000-0000-0000DF620000}"/>
    <cellStyle name="Input 2 11 3 2" xfId="25681" xr:uid="{00000000-0005-0000-0000-0000E0620000}"/>
    <cellStyle name="Input 2 11 30" xfId="25682" xr:uid="{00000000-0005-0000-0000-0000E1620000}"/>
    <cellStyle name="Input 2 11 30 2" xfId="25683" xr:uid="{00000000-0005-0000-0000-0000E2620000}"/>
    <cellStyle name="Input 2 11 31" xfId="25684" xr:uid="{00000000-0005-0000-0000-0000E3620000}"/>
    <cellStyle name="Input 2 11 31 2" xfId="25685" xr:uid="{00000000-0005-0000-0000-0000E4620000}"/>
    <cellStyle name="Input 2 11 32" xfId="25686" xr:uid="{00000000-0005-0000-0000-0000E5620000}"/>
    <cellStyle name="Input 2 11 32 2" xfId="25687" xr:uid="{00000000-0005-0000-0000-0000E6620000}"/>
    <cellStyle name="Input 2 11 33" xfId="25688" xr:uid="{00000000-0005-0000-0000-0000E7620000}"/>
    <cellStyle name="Input 2 11 33 2" xfId="25689" xr:uid="{00000000-0005-0000-0000-0000E8620000}"/>
    <cellStyle name="Input 2 11 34" xfId="25690" xr:uid="{00000000-0005-0000-0000-0000E9620000}"/>
    <cellStyle name="Input 2 11 34 2" xfId="25691" xr:uid="{00000000-0005-0000-0000-0000EA620000}"/>
    <cellStyle name="Input 2 11 35" xfId="25692" xr:uid="{00000000-0005-0000-0000-0000EB620000}"/>
    <cellStyle name="Input 2 11 35 2" xfId="25693" xr:uid="{00000000-0005-0000-0000-0000EC620000}"/>
    <cellStyle name="Input 2 11 36" xfId="25694" xr:uid="{00000000-0005-0000-0000-0000ED620000}"/>
    <cellStyle name="Input 2 11 36 2" xfId="25695" xr:uid="{00000000-0005-0000-0000-0000EE620000}"/>
    <cellStyle name="Input 2 11 37" xfId="25696" xr:uid="{00000000-0005-0000-0000-0000EF620000}"/>
    <cellStyle name="Input 2 11 37 2" xfId="25697" xr:uid="{00000000-0005-0000-0000-0000F0620000}"/>
    <cellStyle name="Input 2 11 38" xfId="25698" xr:uid="{00000000-0005-0000-0000-0000F1620000}"/>
    <cellStyle name="Input 2 11 38 2" xfId="25699" xr:uid="{00000000-0005-0000-0000-0000F2620000}"/>
    <cellStyle name="Input 2 11 39" xfId="25700" xr:uid="{00000000-0005-0000-0000-0000F3620000}"/>
    <cellStyle name="Input 2 11 39 2" xfId="25701" xr:uid="{00000000-0005-0000-0000-0000F4620000}"/>
    <cellStyle name="Input 2 11 4" xfId="25702" xr:uid="{00000000-0005-0000-0000-0000F5620000}"/>
    <cellStyle name="Input 2 11 4 2" xfId="25703" xr:uid="{00000000-0005-0000-0000-0000F6620000}"/>
    <cellStyle name="Input 2 11 40" xfId="25704" xr:uid="{00000000-0005-0000-0000-0000F7620000}"/>
    <cellStyle name="Input 2 11 41" xfId="25705" xr:uid="{00000000-0005-0000-0000-0000F8620000}"/>
    <cellStyle name="Input 2 11 42" xfId="25706" xr:uid="{00000000-0005-0000-0000-0000F9620000}"/>
    <cellStyle name="Input 2 11 43" xfId="25707" xr:uid="{00000000-0005-0000-0000-0000FA620000}"/>
    <cellStyle name="Input 2 11 44" xfId="25708" xr:uid="{00000000-0005-0000-0000-0000FB620000}"/>
    <cellStyle name="Input 2 11 45" xfId="25709" xr:uid="{00000000-0005-0000-0000-0000FC620000}"/>
    <cellStyle name="Input 2 11 46" xfId="25710" xr:uid="{00000000-0005-0000-0000-0000FD620000}"/>
    <cellStyle name="Input 2 11 47" xfId="25711" xr:uid="{00000000-0005-0000-0000-0000FE620000}"/>
    <cellStyle name="Input 2 11 48" xfId="25712" xr:uid="{00000000-0005-0000-0000-0000FF620000}"/>
    <cellStyle name="Input 2 11 49" xfId="25713" xr:uid="{00000000-0005-0000-0000-000000630000}"/>
    <cellStyle name="Input 2 11 5" xfId="25714" xr:uid="{00000000-0005-0000-0000-000001630000}"/>
    <cellStyle name="Input 2 11 5 2" xfId="25715" xr:uid="{00000000-0005-0000-0000-000002630000}"/>
    <cellStyle name="Input 2 11 50" xfId="25716" xr:uid="{00000000-0005-0000-0000-000003630000}"/>
    <cellStyle name="Input 2 11 51" xfId="25717" xr:uid="{00000000-0005-0000-0000-000004630000}"/>
    <cellStyle name="Input 2 11 52" xfId="25718" xr:uid="{00000000-0005-0000-0000-000005630000}"/>
    <cellStyle name="Input 2 11 53" xfId="25719" xr:uid="{00000000-0005-0000-0000-000006630000}"/>
    <cellStyle name="Input 2 11 54" xfId="25720" xr:uid="{00000000-0005-0000-0000-000007630000}"/>
    <cellStyle name="Input 2 11 55" xfId="25721" xr:uid="{00000000-0005-0000-0000-000008630000}"/>
    <cellStyle name="Input 2 11 56" xfId="25722" xr:uid="{00000000-0005-0000-0000-000009630000}"/>
    <cellStyle name="Input 2 11 57" xfId="25723" xr:uid="{00000000-0005-0000-0000-00000A630000}"/>
    <cellStyle name="Input 2 11 58" xfId="25724" xr:uid="{00000000-0005-0000-0000-00000B630000}"/>
    <cellStyle name="Input 2 11 59" xfId="25725" xr:uid="{00000000-0005-0000-0000-00000C630000}"/>
    <cellStyle name="Input 2 11 6" xfId="25726" xr:uid="{00000000-0005-0000-0000-00000D630000}"/>
    <cellStyle name="Input 2 11 6 2" xfId="25727" xr:uid="{00000000-0005-0000-0000-00000E630000}"/>
    <cellStyle name="Input 2 11 60" xfId="25728" xr:uid="{00000000-0005-0000-0000-00000F630000}"/>
    <cellStyle name="Input 2 11 61" xfId="25729" xr:uid="{00000000-0005-0000-0000-000010630000}"/>
    <cellStyle name="Input 2 11 62" xfId="25730" xr:uid="{00000000-0005-0000-0000-000011630000}"/>
    <cellStyle name="Input 2 11 63" xfId="25731" xr:uid="{00000000-0005-0000-0000-000012630000}"/>
    <cellStyle name="Input 2 11 64" xfId="25732" xr:uid="{00000000-0005-0000-0000-000013630000}"/>
    <cellStyle name="Input 2 11 65" xfId="25733" xr:uid="{00000000-0005-0000-0000-000014630000}"/>
    <cellStyle name="Input 2 11 66" xfId="25734" xr:uid="{00000000-0005-0000-0000-000015630000}"/>
    <cellStyle name="Input 2 11 67" xfId="25735" xr:uid="{00000000-0005-0000-0000-000016630000}"/>
    <cellStyle name="Input 2 11 68" xfId="25736" xr:uid="{00000000-0005-0000-0000-000017630000}"/>
    <cellStyle name="Input 2 11 69" xfId="25737" xr:uid="{00000000-0005-0000-0000-000018630000}"/>
    <cellStyle name="Input 2 11 7" xfId="25738" xr:uid="{00000000-0005-0000-0000-000019630000}"/>
    <cellStyle name="Input 2 11 7 2" xfId="25739" xr:uid="{00000000-0005-0000-0000-00001A630000}"/>
    <cellStyle name="Input 2 11 70" xfId="25740" xr:uid="{00000000-0005-0000-0000-00001B630000}"/>
    <cellStyle name="Input 2 11 71" xfId="25741" xr:uid="{00000000-0005-0000-0000-00001C630000}"/>
    <cellStyle name="Input 2 11 72" xfId="25742" xr:uid="{00000000-0005-0000-0000-00001D630000}"/>
    <cellStyle name="Input 2 11 73" xfId="25743" xr:uid="{00000000-0005-0000-0000-00001E630000}"/>
    <cellStyle name="Input 2 11 74" xfId="25744" xr:uid="{00000000-0005-0000-0000-00001F630000}"/>
    <cellStyle name="Input 2 11 75" xfId="25745" xr:uid="{00000000-0005-0000-0000-000020630000}"/>
    <cellStyle name="Input 2 11 76" xfId="25746" xr:uid="{00000000-0005-0000-0000-000021630000}"/>
    <cellStyle name="Input 2 11 77" xfId="52400" xr:uid="{00000000-0005-0000-0000-000022630000}"/>
    <cellStyle name="Input 2 11 78" xfId="52463" xr:uid="{00000000-0005-0000-0000-000023630000}"/>
    <cellStyle name="Input 2 11 79" xfId="53084" xr:uid="{00000000-0005-0000-0000-000024630000}"/>
    <cellStyle name="Input 2 11 8" xfId="25747" xr:uid="{00000000-0005-0000-0000-000025630000}"/>
    <cellStyle name="Input 2 11 8 2" xfId="25748" xr:uid="{00000000-0005-0000-0000-000026630000}"/>
    <cellStyle name="Input 2 11 9" xfId="25749" xr:uid="{00000000-0005-0000-0000-000027630000}"/>
    <cellStyle name="Input 2 11 9 2" xfId="25750" xr:uid="{00000000-0005-0000-0000-000028630000}"/>
    <cellStyle name="Input 2 12" xfId="670" xr:uid="{00000000-0005-0000-0000-000029630000}"/>
    <cellStyle name="Input 2 12 10" xfId="25751" xr:uid="{00000000-0005-0000-0000-00002A630000}"/>
    <cellStyle name="Input 2 12 10 2" xfId="25752" xr:uid="{00000000-0005-0000-0000-00002B630000}"/>
    <cellStyle name="Input 2 12 11" xfId="25753" xr:uid="{00000000-0005-0000-0000-00002C630000}"/>
    <cellStyle name="Input 2 12 11 2" xfId="25754" xr:uid="{00000000-0005-0000-0000-00002D630000}"/>
    <cellStyle name="Input 2 12 12" xfId="25755" xr:uid="{00000000-0005-0000-0000-00002E630000}"/>
    <cellStyle name="Input 2 12 12 2" xfId="25756" xr:uid="{00000000-0005-0000-0000-00002F630000}"/>
    <cellStyle name="Input 2 12 13" xfId="25757" xr:uid="{00000000-0005-0000-0000-000030630000}"/>
    <cellStyle name="Input 2 12 13 2" xfId="25758" xr:uid="{00000000-0005-0000-0000-000031630000}"/>
    <cellStyle name="Input 2 12 14" xfId="25759" xr:uid="{00000000-0005-0000-0000-000032630000}"/>
    <cellStyle name="Input 2 12 14 2" xfId="25760" xr:uid="{00000000-0005-0000-0000-000033630000}"/>
    <cellStyle name="Input 2 12 15" xfId="25761" xr:uid="{00000000-0005-0000-0000-000034630000}"/>
    <cellStyle name="Input 2 12 15 2" xfId="25762" xr:uid="{00000000-0005-0000-0000-000035630000}"/>
    <cellStyle name="Input 2 12 16" xfId="25763" xr:uid="{00000000-0005-0000-0000-000036630000}"/>
    <cellStyle name="Input 2 12 16 2" xfId="25764" xr:uid="{00000000-0005-0000-0000-000037630000}"/>
    <cellStyle name="Input 2 12 17" xfId="25765" xr:uid="{00000000-0005-0000-0000-000038630000}"/>
    <cellStyle name="Input 2 12 17 2" xfId="25766" xr:uid="{00000000-0005-0000-0000-000039630000}"/>
    <cellStyle name="Input 2 12 18" xfId="25767" xr:uid="{00000000-0005-0000-0000-00003A630000}"/>
    <cellStyle name="Input 2 12 18 2" xfId="25768" xr:uid="{00000000-0005-0000-0000-00003B630000}"/>
    <cellStyle name="Input 2 12 19" xfId="25769" xr:uid="{00000000-0005-0000-0000-00003C630000}"/>
    <cellStyle name="Input 2 12 19 2" xfId="25770" xr:uid="{00000000-0005-0000-0000-00003D630000}"/>
    <cellStyle name="Input 2 12 2" xfId="671" xr:uid="{00000000-0005-0000-0000-00003E630000}"/>
    <cellStyle name="Input 2 12 2 2" xfId="25771" xr:uid="{00000000-0005-0000-0000-00003F630000}"/>
    <cellStyle name="Input 2 12 20" xfId="25772" xr:uid="{00000000-0005-0000-0000-000040630000}"/>
    <cellStyle name="Input 2 12 20 2" xfId="25773" xr:uid="{00000000-0005-0000-0000-000041630000}"/>
    <cellStyle name="Input 2 12 21" xfId="25774" xr:uid="{00000000-0005-0000-0000-000042630000}"/>
    <cellStyle name="Input 2 12 21 2" xfId="25775" xr:uid="{00000000-0005-0000-0000-000043630000}"/>
    <cellStyle name="Input 2 12 22" xfId="25776" xr:uid="{00000000-0005-0000-0000-000044630000}"/>
    <cellStyle name="Input 2 12 22 2" xfId="25777" xr:uid="{00000000-0005-0000-0000-000045630000}"/>
    <cellStyle name="Input 2 12 23" xfId="25778" xr:uid="{00000000-0005-0000-0000-000046630000}"/>
    <cellStyle name="Input 2 12 23 2" xfId="25779" xr:uid="{00000000-0005-0000-0000-000047630000}"/>
    <cellStyle name="Input 2 12 24" xfId="25780" xr:uid="{00000000-0005-0000-0000-000048630000}"/>
    <cellStyle name="Input 2 12 24 2" xfId="25781" xr:uid="{00000000-0005-0000-0000-000049630000}"/>
    <cellStyle name="Input 2 12 25" xfId="25782" xr:uid="{00000000-0005-0000-0000-00004A630000}"/>
    <cellStyle name="Input 2 12 25 2" xfId="25783" xr:uid="{00000000-0005-0000-0000-00004B630000}"/>
    <cellStyle name="Input 2 12 26" xfId="25784" xr:uid="{00000000-0005-0000-0000-00004C630000}"/>
    <cellStyle name="Input 2 12 26 2" xfId="25785" xr:uid="{00000000-0005-0000-0000-00004D630000}"/>
    <cellStyle name="Input 2 12 27" xfId="25786" xr:uid="{00000000-0005-0000-0000-00004E630000}"/>
    <cellStyle name="Input 2 12 27 2" xfId="25787" xr:uid="{00000000-0005-0000-0000-00004F630000}"/>
    <cellStyle name="Input 2 12 28" xfId="25788" xr:uid="{00000000-0005-0000-0000-000050630000}"/>
    <cellStyle name="Input 2 12 28 2" xfId="25789" xr:uid="{00000000-0005-0000-0000-000051630000}"/>
    <cellStyle name="Input 2 12 29" xfId="25790" xr:uid="{00000000-0005-0000-0000-000052630000}"/>
    <cellStyle name="Input 2 12 29 2" xfId="25791" xr:uid="{00000000-0005-0000-0000-000053630000}"/>
    <cellStyle name="Input 2 12 3" xfId="25792" xr:uid="{00000000-0005-0000-0000-000054630000}"/>
    <cellStyle name="Input 2 12 3 2" xfId="25793" xr:uid="{00000000-0005-0000-0000-000055630000}"/>
    <cellStyle name="Input 2 12 30" xfId="25794" xr:uid="{00000000-0005-0000-0000-000056630000}"/>
    <cellStyle name="Input 2 12 30 2" xfId="25795" xr:uid="{00000000-0005-0000-0000-000057630000}"/>
    <cellStyle name="Input 2 12 31" xfId="25796" xr:uid="{00000000-0005-0000-0000-000058630000}"/>
    <cellStyle name="Input 2 12 31 2" xfId="25797" xr:uid="{00000000-0005-0000-0000-000059630000}"/>
    <cellStyle name="Input 2 12 32" xfId="25798" xr:uid="{00000000-0005-0000-0000-00005A630000}"/>
    <cellStyle name="Input 2 12 32 2" xfId="25799" xr:uid="{00000000-0005-0000-0000-00005B630000}"/>
    <cellStyle name="Input 2 12 33" xfId="25800" xr:uid="{00000000-0005-0000-0000-00005C630000}"/>
    <cellStyle name="Input 2 12 33 2" xfId="25801" xr:uid="{00000000-0005-0000-0000-00005D630000}"/>
    <cellStyle name="Input 2 12 34" xfId="25802" xr:uid="{00000000-0005-0000-0000-00005E630000}"/>
    <cellStyle name="Input 2 12 34 2" xfId="25803" xr:uid="{00000000-0005-0000-0000-00005F630000}"/>
    <cellStyle name="Input 2 12 35" xfId="25804" xr:uid="{00000000-0005-0000-0000-000060630000}"/>
    <cellStyle name="Input 2 12 35 2" xfId="25805" xr:uid="{00000000-0005-0000-0000-000061630000}"/>
    <cellStyle name="Input 2 12 36" xfId="25806" xr:uid="{00000000-0005-0000-0000-000062630000}"/>
    <cellStyle name="Input 2 12 36 2" xfId="25807" xr:uid="{00000000-0005-0000-0000-000063630000}"/>
    <cellStyle name="Input 2 12 37" xfId="25808" xr:uid="{00000000-0005-0000-0000-000064630000}"/>
    <cellStyle name="Input 2 12 37 2" xfId="25809" xr:uid="{00000000-0005-0000-0000-000065630000}"/>
    <cellStyle name="Input 2 12 38" xfId="25810" xr:uid="{00000000-0005-0000-0000-000066630000}"/>
    <cellStyle name="Input 2 12 38 2" xfId="25811" xr:uid="{00000000-0005-0000-0000-000067630000}"/>
    <cellStyle name="Input 2 12 39" xfId="25812" xr:uid="{00000000-0005-0000-0000-000068630000}"/>
    <cellStyle name="Input 2 12 39 2" xfId="25813" xr:uid="{00000000-0005-0000-0000-000069630000}"/>
    <cellStyle name="Input 2 12 4" xfId="25814" xr:uid="{00000000-0005-0000-0000-00006A630000}"/>
    <cellStyle name="Input 2 12 4 2" xfId="25815" xr:uid="{00000000-0005-0000-0000-00006B630000}"/>
    <cellStyle name="Input 2 12 40" xfId="25816" xr:uid="{00000000-0005-0000-0000-00006C630000}"/>
    <cellStyle name="Input 2 12 41" xfId="25817" xr:uid="{00000000-0005-0000-0000-00006D630000}"/>
    <cellStyle name="Input 2 12 42" xfId="25818" xr:uid="{00000000-0005-0000-0000-00006E630000}"/>
    <cellStyle name="Input 2 12 43" xfId="25819" xr:uid="{00000000-0005-0000-0000-00006F630000}"/>
    <cellStyle name="Input 2 12 44" xfId="25820" xr:uid="{00000000-0005-0000-0000-000070630000}"/>
    <cellStyle name="Input 2 12 45" xfId="25821" xr:uid="{00000000-0005-0000-0000-000071630000}"/>
    <cellStyle name="Input 2 12 46" xfId="25822" xr:uid="{00000000-0005-0000-0000-000072630000}"/>
    <cellStyle name="Input 2 12 47" xfId="25823" xr:uid="{00000000-0005-0000-0000-000073630000}"/>
    <cellStyle name="Input 2 12 48" xfId="25824" xr:uid="{00000000-0005-0000-0000-000074630000}"/>
    <cellStyle name="Input 2 12 49" xfId="25825" xr:uid="{00000000-0005-0000-0000-000075630000}"/>
    <cellStyle name="Input 2 12 5" xfId="25826" xr:uid="{00000000-0005-0000-0000-000076630000}"/>
    <cellStyle name="Input 2 12 5 2" xfId="25827" xr:uid="{00000000-0005-0000-0000-000077630000}"/>
    <cellStyle name="Input 2 12 50" xfId="25828" xr:uid="{00000000-0005-0000-0000-000078630000}"/>
    <cellStyle name="Input 2 12 51" xfId="25829" xr:uid="{00000000-0005-0000-0000-000079630000}"/>
    <cellStyle name="Input 2 12 52" xfId="25830" xr:uid="{00000000-0005-0000-0000-00007A630000}"/>
    <cellStyle name="Input 2 12 53" xfId="25831" xr:uid="{00000000-0005-0000-0000-00007B630000}"/>
    <cellStyle name="Input 2 12 54" xfId="25832" xr:uid="{00000000-0005-0000-0000-00007C630000}"/>
    <cellStyle name="Input 2 12 55" xfId="25833" xr:uid="{00000000-0005-0000-0000-00007D630000}"/>
    <cellStyle name="Input 2 12 56" xfId="25834" xr:uid="{00000000-0005-0000-0000-00007E630000}"/>
    <cellStyle name="Input 2 12 57" xfId="25835" xr:uid="{00000000-0005-0000-0000-00007F630000}"/>
    <cellStyle name="Input 2 12 58" xfId="25836" xr:uid="{00000000-0005-0000-0000-000080630000}"/>
    <cellStyle name="Input 2 12 59" xfId="25837" xr:uid="{00000000-0005-0000-0000-000081630000}"/>
    <cellStyle name="Input 2 12 6" xfId="25838" xr:uid="{00000000-0005-0000-0000-000082630000}"/>
    <cellStyle name="Input 2 12 6 2" xfId="25839" xr:uid="{00000000-0005-0000-0000-000083630000}"/>
    <cellStyle name="Input 2 12 60" xfId="25840" xr:uid="{00000000-0005-0000-0000-000084630000}"/>
    <cellStyle name="Input 2 12 61" xfId="25841" xr:uid="{00000000-0005-0000-0000-000085630000}"/>
    <cellStyle name="Input 2 12 62" xfId="25842" xr:uid="{00000000-0005-0000-0000-000086630000}"/>
    <cellStyle name="Input 2 12 63" xfId="25843" xr:uid="{00000000-0005-0000-0000-000087630000}"/>
    <cellStyle name="Input 2 12 64" xfId="25844" xr:uid="{00000000-0005-0000-0000-000088630000}"/>
    <cellStyle name="Input 2 12 65" xfId="25845" xr:uid="{00000000-0005-0000-0000-000089630000}"/>
    <cellStyle name="Input 2 12 66" xfId="25846" xr:uid="{00000000-0005-0000-0000-00008A630000}"/>
    <cellStyle name="Input 2 12 67" xfId="25847" xr:uid="{00000000-0005-0000-0000-00008B630000}"/>
    <cellStyle name="Input 2 12 68" xfId="25848" xr:uid="{00000000-0005-0000-0000-00008C630000}"/>
    <cellStyle name="Input 2 12 69" xfId="25849" xr:uid="{00000000-0005-0000-0000-00008D630000}"/>
    <cellStyle name="Input 2 12 7" xfId="25850" xr:uid="{00000000-0005-0000-0000-00008E630000}"/>
    <cellStyle name="Input 2 12 7 2" xfId="25851" xr:uid="{00000000-0005-0000-0000-00008F630000}"/>
    <cellStyle name="Input 2 12 70" xfId="25852" xr:uid="{00000000-0005-0000-0000-000090630000}"/>
    <cellStyle name="Input 2 12 71" xfId="25853" xr:uid="{00000000-0005-0000-0000-000091630000}"/>
    <cellStyle name="Input 2 12 72" xfId="25854" xr:uid="{00000000-0005-0000-0000-000092630000}"/>
    <cellStyle name="Input 2 12 73" xfId="25855" xr:uid="{00000000-0005-0000-0000-000093630000}"/>
    <cellStyle name="Input 2 12 74" xfId="25856" xr:uid="{00000000-0005-0000-0000-000094630000}"/>
    <cellStyle name="Input 2 12 75" xfId="25857" xr:uid="{00000000-0005-0000-0000-000095630000}"/>
    <cellStyle name="Input 2 12 76" xfId="25858" xr:uid="{00000000-0005-0000-0000-000096630000}"/>
    <cellStyle name="Input 2 12 77" xfId="52523" xr:uid="{00000000-0005-0000-0000-000097630000}"/>
    <cellStyle name="Input 2 12 78" xfId="52257" xr:uid="{00000000-0005-0000-0000-000098630000}"/>
    <cellStyle name="Input 2 12 79" xfId="53216" xr:uid="{00000000-0005-0000-0000-000099630000}"/>
    <cellStyle name="Input 2 12 8" xfId="25859" xr:uid="{00000000-0005-0000-0000-00009A630000}"/>
    <cellStyle name="Input 2 12 8 2" xfId="25860" xr:uid="{00000000-0005-0000-0000-00009B630000}"/>
    <cellStyle name="Input 2 12 9" xfId="25861" xr:uid="{00000000-0005-0000-0000-00009C630000}"/>
    <cellStyle name="Input 2 12 9 2" xfId="25862" xr:uid="{00000000-0005-0000-0000-00009D630000}"/>
    <cellStyle name="Input 2 13" xfId="672" xr:uid="{00000000-0005-0000-0000-00009E630000}"/>
    <cellStyle name="Input 2 13 10" xfId="25863" xr:uid="{00000000-0005-0000-0000-00009F630000}"/>
    <cellStyle name="Input 2 13 10 2" xfId="25864" xr:uid="{00000000-0005-0000-0000-0000A0630000}"/>
    <cellStyle name="Input 2 13 11" xfId="25865" xr:uid="{00000000-0005-0000-0000-0000A1630000}"/>
    <cellStyle name="Input 2 13 11 2" xfId="25866" xr:uid="{00000000-0005-0000-0000-0000A2630000}"/>
    <cellStyle name="Input 2 13 12" xfId="25867" xr:uid="{00000000-0005-0000-0000-0000A3630000}"/>
    <cellStyle name="Input 2 13 12 2" xfId="25868" xr:uid="{00000000-0005-0000-0000-0000A4630000}"/>
    <cellStyle name="Input 2 13 13" xfId="25869" xr:uid="{00000000-0005-0000-0000-0000A5630000}"/>
    <cellStyle name="Input 2 13 13 2" xfId="25870" xr:uid="{00000000-0005-0000-0000-0000A6630000}"/>
    <cellStyle name="Input 2 13 14" xfId="25871" xr:uid="{00000000-0005-0000-0000-0000A7630000}"/>
    <cellStyle name="Input 2 13 14 2" xfId="25872" xr:uid="{00000000-0005-0000-0000-0000A8630000}"/>
    <cellStyle name="Input 2 13 15" xfId="25873" xr:uid="{00000000-0005-0000-0000-0000A9630000}"/>
    <cellStyle name="Input 2 13 15 2" xfId="25874" xr:uid="{00000000-0005-0000-0000-0000AA630000}"/>
    <cellStyle name="Input 2 13 16" xfId="25875" xr:uid="{00000000-0005-0000-0000-0000AB630000}"/>
    <cellStyle name="Input 2 13 16 2" xfId="25876" xr:uid="{00000000-0005-0000-0000-0000AC630000}"/>
    <cellStyle name="Input 2 13 17" xfId="25877" xr:uid="{00000000-0005-0000-0000-0000AD630000}"/>
    <cellStyle name="Input 2 13 17 2" xfId="25878" xr:uid="{00000000-0005-0000-0000-0000AE630000}"/>
    <cellStyle name="Input 2 13 18" xfId="25879" xr:uid="{00000000-0005-0000-0000-0000AF630000}"/>
    <cellStyle name="Input 2 13 18 2" xfId="25880" xr:uid="{00000000-0005-0000-0000-0000B0630000}"/>
    <cellStyle name="Input 2 13 19" xfId="25881" xr:uid="{00000000-0005-0000-0000-0000B1630000}"/>
    <cellStyle name="Input 2 13 19 2" xfId="25882" xr:uid="{00000000-0005-0000-0000-0000B2630000}"/>
    <cellStyle name="Input 2 13 2" xfId="673" xr:uid="{00000000-0005-0000-0000-0000B3630000}"/>
    <cellStyle name="Input 2 13 2 2" xfId="25883" xr:uid="{00000000-0005-0000-0000-0000B4630000}"/>
    <cellStyle name="Input 2 13 20" xfId="25884" xr:uid="{00000000-0005-0000-0000-0000B5630000}"/>
    <cellStyle name="Input 2 13 20 2" xfId="25885" xr:uid="{00000000-0005-0000-0000-0000B6630000}"/>
    <cellStyle name="Input 2 13 21" xfId="25886" xr:uid="{00000000-0005-0000-0000-0000B7630000}"/>
    <cellStyle name="Input 2 13 21 2" xfId="25887" xr:uid="{00000000-0005-0000-0000-0000B8630000}"/>
    <cellStyle name="Input 2 13 22" xfId="25888" xr:uid="{00000000-0005-0000-0000-0000B9630000}"/>
    <cellStyle name="Input 2 13 22 2" xfId="25889" xr:uid="{00000000-0005-0000-0000-0000BA630000}"/>
    <cellStyle name="Input 2 13 23" xfId="25890" xr:uid="{00000000-0005-0000-0000-0000BB630000}"/>
    <cellStyle name="Input 2 13 23 2" xfId="25891" xr:uid="{00000000-0005-0000-0000-0000BC630000}"/>
    <cellStyle name="Input 2 13 24" xfId="25892" xr:uid="{00000000-0005-0000-0000-0000BD630000}"/>
    <cellStyle name="Input 2 13 24 2" xfId="25893" xr:uid="{00000000-0005-0000-0000-0000BE630000}"/>
    <cellStyle name="Input 2 13 25" xfId="25894" xr:uid="{00000000-0005-0000-0000-0000BF630000}"/>
    <cellStyle name="Input 2 13 25 2" xfId="25895" xr:uid="{00000000-0005-0000-0000-0000C0630000}"/>
    <cellStyle name="Input 2 13 26" xfId="25896" xr:uid="{00000000-0005-0000-0000-0000C1630000}"/>
    <cellStyle name="Input 2 13 26 2" xfId="25897" xr:uid="{00000000-0005-0000-0000-0000C2630000}"/>
    <cellStyle name="Input 2 13 27" xfId="25898" xr:uid="{00000000-0005-0000-0000-0000C3630000}"/>
    <cellStyle name="Input 2 13 27 2" xfId="25899" xr:uid="{00000000-0005-0000-0000-0000C4630000}"/>
    <cellStyle name="Input 2 13 28" xfId="25900" xr:uid="{00000000-0005-0000-0000-0000C5630000}"/>
    <cellStyle name="Input 2 13 28 2" xfId="25901" xr:uid="{00000000-0005-0000-0000-0000C6630000}"/>
    <cellStyle name="Input 2 13 29" xfId="25902" xr:uid="{00000000-0005-0000-0000-0000C7630000}"/>
    <cellStyle name="Input 2 13 29 2" xfId="25903" xr:uid="{00000000-0005-0000-0000-0000C8630000}"/>
    <cellStyle name="Input 2 13 3" xfId="25904" xr:uid="{00000000-0005-0000-0000-0000C9630000}"/>
    <cellStyle name="Input 2 13 3 2" xfId="25905" xr:uid="{00000000-0005-0000-0000-0000CA630000}"/>
    <cellStyle name="Input 2 13 30" xfId="25906" xr:uid="{00000000-0005-0000-0000-0000CB630000}"/>
    <cellStyle name="Input 2 13 30 2" xfId="25907" xr:uid="{00000000-0005-0000-0000-0000CC630000}"/>
    <cellStyle name="Input 2 13 31" xfId="25908" xr:uid="{00000000-0005-0000-0000-0000CD630000}"/>
    <cellStyle name="Input 2 13 31 2" xfId="25909" xr:uid="{00000000-0005-0000-0000-0000CE630000}"/>
    <cellStyle name="Input 2 13 32" xfId="25910" xr:uid="{00000000-0005-0000-0000-0000CF630000}"/>
    <cellStyle name="Input 2 13 32 2" xfId="25911" xr:uid="{00000000-0005-0000-0000-0000D0630000}"/>
    <cellStyle name="Input 2 13 33" xfId="25912" xr:uid="{00000000-0005-0000-0000-0000D1630000}"/>
    <cellStyle name="Input 2 13 33 2" xfId="25913" xr:uid="{00000000-0005-0000-0000-0000D2630000}"/>
    <cellStyle name="Input 2 13 34" xfId="25914" xr:uid="{00000000-0005-0000-0000-0000D3630000}"/>
    <cellStyle name="Input 2 13 34 2" xfId="25915" xr:uid="{00000000-0005-0000-0000-0000D4630000}"/>
    <cellStyle name="Input 2 13 35" xfId="25916" xr:uid="{00000000-0005-0000-0000-0000D5630000}"/>
    <cellStyle name="Input 2 13 35 2" xfId="25917" xr:uid="{00000000-0005-0000-0000-0000D6630000}"/>
    <cellStyle name="Input 2 13 36" xfId="25918" xr:uid="{00000000-0005-0000-0000-0000D7630000}"/>
    <cellStyle name="Input 2 13 36 2" xfId="25919" xr:uid="{00000000-0005-0000-0000-0000D8630000}"/>
    <cellStyle name="Input 2 13 37" xfId="25920" xr:uid="{00000000-0005-0000-0000-0000D9630000}"/>
    <cellStyle name="Input 2 13 37 2" xfId="25921" xr:uid="{00000000-0005-0000-0000-0000DA630000}"/>
    <cellStyle name="Input 2 13 38" xfId="25922" xr:uid="{00000000-0005-0000-0000-0000DB630000}"/>
    <cellStyle name="Input 2 13 38 2" xfId="25923" xr:uid="{00000000-0005-0000-0000-0000DC630000}"/>
    <cellStyle name="Input 2 13 39" xfId="25924" xr:uid="{00000000-0005-0000-0000-0000DD630000}"/>
    <cellStyle name="Input 2 13 39 2" xfId="25925" xr:uid="{00000000-0005-0000-0000-0000DE630000}"/>
    <cellStyle name="Input 2 13 4" xfId="25926" xr:uid="{00000000-0005-0000-0000-0000DF630000}"/>
    <cellStyle name="Input 2 13 4 2" xfId="25927" xr:uid="{00000000-0005-0000-0000-0000E0630000}"/>
    <cellStyle name="Input 2 13 40" xfId="25928" xr:uid="{00000000-0005-0000-0000-0000E1630000}"/>
    <cellStyle name="Input 2 13 41" xfId="25929" xr:uid="{00000000-0005-0000-0000-0000E2630000}"/>
    <cellStyle name="Input 2 13 42" xfId="25930" xr:uid="{00000000-0005-0000-0000-0000E3630000}"/>
    <cellStyle name="Input 2 13 43" xfId="25931" xr:uid="{00000000-0005-0000-0000-0000E4630000}"/>
    <cellStyle name="Input 2 13 44" xfId="25932" xr:uid="{00000000-0005-0000-0000-0000E5630000}"/>
    <cellStyle name="Input 2 13 45" xfId="25933" xr:uid="{00000000-0005-0000-0000-0000E6630000}"/>
    <cellStyle name="Input 2 13 46" xfId="25934" xr:uid="{00000000-0005-0000-0000-0000E7630000}"/>
    <cellStyle name="Input 2 13 47" xfId="25935" xr:uid="{00000000-0005-0000-0000-0000E8630000}"/>
    <cellStyle name="Input 2 13 48" xfId="25936" xr:uid="{00000000-0005-0000-0000-0000E9630000}"/>
    <cellStyle name="Input 2 13 49" xfId="25937" xr:uid="{00000000-0005-0000-0000-0000EA630000}"/>
    <cellStyle name="Input 2 13 5" xfId="25938" xr:uid="{00000000-0005-0000-0000-0000EB630000}"/>
    <cellStyle name="Input 2 13 5 2" xfId="25939" xr:uid="{00000000-0005-0000-0000-0000EC630000}"/>
    <cellStyle name="Input 2 13 50" xfId="25940" xr:uid="{00000000-0005-0000-0000-0000ED630000}"/>
    <cellStyle name="Input 2 13 51" xfId="25941" xr:uid="{00000000-0005-0000-0000-0000EE630000}"/>
    <cellStyle name="Input 2 13 52" xfId="25942" xr:uid="{00000000-0005-0000-0000-0000EF630000}"/>
    <cellStyle name="Input 2 13 53" xfId="25943" xr:uid="{00000000-0005-0000-0000-0000F0630000}"/>
    <cellStyle name="Input 2 13 54" xfId="25944" xr:uid="{00000000-0005-0000-0000-0000F1630000}"/>
    <cellStyle name="Input 2 13 55" xfId="25945" xr:uid="{00000000-0005-0000-0000-0000F2630000}"/>
    <cellStyle name="Input 2 13 56" xfId="25946" xr:uid="{00000000-0005-0000-0000-0000F3630000}"/>
    <cellStyle name="Input 2 13 57" xfId="25947" xr:uid="{00000000-0005-0000-0000-0000F4630000}"/>
    <cellStyle name="Input 2 13 58" xfId="25948" xr:uid="{00000000-0005-0000-0000-0000F5630000}"/>
    <cellStyle name="Input 2 13 59" xfId="25949" xr:uid="{00000000-0005-0000-0000-0000F6630000}"/>
    <cellStyle name="Input 2 13 6" xfId="25950" xr:uid="{00000000-0005-0000-0000-0000F7630000}"/>
    <cellStyle name="Input 2 13 6 2" xfId="25951" xr:uid="{00000000-0005-0000-0000-0000F8630000}"/>
    <cellStyle name="Input 2 13 60" xfId="25952" xr:uid="{00000000-0005-0000-0000-0000F9630000}"/>
    <cellStyle name="Input 2 13 61" xfId="25953" xr:uid="{00000000-0005-0000-0000-0000FA630000}"/>
    <cellStyle name="Input 2 13 62" xfId="25954" xr:uid="{00000000-0005-0000-0000-0000FB630000}"/>
    <cellStyle name="Input 2 13 63" xfId="25955" xr:uid="{00000000-0005-0000-0000-0000FC630000}"/>
    <cellStyle name="Input 2 13 64" xfId="25956" xr:uid="{00000000-0005-0000-0000-0000FD630000}"/>
    <cellStyle name="Input 2 13 65" xfId="25957" xr:uid="{00000000-0005-0000-0000-0000FE630000}"/>
    <cellStyle name="Input 2 13 66" xfId="25958" xr:uid="{00000000-0005-0000-0000-0000FF630000}"/>
    <cellStyle name="Input 2 13 67" xfId="25959" xr:uid="{00000000-0005-0000-0000-000000640000}"/>
    <cellStyle name="Input 2 13 68" xfId="25960" xr:uid="{00000000-0005-0000-0000-000001640000}"/>
    <cellStyle name="Input 2 13 69" xfId="25961" xr:uid="{00000000-0005-0000-0000-000002640000}"/>
    <cellStyle name="Input 2 13 7" xfId="25962" xr:uid="{00000000-0005-0000-0000-000003640000}"/>
    <cellStyle name="Input 2 13 7 2" xfId="25963" xr:uid="{00000000-0005-0000-0000-000004640000}"/>
    <cellStyle name="Input 2 13 70" xfId="25964" xr:uid="{00000000-0005-0000-0000-000005640000}"/>
    <cellStyle name="Input 2 13 71" xfId="25965" xr:uid="{00000000-0005-0000-0000-000006640000}"/>
    <cellStyle name="Input 2 13 72" xfId="25966" xr:uid="{00000000-0005-0000-0000-000007640000}"/>
    <cellStyle name="Input 2 13 73" xfId="25967" xr:uid="{00000000-0005-0000-0000-000008640000}"/>
    <cellStyle name="Input 2 13 74" xfId="25968" xr:uid="{00000000-0005-0000-0000-000009640000}"/>
    <cellStyle name="Input 2 13 75" xfId="25969" xr:uid="{00000000-0005-0000-0000-00000A640000}"/>
    <cellStyle name="Input 2 13 76" xfId="25970" xr:uid="{00000000-0005-0000-0000-00000B640000}"/>
    <cellStyle name="Input 2 13 77" xfId="52430" xr:uid="{00000000-0005-0000-0000-00000C640000}"/>
    <cellStyle name="Input 2 13 78" xfId="52225" xr:uid="{00000000-0005-0000-0000-00000D640000}"/>
    <cellStyle name="Input 2 13 79" xfId="53121" xr:uid="{00000000-0005-0000-0000-00000E640000}"/>
    <cellStyle name="Input 2 13 8" xfId="25971" xr:uid="{00000000-0005-0000-0000-00000F640000}"/>
    <cellStyle name="Input 2 13 8 2" xfId="25972" xr:uid="{00000000-0005-0000-0000-000010640000}"/>
    <cellStyle name="Input 2 13 9" xfId="25973" xr:uid="{00000000-0005-0000-0000-000011640000}"/>
    <cellStyle name="Input 2 13 9 2" xfId="25974" xr:uid="{00000000-0005-0000-0000-000012640000}"/>
    <cellStyle name="Input 2 14" xfId="674" xr:uid="{00000000-0005-0000-0000-000013640000}"/>
    <cellStyle name="Input 2 14 10" xfId="25975" xr:uid="{00000000-0005-0000-0000-000014640000}"/>
    <cellStyle name="Input 2 14 10 2" xfId="25976" xr:uid="{00000000-0005-0000-0000-000015640000}"/>
    <cellStyle name="Input 2 14 11" xfId="25977" xr:uid="{00000000-0005-0000-0000-000016640000}"/>
    <cellStyle name="Input 2 14 11 2" xfId="25978" xr:uid="{00000000-0005-0000-0000-000017640000}"/>
    <cellStyle name="Input 2 14 12" xfId="25979" xr:uid="{00000000-0005-0000-0000-000018640000}"/>
    <cellStyle name="Input 2 14 12 2" xfId="25980" xr:uid="{00000000-0005-0000-0000-000019640000}"/>
    <cellStyle name="Input 2 14 13" xfId="25981" xr:uid="{00000000-0005-0000-0000-00001A640000}"/>
    <cellStyle name="Input 2 14 13 2" xfId="25982" xr:uid="{00000000-0005-0000-0000-00001B640000}"/>
    <cellStyle name="Input 2 14 14" xfId="25983" xr:uid="{00000000-0005-0000-0000-00001C640000}"/>
    <cellStyle name="Input 2 14 14 2" xfId="25984" xr:uid="{00000000-0005-0000-0000-00001D640000}"/>
    <cellStyle name="Input 2 14 15" xfId="25985" xr:uid="{00000000-0005-0000-0000-00001E640000}"/>
    <cellStyle name="Input 2 14 15 2" xfId="25986" xr:uid="{00000000-0005-0000-0000-00001F640000}"/>
    <cellStyle name="Input 2 14 16" xfId="25987" xr:uid="{00000000-0005-0000-0000-000020640000}"/>
    <cellStyle name="Input 2 14 16 2" xfId="25988" xr:uid="{00000000-0005-0000-0000-000021640000}"/>
    <cellStyle name="Input 2 14 17" xfId="25989" xr:uid="{00000000-0005-0000-0000-000022640000}"/>
    <cellStyle name="Input 2 14 17 2" xfId="25990" xr:uid="{00000000-0005-0000-0000-000023640000}"/>
    <cellStyle name="Input 2 14 18" xfId="25991" xr:uid="{00000000-0005-0000-0000-000024640000}"/>
    <cellStyle name="Input 2 14 18 2" xfId="25992" xr:uid="{00000000-0005-0000-0000-000025640000}"/>
    <cellStyle name="Input 2 14 19" xfId="25993" xr:uid="{00000000-0005-0000-0000-000026640000}"/>
    <cellStyle name="Input 2 14 19 2" xfId="25994" xr:uid="{00000000-0005-0000-0000-000027640000}"/>
    <cellStyle name="Input 2 14 2" xfId="675" xr:uid="{00000000-0005-0000-0000-000028640000}"/>
    <cellStyle name="Input 2 14 2 2" xfId="25995" xr:uid="{00000000-0005-0000-0000-000029640000}"/>
    <cellStyle name="Input 2 14 20" xfId="25996" xr:uid="{00000000-0005-0000-0000-00002A640000}"/>
    <cellStyle name="Input 2 14 20 2" xfId="25997" xr:uid="{00000000-0005-0000-0000-00002B640000}"/>
    <cellStyle name="Input 2 14 21" xfId="25998" xr:uid="{00000000-0005-0000-0000-00002C640000}"/>
    <cellStyle name="Input 2 14 21 2" xfId="25999" xr:uid="{00000000-0005-0000-0000-00002D640000}"/>
    <cellStyle name="Input 2 14 22" xfId="26000" xr:uid="{00000000-0005-0000-0000-00002E640000}"/>
    <cellStyle name="Input 2 14 22 2" xfId="26001" xr:uid="{00000000-0005-0000-0000-00002F640000}"/>
    <cellStyle name="Input 2 14 23" xfId="26002" xr:uid="{00000000-0005-0000-0000-000030640000}"/>
    <cellStyle name="Input 2 14 23 2" xfId="26003" xr:uid="{00000000-0005-0000-0000-000031640000}"/>
    <cellStyle name="Input 2 14 24" xfId="26004" xr:uid="{00000000-0005-0000-0000-000032640000}"/>
    <cellStyle name="Input 2 14 24 2" xfId="26005" xr:uid="{00000000-0005-0000-0000-000033640000}"/>
    <cellStyle name="Input 2 14 25" xfId="26006" xr:uid="{00000000-0005-0000-0000-000034640000}"/>
    <cellStyle name="Input 2 14 25 2" xfId="26007" xr:uid="{00000000-0005-0000-0000-000035640000}"/>
    <cellStyle name="Input 2 14 26" xfId="26008" xr:uid="{00000000-0005-0000-0000-000036640000}"/>
    <cellStyle name="Input 2 14 26 2" xfId="26009" xr:uid="{00000000-0005-0000-0000-000037640000}"/>
    <cellStyle name="Input 2 14 27" xfId="26010" xr:uid="{00000000-0005-0000-0000-000038640000}"/>
    <cellStyle name="Input 2 14 27 2" xfId="26011" xr:uid="{00000000-0005-0000-0000-000039640000}"/>
    <cellStyle name="Input 2 14 28" xfId="26012" xr:uid="{00000000-0005-0000-0000-00003A640000}"/>
    <cellStyle name="Input 2 14 28 2" xfId="26013" xr:uid="{00000000-0005-0000-0000-00003B640000}"/>
    <cellStyle name="Input 2 14 29" xfId="26014" xr:uid="{00000000-0005-0000-0000-00003C640000}"/>
    <cellStyle name="Input 2 14 29 2" xfId="26015" xr:uid="{00000000-0005-0000-0000-00003D640000}"/>
    <cellStyle name="Input 2 14 3" xfId="26016" xr:uid="{00000000-0005-0000-0000-00003E640000}"/>
    <cellStyle name="Input 2 14 3 2" xfId="26017" xr:uid="{00000000-0005-0000-0000-00003F640000}"/>
    <cellStyle name="Input 2 14 30" xfId="26018" xr:uid="{00000000-0005-0000-0000-000040640000}"/>
    <cellStyle name="Input 2 14 30 2" xfId="26019" xr:uid="{00000000-0005-0000-0000-000041640000}"/>
    <cellStyle name="Input 2 14 31" xfId="26020" xr:uid="{00000000-0005-0000-0000-000042640000}"/>
    <cellStyle name="Input 2 14 31 2" xfId="26021" xr:uid="{00000000-0005-0000-0000-000043640000}"/>
    <cellStyle name="Input 2 14 32" xfId="26022" xr:uid="{00000000-0005-0000-0000-000044640000}"/>
    <cellStyle name="Input 2 14 32 2" xfId="26023" xr:uid="{00000000-0005-0000-0000-000045640000}"/>
    <cellStyle name="Input 2 14 33" xfId="26024" xr:uid="{00000000-0005-0000-0000-000046640000}"/>
    <cellStyle name="Input 2 14 33 2" xfId="26025" xr:uid="{00000000-0005-0000-0000-000047640000}"/>
    <cellStyle name="Input 2 14 34" xfId="26026" xr:uid="{00000000-0005-0000-0000-000048640000}"/>
    <cellStyle name="Input 2 14 34 2" xfId="26027" xr:uid="{00000000-0005-0000-0000-000049640000}"/>
    <cellStyle name="Input 2 14 35" xfId="26028" xr:uid="{00000000-0005-0000-0000-00004A640000}"/>
    <cellStyle name="Input 2 14 35 2" xfId="26029" xr:uid="{00000000-0005-0000-0000-00004B640000}"/>
    <cellStyle name="Input 2 14 36" xfId="26030" xr:uid="{00000000-0005-0000-0000-00004C640000}"/>
    <cellStyle name="Input 2 14 36 2" xfId="26031" xr:uid="{00000000-0005-0000-0000-00004D640000}"/>
    <cellStyle name="Input 2 14 37" xfId="26032" xr:uid="{00000000-0005-0000-0000-00004E640000}"/>
    <cellStyle name="Input 2 14 37 2" xfId="26033" xr:uid="{00000000-0005-0000-0000-00004F640000}"/>
    <cellStyle name="Input 2 14 38" xfId="26034" xr:uid="{00000000-0005-0000-0000-000050640000}"/>
    <cellStyle name="Input 2 14 38 2" xfId="26035" xr:uid="{00000000-0005-0000-0000-000051640000}"/>
    <cellStyle name="Input 2 14 39" xfId="26036" xr:uid="{00000000-0005-0000-0000-000052640000}"/>
    <cellStyle name="Input 2 14 39 2" xfId="26037" xr:uid="{00000000-0005-0000-0000-000053640000}"/>
    <cellStyle name="Input 2 14 4" xfId="26038" xr:uid="{00000000-0005-0000-0000-000054640000}"/>
    <cellStyle name="Input 2 14 4 2" xfId="26039" xr:uid="{00000000-0005-0000-0000-000055640000}"/>
    <cellStyle name="Input 2 14 40" xfId="26040" xr:uid="{00000000-0005-0000-0000-000056640000}"/>
    <cellStyle name="Input 2 14 41" xfId="26041" xr:uid="{00000000-0005-0000-0000-000057640000}"/>
    <cellStyle name="Input 2 14 42" xfId="26042" xr:uid="{00000000-0005-0000-0000-000058640000}"/>
    <cellStyle name="Input 2 14 43" xfId="26043" xr:uid="{00000000-0005-0000-0000-000059640000}"/>
    <cellStyle name="Input 2 14 44" xfId="26044" xr:uid="{00000000-0005-0000-0000-00005A640000}"/>
    <cellStyle name="Input 2 14 45" xfId="26045" xr:uid="{00000000-0005-0000-0000-00005B640000}"/>
    <cellStyle name="Input 2 14 46" xfId="26046" xr:uid="{00000000-0005-0000-0000-00005C640000}"/>
    <cellStyle name="Input 2 14 47" xfId="26047" xr:uid="{00000000-0005-0000-0000-00005D640000}"/>
    <cellStyle name="Input 2 14 48" xfId="26048" xr:uid="{00000000-0005-0000-0000-00005E640000}"/>
    <cellStyle name="Input 2 14 49" xfId="26049" xr:uid="{00000000-0005-0000-0000-00005F640000}"/>
    <cellStyle name="Input 2 14 5" xfId="26050" xr:uid="{00000000-0005-0000-0000-000060640000}"/>
    <cellStyle name="Input 2 14 5 2" xfId="26051" xr:uid="{00000000-0005-0000-0000-000061640000}"/>
    <cellStyle name="Input 2 14 50" xfId="26052" xr:uid="{00000000-0005-0000-0000-000062640000}"/>
    <cellStyle name="Input 2 14 51" xfId="26053" xr:uid="{00000000-0005-0000-0000-000063640000}"/>
    <cellStyle name="Input 2 14 52" xfId="26054" xr:uid="{00000000-0005-0000-0000-000064640000}"/>
    <cellStyle name="Input 2 14 53" xfId="26055" xr:uid="{00000000-0005-0000-0000-000065640000}"/>
    <cellStyle name="Input 2 14 54" xfId="26056" xr:uid="{00000000-0005-0000-0000-000066640000}"/>
    <cellStyle name="Input 2 14 55" xfId="26057" xr:uid="{00000000-0005-0000-0000-000067640000}"/>
    <cellStyle name="Input 2 14 56" xfId="26058" xr:uid="{00000000-0005-0000-0000-000068640000}"/>
    <cellStyle name="Input 2 14 57" xfId="26059" xr:uid="{00000000-0005-0000-0000-000069640000}"/>
    <cellStyle name="Input 2 14 58" xfId="26060" xr:uid="{00000000-0005-0000-0000-00006A640000}"/>
    <cellStyle name="Input 2 14 59" xfId="26061" xr:uid="{00000000-0005-0000-0000-00006B640000}"/>
    <cellStyle name="Input 2 14 6" xfId="26062" xr:uid="{00000000-0005-0000-0000-00006C640000}"/>
    <cellStyle name="Input 2 14 6 2" xfId="26063" xr:uid="{00000000-0005-0000-0000-00006D640000}"/>
    <cellStyle name="Input 2 14 60" xfId="26064" xr:uid="{00000000-0005-0000-0000-00006E640000}"/>
    <cellStyle name="Input 2 14 61" xfId="26065" xr:uid="{00000000-0005-0000-0000-00006F640000}"/>
    <cellStyle name="Input 2 14 62" xfId="26066" xr:uid="{00000000-0005-0000-0000-000070640000}"/>
    <cellStyle name="Input 2 14 63" xfId="26067" xr:uid="{00000000-0005-0000-0000-000071640000}"/>
    <cellStyle name="Input 2 14 64" xfId="26068" xr:uid="{00000000-0005-0000-0000-000072640000}"/>
    <cellStyle name="Input 2 14 65" xfId="26069" xr:uid="{00000000-0005-0000-0000-000073640000}"/>
    <cellStyle name="Input 2 14 66" xfId="26070" xr:uid="{00000000-0005-0000-0000-000074640000}"/>
    <cellStyle name="Input 2 14 67" xfId="26071" xr:uid="{00000000-0005-0000-0000-000075640000}"/>
    <cellStyle name="Input 2 14 68" xfId="26072" xr:uid="{00000000-0005-0000-0000-000076640000}"/>
    <cellStyle name="Input 2 14 69" xfId="26073" xr:uid="{00000000-0005-0000-0000-000077640000}"/>
    <cellStyle name="Input 2 14 7" xfId="26074" xr:uid="{00000000-0005-0000-0000-000078640000}"/>
    <cellStyle name="Input 2 14 7 2" xfId="26075" xr:uid="{00000000-0005-0000-0000-000079640000}"/>
    <cellStyle name="Input 2 14 70" xfId="26076" xr:uid="{00000000-0005-0000-0000-00007A640000}"/>
    <cellStyle name="Input 2 14 71" xfId="26077" xr:uid="{00000000-0005-0000-0000-00007B640000}"/>
    <cellStyle name="Input 2 14 72" xfId="26078" xr:uid="{00000000-0005-0000-0000-00007C640000}"/>
    <cellStyle name="Input 2 14 73" xfId="26079" xr:uid="{00000000-0005-0000-0000-00007D640000}"/>
    <cellStyle name="Input 2 14 74" xfId="26080" xr:uid="{00000000-0005-0000-0000-00007E640000}"/>
    <cellStyle name="Input 2 14 75" xfId="26081" xr:uid="{00000000-0005-0000-0000-00007F640000}"/>
    <cellStyle name="Input 2 14 76" xfId="26082" xr:uid="{00000000-0005-0000-0000-000080640000}"/>
    <cellStyle name="Input 2 14 77" xfId="52649" xr:uid="{00000000-0005-0000-0000-000081640000}"/>
    <cellStyle name="Input 2 14 78" xfId="52904" xr:uid="{00000000-0005-0000-0000-000082640000}"/>
    <cellStyle name="Input 2 14 79" xfId="53365" xr:uid="{00000000-0005-0000-0000-000083640000}"/>
    <cellStyle name="Input 2 14 8" xfId="26083" xr:uid="{00000000-0005-0000-0000-000084640000}"/>
    <cellStyle name="Input 2 14 8 2" xfId="26084" xr:uid="{00000000-0005-0000-0000-000085640000}"/>
    <cellStyle name="Input 2 14 9" xfId="26085" xr:uid="{00000000-0005-0000-0000-000086640000}"/>
    <cellStyle name="Input 2 14 9 2" xfId="26086" xr:uid="{00000000-0005-0000-0000-000087640000}"/>
    <cellStyle name="Input 2 15" xfId="676" xr:uid="{00000000-0005-0000-0000-000088640000}"/>
    <cellStyle name="Input 2 15 10" xfId="26087" xr:uid="{00000000-0005-0000-0000-000089640000}"/>
    <cellStyle name="Input 2 15 10 2" xfId="26088" xr:uid="{00000000-0005-0000-0000-00008A640000}"/>
    <cellStyle name="Input 2 15 11" xfId="26089" xr:uid="{00000000-0005-0000-0000-00008B640000}"/>
    <cellStyle name="Input 2 15 11 2" xfId="26090" xr:uid="{00000000-0005-0000-0000-00008C640000}"/>
    <cellStyle name="Input 2 15 12" xfId="26091" xr:uid="{00000000-0005-0000-0000-00008D640000}"/>
    <cellStyle name="Input 2 15 12 2" xfId="26092" xr:uid="{00000000-0005-0000-0000-00008E640000}"/>
    <cellStyle name="Input 2 15 13" xfId="26093" xr:uid="{00000000-0005-0000-0000-00008F640000}"/>
    <cellStyle name="Input 2 15 13 2" xfId="26094" xr:uid="{00000000-0005-0000-0000-000090640000}"/>
    <cellStyle name="Input 2 15 14" xfId="26095" xr:uid="{00000000-0005-0000-0000-000091640000}"/>
    <cellStyle name="Input 2 15 14 2" xfId="26096" xr:uid="{00000000-0005-0000-0000-000092640000}"/>
    <cellStyle name="Input 2 15 15" xfId="26097" xr:uid="{00000000-0005-0000-0000-000093640000}"/>
    <cellStyle name="Input 2 15 15 2" xfId="26098" xr:uid="{00000000-0005-0000-0000-000094640000}"/>
    <cellStyle name="Input 2 15 16" xfId="26099" xr:uid="{00000000-0005-0000-0000-000095640000}"/>
    <cellStyle name="Input 2 15 16 2" xfId="26100" xr:uid="{00000000-0005-0000-0000-000096640000}"/>
    <cellStyle name="Input 2 15 17" xfId="26101" xr:uid="{00000000-0005-0000-0000-000097640000}"/>
    <cellStyle name="Input 2 15 17 2" xfId="26102" xr:uid="{00000000-0005-0000-0000-000098640000}"/>
    <cellStyle name="Input 2 15 18" xfId="26103" xr:uid="{00000000-0005-0000-0000-000099640000}"/>
    <cellStyle name="Input 2 15 18 2" xfId="26104" xr:uid="{00000000-0005-0000-0000-00009A640000}"/>
    <cellStyle name="Input 2 15 19" xfId="26105" xr:uid="{00000000-0005-0000-0000-00009B640000}"/>
    <cellStyle name="Input 2 15 19 2" xfId="26106" xr:uid="{00000000-0005-0000-0000-00009C640000}"/>
    <cellStyle name="Input 2 15 2" xfId="677" xr:uid="{00000000-0005-0000-0000-00009D640000}"/>
    <cellStyle name="Input 2 15 2 2" xfId="26107" xr:uid="{00000000-0005-0000-0000-00009E640000}"/>
    <cellStyle name="Input 2 15 20" xfId="26108" xr:uid="{00000000-0005-0000-0000-00009F640000}"/>
    <cellStyle name="Input 2 15 20 2" xfId="26109" xr:uid="{00000000-0005-0000-0000-0000A0640000}"/>
    <cellStyle name="Input 2 15 21" xfId="26110" xr:uid="{00000000-0005-0000-0000-0000A1640000}"/>
    <cellStyle name="Input 2 15 21 2" xfId="26111" xr:uid="{00000000-0005-0000-0000-0000A2640000}"/>
    <cellStyle name="Input 2 15 22" xfId="26112" xr:uid="{00000000-0005-0000-0000-0000A3640000}"/>
    <cellStyle name="Input 2 15 22 2" xfId="26113" xr:uid="{00000000-0005-0000-0000-0000A4640000}"/>
    <cellStyle name="Input 2 15 23" xfId="26114" xr:uid="{00000000-0005-0000-0000-0000A5640000}"/>
    <cellStyle name="Input 2 15 23 2" xfId="26115" xr:uid="{00000000-0005-0000-0000-0000A6640000}"/>
    <cellStyle name="Input 2 15 24" xfId="26116" xr:uid="{00000000-0005-0000-0000-0000A7640000}"/>
    <cellStyle name="Input 2 15 24 2" xfId="26117" xr:uid="{00000000-0005-0000-0000-0000A8640000}"/>
    <cellStyle name="Input 2 15 25" xfId="26118" xr:uid="{00000000-0005-0000-0000-0000A9640000}"/>
    <cellStyle name="Input 2 15 25 2" xfId="26119" xr:uid="{00000000-0005-0000-0000-0000AA640000}"/>
    <cellStyle name="Input 2 15 26" xfId="26120" xr:uid="{00000000-0005-0000-0000-0000AB640000}"/>
    <cellStyle name="Input 2 15 26 2" xfId="26121" xr:uid="{00000000-0005-0000-0000-0000AC640000}"/>
    <cellStyle name="Input 2 15 27" xfId="26122" xr:uid="{00000000-0005-0000-0000-0000AD640000}"/>
    <cellStyle name="Input 2 15 27 2" xfId="26123" xr:uid="{00000000-0005-0000-0000-0000AE640000}"/>
    <cellStyle name="Input 2 15 28" xfId="26124" xr:uid="{00000000-0005-0000-0000-0000AF640000}"/>
    <cellStyle name="Input 2 15 28 2" xfId="26125" xr:uid="{00000000-0005-0000-0000-0000B0640000}"/>
    <cellStyle name="Input 2 15 29" xfId="26126" xr:uid="{00000000-0005-0000-0000-0000B1640000}"/>
    <cellStyle name="Input 2 15 29 2" xfId="26127" xr:uid="{00000000-0005-0000-0000-0000B2640000}"/>
    <cellStyle name="Input 2 15 3" xfId="26128" xr:uid="{00000000-0005-0000-0000-0000B3640000}"/>
    <cellStyle name="Input 2 15 3 2" xfId="26129" xr:uid="{00000000-0005-0000-0000-0000B4640000}"/>
    <cellStyle name="Input 2 15 30" xfId="26130" xr:uid="{00000000-0005-0000-0000-0000B5640000}"/>
    <cellStyle name="Input 2 15 30 2" xfId="26131" xr:uid="{00000000-0005-0000-0000-0000B6640000}"/>
    <cellStyle name="Input 2 15 31" xfId="26132" xr:uid="{00000000-0005-0000-0000-0000B7640000}"/>
    <cellStyle name="Input 2 15 31 2" xfId="26133" xr:uid="{00000000-0005-0000-0000-0000B8640000}"/>
    <cellStyle name="Input 2 15 32" xfId="26134" xr:uid="{00000000-0005-0000-0000-0000B9640000}"/>
    <cellStyle name="Input 2 15 32 2" xfId="26135" xr:uid="{00000000-0005-0000-0000-0000BA640000}"/>
    <cellStyle name="Input 2 15 33" xfId="26136" xr:uid="{00000000-0005-0000-0000-0000BB640000}"/>
    <cellStyle name="Input 2 15 33 2" xfId="26137" xr:uid="{00000000-0005-0000-0000-0000BC640000}"/>
    <cellStyle name="Input 2 15 34" xfId="26138" xr:uid="{00000000-0005-0000-0000-0000BD640000}"/>
    <cellStyle name="Input 2 15 34 2" xfId="26139" xr:uid="{00000000-0005-0000-0000-0000BE640000}"/>
    <cellStyle name="Input 2 15 35" xfId="26140" xr:uid="{00000000-0005-0000-0000-0000BF640000}"/>
    <cellStyle name="Input 2 15 35 2" xfId="26141" xr:uid="{00000000-0005-0000-0000-0000C0640000}"/>
    <cellStyle name="Input 2 15 36" xfId="26142" xr:uid="{00000000-0005-0000-0000-0000C1640000}"/>
    <cellStyle name="Input 2 15 36 2" xfId="26143" xr:uid="{00000000-0005-0000-0000-0000C2640000}"/>
    <cellStyle name="Input 2 15 37" xfId="26144" xr:uid="{00000000-0005-0000-0000-0000C3640000}"/>
    <cellStyle name="Input 2 15 37 2" xfId="26145" xr:uid="{00000000-0005-0000-0000-0000C4640000}"/>
    <cellStyle name="Input 2 15 38" xfId="26146" xr:uid="{00000000-0005-0000-0000-0000C5640000}"/>
    <cellStyle name="Input 2 15 38 2" xfId="26147" xr:uid="{00000000-0005-0000-0000-0000C6640000}"/>
    <cellStyle name="Input 2 15 39" xfId="26148" xr:uid="{00000000-0005-0000-0000-0000C7640000}"/>
    <cellStyle name="Input 2 15 39 2" xfId="26149" xr:uid="{00000000-0005-0000-0000-0000C8640000}"/>
    <cellStyle name="Input 2 15 4" xfId="26150" xr:uid="{00000000-0005-0000-0000-0000C9640000}"/>
    <cellStyle name="Input 2 15 4 2" xfId="26151" xr:uid="{00000000-0005-0000-0000-0000CA640000}"/>
    <cellStyle name="Input 2 15 40" xfId="26152" xr:uid="{00000000-0005-0000-0000-0000CB640000}"/>
    <cellStyle name="Input 2 15 41" xfId="26153" xr:uid="{00000000-0005-0000-0000-0000CC640000}"/>
    <cellStyle name="Input 2 15 42" xfId="26154" xr:uid="{00000000-0005-0000-0000-0000CD640000}"/>
    <cellStyle name="Input 2 15 43" xfId="26155" xr:uid="{00000000-0005-0000-0000-0000CE640000}"/>
    <cellStyle name="Input 2 15 44" xfId="26156" xr:uid="{00000000-0005-0000-0000-0000CF640000}"/>
    <cellStyle name="Input 2 15 45" xfId="26157" xr:uid="{00000000-0005-0000-0000-0000D0640000}"/>
    <cellStyle name="Input 2 15 46" xfId="26158" xr:uid="{00000000-0005-0000-0000-0000D1640000}"/>
    <cellStyle name="Input 2 15 47" xfId="26159" xr:uid="{00000000-0005-0000-0000-0000D2640000}"/>
    <cellStyle name="Input 2 15 48" xfId="26160" xr:uid="{00000000-0005-0000-0000-0000D3640000}"/>
    <cellStyle name="Input 2 15 49" xfId="26161" xr:uid="{00000000-0005-0000-0000-0000D4640000}"/>
    <cellStyle name="Input 2 15 5" xfId="26162" xr:uid="{00000000-0005-0000-0000-0000D5640000}"/>
    <cellStyle name="Input 2 15 5 2" xfId="26163" xr:uid="{00000000-0005-0000-0000-0000D6640000}"/>
    <cellStyle name="Input 2 15 50" xfId="26164" xr:uid="{00000000-0005-0000-0000-0000D7640000}"/>
    <cellStyle name="Input 2 15 51" xfId="26165" xr:uid="{00000000-0005-0000-0000-0000D8640000}"/>
    <cellStyle name="Input 2 15 52" xfId="26166" xr:uid="{00000000-0005-0000-0000-0000D9640000}"/>
    <cellStyle name="Input 2 15 53" xfId="26167" xr:uid="{00000000-0005-0000-0000-0000DA640000}"/>
    <cellStyle name="Input 2 15 54" xfId="26168" xr:uid="{00000000-0005-0000-0000-0000DB640000}"/>
    <cellStyle name="Input 2 15 55" xfId="26169" xr:uid="{00000000-0005-0000-0000-0000DC640000}"/>
    <cellStyle name="Input 2 15 56" xfId="26170" xr:uid="{00000000-0005-0000-0000-0000DD640000}"/>
    <cellStyle name="Input 2 15 57" xfId="26171" xr:uid="{00000000-0005-0000-0000-0000DE640000}"/>
    <cellStyle name="Input 2 15 58" xfId="26172" xr:uid="{00000000-0005-0000-0000-0000DF640000}"/>
    <cellStyle name="Input 2 15 59" xfId="26173" xr:uid="{00000000-0005-0000-0000-0000E0640000}"/>
    <cellStyle name="Input 2 15 6" xfId="26174" xr:uid="{00000000-0005-0000-0000-0000E1640000}"/>
    <cellStyle name="Input 2 15 6 2" xfId="26175" xr:uid="{00000000-0005-0000-0000-0000E2640000}"/>
    <cellStyle name="Input 2 15 60" xfId="26176" xr:uid="{00000000-0005-0000-0000-0000E3640000}"/>
    <cellStyle name="Input 2 15 61" xfId="26177" xr:uid="{00000000-0005-0000-0000-0000E4640000}"/>
    <cellStyle name="Input 2 15 62" xfId="26178" xr:uid="{00000000-0005-0000-0000-0000E5640000}"/>
    <cellStyle name="Input 2 15 63" xfId="26179" xr:uid="{00000000-0005-0000-0000-0000E6640000}"/>
    <cellStyle name="Input 2 15 64" xfId="26180" xr:uid="{00000000-0005-0000-0000-0000E7640000}"/>
    <cellStyle name="Input 2 15 65" xfId="26181" xr:uid="{00000000-0005-0000-0000-0000E8640000}"/>
    <cellStyle name="Input 2 15 66" xfId="26182" xr:uid="{00000000-0005-0000-0000-0000E9640000}"/>
    <cellStyle name="Input 2 15 67" xfId="26183" xr:uid="{00000000-0005-0000-0000-0000EA640000}"/>
    <cellStyle name="Input 2 15 68" xfId="26184" xr:uid="{00000000-0005-0000-0000-0000EB640000}"/>
    <cellStyle name="Input 2 15 69" xfId="26185" xr:uid="{00000000-0005-0000-0000-0000EC640000}"/>
    <cellStyle name="Input 2 15 7" xfId="26186" xr:uid="{00000000-0005-0000-0000-0000ED640000}"/>
    <cellStyle name="Input 2 15 7 2" xfId="26187" xr:uid="{00000000-0005-0000-0000-0000EE640000}"/>
    <cellStyle name="Input 2 15 70" xfId="26188" xr:uid="{00000000-0005-0000-0000-0000EF640000}"/>
    <cellStyle name="Input 2 15 71" xfId="26189" xr:uid="{00000000-0005-0000-0000-0000F0640000}"/>
    <cellStyle name="Input 2 15 72" xfId="26190" xr:uid="{00000000-0005-0000-0000-0000F1640000}"/>
    <cellStyle name="Input 2 15 73" xfId="26191" xr:uid="{00000000-0005-0000-0000-0000F2640000}"/>
    <cellStyle name="Input 2 15 74" xfId="26192" xr:uid="{00000000-0005-0000-0000-0000F3640000}"/>
    <cellStyle name="Input 2 15 75" xfId="26193" xr:uid="{00000000-0005-0000-0000-0000F4640000}"/>
    <cellStyle name="Input 2 15 76" xfId="26194" xr:uid="{00000000-0005-0000-0000-0000F5640000}"/>
    <cellStyle name="Input 2 15 77" xfId="52401" xr:uid="{00000000-0005-0000-0000-0000F6640000}"/>
    <cellStyle name="Input 2 15 78" xfId="52473" xr:uid="{00000000-0005-0000-0000-0000F7640000}"/>
    <cellStyle name="Input 2 15 79" xfId="53086" xr:uid="{00000000-0005-0000-0000-0000F8640000}"/>
    <cellStyle name="Input 2 15 8" xfId="26195" xr:uid="{00000000-0005-0000-0000-0000F9640000}"/>
    <cellStyle name="Input 2 15 8 2" xfId="26196" xr:uid="{00000000-0005-0000-0000-0000FA640000}"/>
    <cellStyle name="Input 2 15 9" xfId="26197" xr:uid="{00000000-0005-0000-0000-0000FB640000}"/>
    <cellStyle name="Input 2 15 9 2" xfId="26198" xr:uid="{00000000-0005-0000-0000-0000FC640000}"/>
    <cellStyle name="Input 2 16" xfId="678" xr:uid="{00000000-0005-0000-0000-0000FD640000}"/>
    <cellStyle name="Input 2 16 10" xfId="26199" xr:uid="{00000000-0005-0000-0000-0000FE640000}"/>
    <cellStyle name="Input 2 16 10 2" xfId="26200" xr:uid="{00000000-0005-0000-0000-0000FF640000}"/>
    <cellStyle name="Input 2 16 11" xfId="26201" xr:uid="{00000000-0005-0000-0000-000000650000}"/>
    <cellStyle name="Input 2 16 11 2" xfId="26202" xr:uid="{00000000-0005-0000-0000-000001650000}"/>
    <cellStyle name="Input 2 16 12" xfId="26203" xr:uid="{00000000-0005-0000-0000-000002650000}"/>
    <cellStyle name="Input 2 16 12 2" xfId="26204" xr:uid="{00000000-0005-0000-0000-000003650000}"/>
    <cellStyle name="Input 2 16 13" xfId="26205" xr:uid="{00000000-0005-0000-0000-000004650000}"/>
    <cellStyle name="Input 2 16 13 2" xfId="26206" xr:uid="{00000000-0005-0000-0000-000005650000}"/>
    <cellStyle name="Input 2 16 14" xfId="26207" xr:uid="{00000000-0005-0000-0000-000006650000}"/>
    <cellStyle name="Input 2 16 14 2" xfId="26208" xr:uid="{00000000-0005-0000-0000-000007650000}"/>
    <cellStyle name="Input 2 16 15" xfId="26209" xr:uid="{00000000-0005-0000-0000-000008650000}"/>
    <cellStyle name="Input 2 16 15 2" xfId="26210" xr:uid="{00000000-0005-0000-0000-000009650000}"/>
    <cellStyle name="Input 2 16 16" xfId="26211" xr:uid="{00000000-0005-0000-0000-00000A650000}"/>
    <cellStyle name="Input 2 16 16 2" xfId="26212" xr:uid="{00000000-0005-0000-0000-00000B650000}"/>
    <cellStyle name="Input 2 16 17" xfId="26213" xr:uid="{00000000-0005-0000-0000-00000C650000}"/>
    <cellStyle name="Input 2 16 17 2" xfId="26214" xr:uid="{00000000-0005-0000-0000-00000D650000}"/>
    <cellStyle name="Input 2 16 18" xfId="26215" xr:uid="{00000000-0005-0000-0000-00000E650000}"/>
    <cellStyle name="Input 2 16 18 2" xfId="26216" xr:uid="{00000000-0005-0000-0000-00000F650000}"/>
    <cellStyle name="Input 2 16 19" xfId="26217" xr:uid="{00000000-0005-0000-0000-000010650000}"/>
    <cellStyle name="Input 2 16 19 2" xfId="26218" xr:uid="{00000000-0005-0000-0000-000011650000}"/>
    <cellStyle name="Input 2 16 2" xfId="679" xr:uid="{00000000-0005-0000-0000-000012650000}"/>
    <cellStyle name="Input 2 16 2 2" xfId="26219" xr:uid="{00000000-0005-0000-0000-000013650000}"/>
    <cellStyle name="Input 2 16 20" xfId="26220" xr:uid="{00000000-0005-0000-0000-000014650000}"/>
    <cellStyle name="Input 2 16 20 2" xfId="26221" xr:uid="{00000000-0005-0000-0000-000015650000}"/>
    <cellStyle name="Input 2 16 21" xfId="26222" xr:uid="{00000000-0005-0000-0000-000016650000}"/>
    <cellStyle name="Input 2 16 21 2" xfId="26223" xr:uid="{00000000-0005-0000-0000-000017650000}"/>
    <cellStyle name="Input 2 16 22" xfId="26224" xr:uid="{00000000-0005-0000-0000-000018650000}"/>
    <cellStyle name="Input 2 16 22 2" xfId="26225" xr:uid="{00000000-0005-0000-0000-000019650000}"/>
    <cellStyle name="Input 2 16 23" xfId="26226" xr:uid="{00000000-0005-0000-0000-00001A650000}"/>
    <cellStyle name="Input 2 16 23 2" xfId="26227" xr:uid="{00000000-0005-0000-0000-00001B650000}"/>
    <cellStyle name="Input 2 16 24" xfId="26228" xr:uid="{00000000-0005-0000-0000-00001C650000}"/>
    <cellStyle name="Input 2 16 24 2" xfId="26229" xr:uid="{00000000-0005-0000-0000-00001D650000}"/>
    <cellStyle name="Input 2 16 25" xfId="26230" xr:uid="{00000000-0005-0000-0000-00001E650000}"/>
    <cellStyle name="Input 2 16 25 2" xfId="26231" xr:uid="{00000000-0005-0000-0000-00001F650000}"/>
    <cellStyle name="Input 2 16 26" xfId="26232" xr:uid="{00000000-0005-0000-0000-000020650000}"/>
    <cellStyle name="Input 2 16 26 2" xfId="26233" xr:uid="{00000000-0005-0000-0000-000021650000}"/>
    <cellStyle name="Input 2 16 27" xfId="26234" xr:uid="{00000000-0005-0000-0000-000022650000}"/>
    <cellStyle name="Input 2 16 27 2" xfId="26235" xr:uid="{00000000-0005-0000-0000-000023650000}"/>
    <cellStyle name="Input 2 16 28" xfId="26236" xr:uid="{00000000-0005-0000-0000-000024650000}"/>
    <cellStyle name="Input 2 16 28 2" xfId="26237" xr:uid="{00000000-0005-0000-0000-000025650000}"/>
    <cellStyle name="Input 2 16 29" xfId="26238" xr:uid="{00000000-0005-0000-0000-000026650000}"/>
    <cellStyle name="Input 2 16 29 2" xfId="26239" xr:uid="{00000000-0005-0000-0000-000027650000}"/>
    <cellStyle name="Input 2 16 3" xfId="26240" xr:uid="{00000000-0005-0000-0000-000028650000}"/>
    <cellStyle name="Input 2 16 3 2" xfId="26241" xr:uid="{00000000-0005-0000-0000-000029650000}"/>
    <cellStyle name="Input 2 16 30" xfId="26242" xr:uid="{00000000-0005-0000-0000-00002A650000}"/>
    <cellStyle name="Input 2 16 30 2" xfId="26243" xr:uid="{00000000-0005-0000-0000-00002B650000}"/>
    <cellStyle name="Input 2 16 31" xfId="26244" xr:uid="{00000000-0005-0000-0000-00002C650000}"/>
    <cellStyle name="Input 2 16 31 2" xfId="26245" xr:uid="{00000000-0005-0000-0000-00002D650000}"/>
    <cellStyle name="Input 2 16 32" xfId="26246" xr:uid="{00000000-0005-0000-0000-00002E650000}"/>
    <cellStyle name="Input 2 16 32 2" xfId="26247" xr:uid="{00000000-0005-0000-0000-00002F650000}"/>
    <cellStyle name="Input 2 16 33" xfId="26248" xr:uid="{00000000-0005-0000-0000-000030650000}"/>
    <cellStyle name="Input 2 16 33 2" xfId="26249" xr:uid="{00000000-0005-0000-0000-000031650000}"/>
    <cellStyle name="Input 2 16 34" xfId="26250" xr:uid="{00000000-0005-0000-0000-000032650000}"/>
    <cellStyle name="Input 2 16 34 2" xfId="26251" xr:uid="{00000000-0005-0000-0000-000033650000}"/>
    <cellStyle name="Input 2 16 35" xfId="26252" xr:uid="{00000000-0005-0000-0000-000034650000}"/>
    <cellStyle name="Input 2 16 35 2" xfId="26253" xr:uid="{00000000-0005-0000-0000-000035650000}"/>
    <cellStyle name="Input 2 16 36" xfId="26254" xr:uid="{00000000-0005-0000-0000-000036650000}"/>
    <cellStyle name="Input 2 16 36 2" xfId="26255" xr:uid="{00000000-0005-0000-0000-000037650000}"/>
    <cellStyle name="Input 2 16 37" xfId="26256" xr:uid="{00000000-0005-0000-0000-000038650000}"/>
    <cellStyle name="Input 2 16 37 2" xfId="26257" xr:uid="{00000000-0005-0000-0000-000039650000}"/>
    <cellStyle name="Input 2 16 38" xfId="26258" xr:uid="{00000000-0005-0000-0000-00003A650000}"/>
    <cellStyle name="Input 2 16 38 2" xfId="26259" xr:uid="{00000000-0005-0000-0000-00003B650000}"/>
    <cellStyle name="Input 2 16 39" xfId="26260" xr:uid="{00000000-0005-0000-0000-00003C650000}"/>
    <cellStyle name="Input 2 16 39 2" xfId="26261" xr:uid="{00000000-0005-0000-0000-00003D650000}"/>
    <cellStyle name="Input 2 16 4" xfId="26262" xr:uid="{00000000-0005-0000-0000-00003E650000}"/>
    <cellStyle name="Input 2 16 4 2" xfId="26263" xr:uid="{00000000-0005-0000-0000-00003F650000}"/>
    <cellStyle name="Input 2 16 40" xfId="26264" xr:uid="{00000000-0005-0000-0000-000040650000}"/>
    <cellStyle name="Input 2 16 41" xfId="26265" xr:uid="{00000000-0005-0000-0000-000041650000}"/>
    <cellStyle name="Input 2 16 42" xfId="26266" xr:uid="{00000000-0005-0000-0000-000042650000}"/>
    <cellStyle name="Input 2 16 43" xfId="26267" xr:uid="{00000000-0005-0000-0000-000043650000}"/>
    <cellStyle name="Input 2 16 44" xfId="26268" xr:uid="{00000000-0005-0000-0000-000044650000}"/>
    <cellStyle name="Input 2 16 45" xfId="26269" xr:uid="{00000000-0005-0000-0000-000045650000}"/>
    <cellStyle name="Input 2 16 46" xfId="26270" xr:uid="{00000000-0005-0000-0000-000046650000}"/>
    <cellStyle name="Input 2 16 47" xfId="26271" xr:uid="{00000000-0005-0000-0000-000047650000}"/>
    <cellStyle name="Input 2 16 48" xfId="26272" xr:uid="{00000000-0005-0000-0000-000048650000}"/>
    <cellStyle name="Input 2 16 49" xfId="26273" xr:uid="{00000000-0005-0000-0000-000049650000}"/>
    <cellStyle name="Input 2 16 5" xfId="26274" xr:uid="{00000000-0005-0000-0000-00004A650000}"/>
    <cellStyle name="Input 2 16 5 2" xfId="26275" xr:uid="{00000000-0005-0000-0000-00004B650000}"/>
    <cellStyle name="Input 2 16 50" xfId="26276" xr:uid="{00000000-0005-0000-0000-00004C650000}"/>
    <cellStyle name="Input 2 16 51" xfId="26277" xr:uid="{00000000-0005-0000-0000-00004D650000}"/>
    <cellStyle name="Input 2 16 52" xfId="26278" xr:uid="{00000000-0005-0000-0000-00004E650000}"/>
    <cellStyle name="Input 2 16 53" xfId="26279" xr:uid="{00000000-0005-0000-0000-00004F650000}"/>
    <cellStyle name="Input 2 16 54" xfId="26280" xr:uid="{00000000-0005-0000-0000-000050650000}"/>
    <cellStyle name="Input 2 16 55" xfId="26281" xr:uid="{00000000-0005-0000-0000-000051650000}"/>
    <cellStyle name="Input 2 16 56" xfId="26282" xr:uid="{00000000-0005-0000-0000-000052650000}"/>
    <cellStyle name="Input 2 16 57" xfId="26283" xr:uid="{00000000-0005-0000-0000-000053650000}"/>
    <cellStyle name="Input 2 16 58" xfId="26284" xr:uid="{00000000-0005-0000-0000-000054650000}"/>
    <cellStyle name="Input 2 16 59" xfId="26285" xr:uid="{00000000-0005-0000-0000-000055650000}"/>
    <cellStyle name="Input 2 16 6" xfId="26286" xr:uid="{00000000-0005-0000-0000-000056650000}"/>
    <cellStyle name="Input 2 16 6 2" xfId="26287" xr:uid="{00000000-0005-0000-0000-000057650000}"/>
    <cellStyle name="Input 2 16 60" xfId="26288" xr:uid="{00000000-0005-0000-0000-000058650000}"/>
    <cellStyle name="Input 2 16 61" xfId="26289" xr:uid="{00000000-0005-0000-0000-000059650000}"/>
    <cellStyle name="Input 2 16 62" xfId="26290" xr:uid="{00000000-0005-0000-0000-00005A650000}"/>
    <cellStyle name="Input 2 16 63" xfId="26291" xr:uid="{00000000-0005-0000-0000-00005B650000}"/>
    <cellStyle name="Input 2 16 64" xfId="26292" xr:uid="{00000000-0005-0000-0000-00005C650000}"/>
    <cellStyle name="Input 2 16 65" xfId="26293" xr:uid="{00000000-0005-0000-0000-00005D650000}"/>
    <cellStyle name="Input 2 16 66" xfId="26294" xr:uid="{00000000-0005-0000-0000-00005E650000}"/>
    <cellStyle name="Input 2 16 67" xfId="26295" xr:uid="{00000000-0005-0000-0000-00005F650000}"/>
    <cellStyle name="Input 2 16 68" xfId="26296" xr:uid="{00000000-0005-0000-0000-000060650000}"/>
    <cellStyle name="Input 2 16 69" xfId="26297" xr:uid="{00000000-0005-0000-0000-000061650000}"/>
    <cellStyle name="Input 2 16 7" xfId="26298" xr:uid="{00000000-0005-0000-0000-000062650000}"/>
    <cellStyle name="Input 2 16 7 2" xfId="26299" xr:uid="{00000000-0005-0000-0000-000063650000}"/>
    <cellStyle name="Input 2 16 70" xfId="26300" xr:uid="{00000000-0005-0000-0000-000064650000}"/>
    <cellStyle name="Input 2 16 71" xfId="26301" xr:uid="{00000000-0005-0000-0000-000065650000}"/>
    <cellStyle name="Input 2 16 72" xfId="26302" xr:uid="{00000000-0005-0000-0000-000066650000}"/>
    <cellStyle name="Input 2 16 73" xfId="26303" xr:uid="{00000000-0005-0000-0000-000067650000}"/>
    <cellStyle name="Input 2 16 74" xfId="26304" xr:uid="{00000000-0005-0000-0000-000068650000}"/>
    <cellStyle name="Input 2 16 75" xfId="26305" xr:uid="{00000000-0005-0000-0000-000069650000}"/>
    <cellStyle name="Input 2 16 76" xfId="26306" xr:uid="{00000000-0005-0000-0000-00006A650000}"/>
    <cellStyle name="Input 2 16 77" xfId="52391" xr:uid="{00000000-0005-0000-0000-00006B650000}"/>
    <cellStyle name="Input 2 16 78" xfId="52630" xr:uid="{00000000-0005-0000-0000-00006C650000}"/>
    <cellStyle name="Input 2 16 79" xfId="53075" xr:uid="{00000000-0005-0000-0000-00006D650000}"/>
    <cellStyle name="Input 2 16 8" xfId="26307" xr:uid="{00000000-0005-0000-0000-00006E650000}"/>
    <cellStyle name="Input 2 16 8 2" xfId="26308" xr:uid="{00000000-0005-0000-0000-00006F650000}"/>
    <cellStyle name="Input 2 16 9" xfId="26309" xr:uid="{00000000-0005-0000-0000-000070650000}"/>
    <cellStyle name="Input 2 16 9 2" xfId="26310" xr:uid="{00000000-0005-0000-0000-000071650000}"/>
    <cellStyle name="Input 2 17" xfId="680" xr:uid="{00000000-0005-0000-0000-000072650000}"/>
    <cellStyle name="Input 2 17 10" xfId="26311" xr:uid="{00000000-0005-0000-0000-000073650000}"/>
    <cellStyle name="Input 2 17 10 2" xfId="26312" xr:uid="{00000000-0005-0000-0000-000074650000}"/>
    <cellStyle name="Input 2 17 11" xfId="26313" xr:uid="{00000000-0005-0000-0000-000075650000}"/>
    <cellStyle name="Input 2 17 11 2" xfId="26314" xr:uid="{00000000-0005-0000-0000-000076650000}"/>
    <cellStyle name="Input 2 17 12" xfId="26315" xr:uid="{00000000-0005-0000-0000-000077650000}"/>
    <cellStyle name="Input 2 17 12 2" xfId="26316" xr:uid="{00000000-0005-0000-0000-000078650000}"/>
    <cellStyle name="Input 2 17 13" xfId="26317" xr:uid="{00000000-0005-0000-0000-000079650000}"/>
    <cellStyle name="Input 2 17 13 2" xfId="26318" xr:uid="{00000000-0005-0000-0000-00007A650000}"/>
    <cellStyle name="Input 2 17 14" xfId="26319" xr:uid="{00000000-0005-0000-0000-00007B650000}"/>
    <cellStyle name="Input 2 17 14 2" xfId="26320" xr:uid="{00000000-0005-0000-0000-00007C650000}"/>
    <cellStyle name="Input 2 17 15" xfId="26321" xr:uid="{00000000-0005-0000-0000-00007D650000}"/>
    <cellStyle name="Input 2 17 15 2" xfId="26322" xr:uid="{00000000-0005-0000-0000-00007E650000}"/>
    <cellStyle name="Input 2 17 16" xfId="26323" xr:uid="{00000000-0005-0000-0000-00007F650000}"/>
    <cellStyle name="Input 2 17 16 2" xfId="26324" xr:uid="{00000000-0005-0000-0000-000080650000}"/>
    <cellStyle name="Input 2 17 17" xfId="26325" xr:uid="{00000000-0005-0000-0000-000081650000}"/>
    <cellStyle name="Input 2 17 17 2" xfId="26326" xr:uid="{00000000-0005-0000-0000-000082650000}"/>
    <cellStyle name="Input 2 17 18" xfId="26327" xr:uid="{00000000-0005-0000-0000-000083650000}"/>
    <cellStyle name="Input 2 17 18 2" xfId="26328" xr:uid="{00000000-0005-0000-0000-000084650000}"/>
    <cellStyle name="Input 2 17 19" xfId="26329" xr:uid="{00000000-0005-0000-0000-000085650000}"/>
    <cellStyle name="Input 2 17 19 2" xfId="26330" xr:uid="{00000000-0005-0000-0000-000086650000}"/>
    <cellStyle name="Input 2 17 2" xfId="681" xr:uid="{00000000-0005-0000-0000-000087650000}"/>
    <cellStyle name="Input 2 17 2 2" xfId="26331" xr:uid="{00000000-0005-0000-0000-000088650000}"/>
    <cellStyle name="Input 2 17 20" xfId="26332" xr:uid="{00000000-0005-0000-0000-000089650000}"/>
    <cellStyle name="Input 2 17 20 2" xfId="26333" xr:uid="{00000000-0005-0000-0000-00008A650000}"/>
    <cellStyle name="Input 2 17 21" xfId="26334" xr:uid="{00000000-0005-0000-0000-00008B650000}"/>
    <cellStyle name="Input 2 17 21 2" xfId="26335" xr:uid="{00000000-0005-0000-0000-00008C650000}"/>
    <cellStyle name="Input 2 17 22" xfId="26336" xr:uid="{00000000-0005-0000-0000-00008D650000}"/>
    <cellStyle name="Input 2 17 22 2" xfId="26337" xr:uid="{00000000-0005-0000-0000-00008E650000}"/>
    <cellStyle name="Input 2 17 23" xfId="26338" xr:uid="{00000000-0005-0000-0000-00008F650000}"/>
    <cellStyle name="Input 2 17 23 2" xfId="26339" xr:uid="{00000000-0005-0000-0000-000090650000}"/>
    <cellStyle name="Input 2 17 24" xfId="26340" xr:uid="{00000000-0005-0000-0000-000091650000}"/>
    <cellStyle name="Input 2 17 24 2" xfId="26341" xr:uid="{00000000-0005-0000-0000-000092650000}"/>
    <cellStyle name="Input 2 17 25" xfId="26342" xr:uid="{00000000-0005-0000-0000-000093650000}"/>
    <cellStyle name="Input 2 17 25 2" xfId="26343" xr:uid="{00000000-0005-0000-0000-000094650000}"/>
    <cellStyle name="Input 2 17 26" xfId="26344" xr:uid="{00000000-0005-0000-0000-000095650000}"/>
    <cellStyle name="Input 2 17 26 2" xfId="26345" xr:uid="{00000000-0005-0000-0000-000096650000}"/>
    <cellStyle name="Input 2 17 27" xfId="26346" xr:uid="{00000000-0005-0000-0000-000097650000}"/>
    <cellStyle name="Input 2 17 27 2" xfId="26347" xr:uid="{00000000-0005-0000-0000-000098650000}"/>
    <cellStyle name="Input 2 17 28" xfId="26348" xr:uid="{00000000-0005-0000-0000-000099650000}"/>
    <cellStyle name="Input 2 17 28 2" xfId="26349" xr:uid="{00000000-0005-0000-0000-00009A650000}"/>
    <cellStyle name="Input 2 17 29" xfId="26350" xr:uid="{00000000-0005-0000-0000-00009B650000}"/>
    <cellStyle name="Input 2 17 29 2" xfId="26351" xr:uid="{00000000-0005-0000-0000-00009C650000}"/>
    <cellStyle name="Input 2 17 3" xfId="26352" xr:uid="{00000000-0005-0000-0000-00009D650000}"/>
    <cellStyle name="Input 2 17 3 2" xfId="26353" xr:uid="{00000000-0005-0000-0000-00009E650000}"/>
    <cellStyle name="Input 2 17 30" xfId="26354" xr:uid="{00000000-0005-0000-0000-00009F650000}"/>
    <cellStyle name="Input 2 17 30 2" xfId="26355" xr:uid="{00000000-0005-0000-0000-0000A0650000}"/>
    <cellStyle name="Input 2 17 31" xfId="26356" xr:uid="{00000000-0005-0000-0000-0000A1650000}"/>
    <cellStyle name="Input 2 17 31 2" xfId="26357" xr:uid="{00000000-0005-0000-0000-0000A2650000}"/>
    <cellStyle name="Input 2 17 32" xfId="26358" xr:uid="{00000000-0005-0000-0000-0000A3650000}"/>
    <cellStyle name="Input 2 17 32 2" xfId="26359" xr:uid="{00000000-0005-0000-0000-0000A4650000}"/>
    <cellStyle name="Input 2 17 33" xfId="26360" xr:uid="{00000000-0005-0000-0000-0000A5650000}"/>
    <cellStyle name="Input 2 17 33 2" xfId="26361" xr:uid="{00000000-0005-0000-0000-0000A6650000}"/>
    <cellStyle name="Input 2 17 34" xfId="26362" xr:uid="{00000000-0005-0000-0000-0000A7650000}"/>
    <cellStyle name="Input 2 17 34 2" xfId="26363" xr:uid="{00000000-0005-0000-0000-0000A8650000}"/>
    <cellStyle name="Input 2 17 35" xfId="26364" xr:uid="{00000000-0005-0000-0000-0000A9650000}"/>
    <cellStyle name="Input 2 17 35 2" xfId="26365" xr:uid="{00000000-0005-0000-0000-0000AA650000}"/>
    <cellStyle name="Input 2 17 36" xfId="26366" xr:uid="{00000000-0005-0000-0000-0000AB650000}"/>
    <cellStyle name="Input 2 17 36 2" xfId="26367" xr:uid="{00000000-0005-0000-0000-0000AC650000}"/>
    <cellStyle name="Input 2 17 37" xfId="26368" xr:uid="{00000000-0005-0000-0000-0000AD650000}"/>
    <cellStyle name="Input 2 17 37 2" xfId="26369" xr:uid="{00000000-0005-0000-0000-0000AE650000}"/>
    <cellStyle name="Input 2 17 38" xfId="26370" xr:uid="{00000000-0005-0000-0000-0000AF650000}"/>
    <cellStyle name="Input 2 17 38 2" xfId="26371" xr:uid="{00000000-0005-0000-0000-0000B0650000}"/>
    <cellStyle name="Input 2 17 39" xfId="26372" xr:uid="{00000000-0005-0000-0000-0000B1650000}"/>
    <cellStyle name="Input 2 17 39 2" xfId="26373" xr:uid="{00000000-0005-0000-0000-0000B2650000}"/>
    <cellStyle name="Input 2 17 4" xfId="26374" xr:uid="{00000000-0005-0000-0000-0000B3650000}"/>
    <cellStyle name="Input 2 17 4 2" xfId="26375" xr:uid="{00000000-0005-0000-0000-0000B4650000}"/>
    <cellStyle name="Input 2 17 40" xfId="26376" xr:uid="{00000000-0005-0000-0000-0000B5650000}"/>
    <cellStyle name="Input 2 17 41" xfId="26377" xr:uid="{00000000-0005-0000-0000-0000B6650000}"/>
    <cellStyle name="Input 2 17 42" xfId="26378" xr:uid="{00000000-0005-0000-0000-0000B7650000}"/>
    <cellStyle name="Input 2 17 43" xfId="26379" xr:uid="{00000000-0005-0000-0000-0000B8650000}"/>
    <cellStyle name="Input 2 17 44" xfId="26380" xr:uid="{00000000-0005-0000-0000-0000B9650000}"/>
    <cellStyle name="Input 2 17 45" xfId="26381" xr:uid="{00000000-0005-0000-0000-0000BA650000}"/>
    <cellStyle name="Input 2 17 46" xfId="26382" xr:uid="{00000000-0005-0000-0000-0000BB650000}"/>
    <cellStyle name="Input 2 17 47" xfId="26383" xr:uid="{00000000-0005-0000-0000-0000BC650000}"/>
    <cellStyle name="Input 2 17 48" xfId="26384" xr:uid="{00000000-0005-0000-0000-0000BD650000}"/>
    <cellStyle name="Input 2 17 49" xfId="26385" xr:uid="{00000000-0005-0000-0000-0000BE650000}"/>
    <cellStyle name="Input 2 17 5" xfId="26386" xr:uid="{00000000-0005-0000-0000-0000BF650000}"/>
    <cellStyle name="Input 2 17 5 2" xfId="26387" xr:uid="{00000000-0005-0000-0000-0000C0650000}"/>
    <cellStyle name="Input 2 17 50" xfId="26388" xr:uid="{00000000-0005-0000-0000-0000C1650000}"/>
    <cellStyle name="Input 2 17 51" xfId="26389" xr:uid="{00000000-0005-0000-0000-0000C2650000}"/>
    <cellStyle name="Input 2 17 52" xfId="26390" xr:uid="{00000000-0005-0000-0000-0000C3650000}"/>
    <cellStyle name="Input 2 17 53" xfId="26391" xr:uid="{00000000-0005-0000-0000-0000C4650000}"/>
    <cellStyle name="Input 2 17 54" xfId="26392" xr:uid="{00000000-0005-0000-0000-0000C5650000}"/>
    <cellStyle name="Input 2 17 55" xfId="26393" xr:uid="{00000000-0005-0000-0000-0000C6650000}"/>
    <cellStyle name="Input 2 17 56" xfId="26394" xr:uid="{00000000-0005-0000-0000-0000C7650000}"/>
    <cellStyle name="Input 2 17 57" xfId="26395" xr:uid="{00000000-0005-0000-0000-0000C8650000}"/>
    <cellStyle name="Input 2 17 58" xfId="26396" xr:uid="{00000000-0005-0000-0000-0000C9650000}"/>
    <cellStyle name="Input 2 17 59" xfId="26397" xr:uid="{00000000-0005-0000-0000-0000CA650000}"/>
    <cellStyle name="Input 2 17 6" xfId="26398" xr:uid="{00000000-0005-0000-0000-0000CB650000}"/>
    <cellStyle name="Input 2 17 6 2" xfId="26399" xr:uid="{00000000-0005-0000-0000-0000CC650000}"/>
    <cellStyle name="Input 2 17 60" xfId="26400" xr:uid="{00000000-0005-0000-0000-0000CD650000}"/>
    <cellStyle name="Input 2 17 61" xfId="26401" xr:uid="{00000000-0005-0000-0000-0000CE650000}"/>
    <cellStyle name="Input 2 17 62" xfId="26402" xr:uid="{00000000-0005-0000-0000-0000CF650000}"/>
    <cellStyle name="Input 2 17 63" xfId="26403" xr:uid="{00000000-0005-0000-0000-0000D0650000}"/>
    <cellStyle name="Input 2 17 64" xfId="26404" xr:uid="{00000000-0005-0000-0000-0000D1650000}"/>
    <cellStyle name="Input 2 17 65" xfId="26405" xr:uid="{00000000-0005-0000-0000-0000D2650000}"/>
    <cellStyle name="Input 2 17 66" xfId="26406" xr:uid="{00000000-0005-0000-0000-0000D3650000}"/>
    <cellStyle name="Input 2 17 67" xfId="26407" xr:uid="{00000000-0005-0000-0000-0000D4650000}"/>
    <cellStyle name="Input 2 17 68" xfId="26408" xr:uid="{00000000-0005-0000-0000-0000D5650000}"/>
    <cellStyle name="Input 2 17 69" xfId="26409" xr:uid="{00000000-0005-0000-0000-0000D6650000}"/>
    <cellStyle name="Input 2 17 7" xfId="26410" xr:uid="{00000000-0005-0000-0000-0000D7650000}"/>
    <cellStyle name="Input 2 17 7 2" xfId="26411" xr:uid="{00000000-0005-0000-0000-0000D8650000}"/>
    <cellStyle name="Input 2 17 70" xfId="26412" xr:uid="{00000000-0005-0000-0000-0000D9650000}"/>
    <cellStyle name="Input 2 17 71" xfId="26413" xr:uid="{00000000-0005-0000-0000-0000DA650000}"/>
    <cellStyle name="Input 2 17 72" xfId="26414" xr:uid="{00000000-0005-0000-0000-0000DB650000}"/>
    <cellStyle name="Input 2 17 73" xfId="26415" xr:uid="{00000000-0005-0000-0000-0000DC650000}"/>
    <cellStyle name="Input 2 17 74" xfId="26416" xr:uid="{00000000-0005-0000-0000-0000DD650000}"/>
    <cellStyle name="Input 2 17 75" xfId="26417" xr:uid="{00000000-0005-0000-0000-0000DE650000}"/>
    <cellStyle name="Input 2 17 76" xfId="26418" xr:uid="{00000000-0005-0000-0000-0000DF650000}"/>
    <cellStyle name="Input 2 17 77" xfId="52664" xr:uid="{00000000-0005-0000-0000-0000E0650000}"/>
    <cellStyle name="Input 2 17 78" xfId="52921" xr:uid="{00000000-0005-0000-0000-0000E1650000}"/>
    <cellStyle name="Input 2 17 79" xfId="53382" xr:uid="{00000000-0005-0000-0000-0000E2650000}"/>
    <cellStyle name="Input 2 17 8" xfId="26419" xr:uid="{00000000-0005-0000-0000-0000E3650000}"/>
    <cellStyle name="Input 2 17 8 2" xfId="26420" xr:uid="{00000000-0005-0000-0000-0000E4650000}"/>
    <cellStyle name="Input 2 17 9" xfId="26421" xr:uid="{00000000-0005-0000-0000-0000E5650000}"/>
    <cellStyle name="Input 2 17 9 2" xfId="26422" xr:uid="{00000000-0005-0000-0000-0000E6650000}"/>
    <cellStyle name="Input 2 18" xfId="682" xr:uid="{00000000-0005-0000-0000-0000E7650000}"/>
    <cellStyle name="Input 2 18 10" xfId="26423" xr:uid="{00000000-0005-0000-0000-0000E8650000}"/>
    <cellStyle name="Input 2 18 10 2" xfId="26424" xr:uid="{00000000-0005-0000-0000-0000E9650000}"/>
    <cellStyle name="Input 2 18 11" xfId="26425" xr:uid="{00000000-0005-0000-0000-0000EA650000}"/>
    <cellStyle name="Input 2 18 11 2" xfId="26426" xr:uid="{00000000-0005-0000-0000-0000EB650000}"/>
    <cellStyle name="Input 2 18 12" xfId="26427" xr:uid="{00000000-0005-0000-0000-0000EC650000}"/>
    <cellStyle name="Input 2 18 12 2" xfId="26428" xr:uid="{00000000-0005-0000-0000-0000ED650000}"/>
    <cellStyle name="Input 2 18 13" xfId="26429" xr:uid="{00000000-0005-0000-0000-0000EE650000}"/>
    <cellStyle name="Input 2 18 13 2" xfId="26430" xr:uid="{00000000-0005-0000-0000-0000EF650000}"/>
    <cellStyle name="Input 2 18 14" xfId="26431" xr:uid="{00000000-0005-0000-0000-0000F0650000}"/>
    <cellStyle name="Input 2 18 14 2" xfId="26432" xr:uid="{00000000-0005-0000-0000-0000F1650000}"/>
    <cellStyle name="Input 2 18 15" xfId="26433" xr:uid="{00000000-0005-0000-0000-0000F2650000}"/>
    <cellStyle name="Input 2 18 15 2" xfId="26434" xr:uid="{00000000-0005-0000-0000-0000F3650000}"/>
    <cellStyle name="Input 2 18 16" xfId="26435" xr:uid="{00000000-0005-0000-0000-0000F4650000}"/>
    <cellStyle name="Input 2 18 16 2" xfId="26436" xr:uid="{00000000-0005-0000-0000-0000F5650000}"/>
    <cellStyle name="Input 2 18 17" xfId="26437" xr:uid="{00000000-0005-0000-0000-0000F6650000}"/>
    <cellStyle name="Input 2 18 17 2" xfId="26438" xr:uid="{00000000-0005-0000-0000-0000F7650000}"/>
    <cellStyle name="Input 2 18 18" xfId="26439" xr:uid="{00000000-0005-0000-0000-0000F8650000}"/>
    <cellStyle name="Input 2 18 18 2" xfId="26440" xr:uid="{00000000-0005-0000-0000-0000F9650000}"/>
    <cellStyle name="Input 2 18 19" xfId="26441" xr:uid="{00000000-0005-0000-0000-0000FA650000}"/>
    <cellStyle name="Input 2 18 19 2" xfId="26442" xr:uid="{00000000-0005-0000-0000-0000FB650000}"/>
    <cellStyle name="Input 2 18 2" xfId="683" xr:uid="{00000000-0005-0000-0000-0000FC650000}"/>
    <cellStyle name="Input 2 18 2 2" xfId="26443" xr:uid="{00000000-0005-0000-0000-0000FD650000}"/>
    <cellStyle name="Input 2 18 20" xfId="26444" xr:uid="{00000000-0005-0000-0000-0000FE650000}"/>
    <cellStyle name="Input 2 18 20 2" xfId="26445" xr:uid="{00000000-0005-0000-0000-0000FF650000}"/>
    <cellStyle name="Input 2 18 21" xfId="26446" xr:uid="{00000000-0005-0000-0000-000000660000}"/>
    <cellStyle name="Input 2 18 21 2" xfId="26447" xr:uid="{00000000-0005-0000-0000-000001660000}"/>
    <cellStyle name="Input 2 18 22" xfId="26448" xr:uid="{00000000-0005-0000-0000-000002660000}"/>
    <cellStyle name="Input 2 18 22 2" xfId="26449" xr:uid="{00000000-0005-0000-0000-000003660000}"/>
    <cellStyle name="Input 2 18 23" xfId="26450" xr:uid="{00000000-0005-0000-0000-000004660000}"/>
    <cellStyle name="Input 2 18 23 2" xfId="26451" xr:uid="{00000000-0005-0000-0000-000005660000}"/>
    <cellStyle name="Input 2 18 24" xfId="26452" xr:uid="{00000000-0005-0000-0000-000006660000}"/>
    <cellStyle name="Input 2 18 24 2" xfId="26453" xr:uid="{00000000-0005-0000-0000-000007660000}"/>
    <cellStyle name="Input 2 18 25" xfId="26454" xr:uid="{00000000-0005-0000-0000-000008660000}"/>
    <cellStyle name="Input 2 18 25 2" xfId="26455" xr:uid="{00000000-0005-0000-0000-000009660000}"/>
    <cellStyle name="Input 2 18 26" xfId="26456" xr:uid="{00000000-0005-0000-0000-00000A660000}"/>
    <cellStyle name="Input 2 18 26 2" xfId="26457" xr:uid="{00000000-0005-0000-0000-00000B660000}"/>
    <cellStyle name="Input 2 18 27" xfId="26458" xr:uid="{00000000-0005-0000-0000-00000C660000}"/>
    <cellStyle name="Input 2 18 27 2" xfId="26459" xr:uid="{00000000-0005-0000-0000-00000D660000}"/>
    <cellStyle name="Input 2 18 28" xfId="26460" xr:uid="{00000000-0005-0000-0000-00000E660000}"/>
    <cellStyle name="Input 2 18 28 2" xfId="26461" xr:uid="{00000000-0005-0000-0000-00000F660000}"/>
    <cellStyle name="Input 2 18 29" xfId="26462" xr:uid="{00000000-0005-0000-0000-000010660000}"/>
    <cellStyle name="Input 2 18 29 2" xfId="26463" xr:uid="{00000000-0005-0000-0000-000011660000}"/>
    <cellStyle name="Input 2 18 3" xfId="26464" xr:uid="{00000000-0005-0000-0000-000012660000}"/>
    <cellStyle name="Input 2 18 3 2" xfId="26465" xr:uid="{00000000-0005-0000-0000-000013660000}"/>
    <cellStyle name="Input 2 18 30" xfId="26466" xr:uid="{00000000-0005-0000-0000-000014660000}"/>
    <cellStyle name="Input 2 18 30 2" xfId="26467" xr:uid="{00000000-0005-0000-0000-000015660000}"/>
    <cellStyle name="Input 2 18 31" xfId="26468" xr:uid="{00000000-0005-0000-0000-000016660000}"/>
    <cellStyle name="Input 2 18 31 2" xfId="26469" xr:uid="{00000000-0005-0000-0000-000017660000}"/>
    <cellStyle name="Input 2 18 32" xfId="26470" xr:uid="{00000000-0005-0000-0000-000018660000}"/>
    <cellStyle name="Input 2 18 32 2" xfId="26471" xr:uid="{00000000-0005-0000-0000-000019660000}"/>
    <cellStyle name="Input 2 18 33" xfId="26472" xr:uid="{00000000-0005-0000-0000-00001A660000}"/>
    <cellStyle name="Input 2 18 33 2" xfId="26473" xr:uid="{00000000-0005-0000-0000-00001B660000}"/>
    <cellStyle name="Input 2 18 34" xfId="26474" xr:uid="{00000000-0005-0000-0000-00001C660000}"/>
    <cellStyle name="Input 2 18 34 2" xfId="26475" xr:uid="{00000000-0005-0000-0000-00001D660000}"/>
    <cellStyle name="Input 2 18 35" xfId="26476" xr:uid="{00000000-0005-0000-0000-00001E660000}"/>
    <cellStyle name="Input 2 18 35 2" xfId="26477" xr:uid="{00000000-0005-0000-0000-00001F660000}"/>
    <cellStyle name="Input 2 18 36" xfId="26478" xr:uid="{00000000-0005-0000-0000-000020660000}"/>
    <cellStyle name="Input 2 18 36 2" xfId="26479" xr:uid="{00000000-0005-0000-0000-000021660000}"/>
    <cellStyle name="Input 2 18 37" xfId="26480" xr:uid="{00000000-0005-0000-0000-000022660000}"/>
    <cellStyle name="Input 2 18 37 2" xfId="26481" xr:uid="{00000000-0005-0000-0000-000023660000}"/>
    <cellStyle name="Input 2 18 38" xfId="26482" xr:uid="{00000000-0005-0000-0000-000024660000}"/>
    <cellStyle name="Input 2 18 38 2" xfId="26483" xr:uid="{00000000-0005-0000-0000-000025660000}"/>
    <cellStyle name="Input 2 18 39" xfId="26484" xr:uid="{00000000-0005-0000-0000-000026660000}"/>
    <cellStyle name="Input 2 18 39 2" xfId="26485" xr:uid="{00000000-0005-0000-0000-000027660000}"/>
    <cellStyle name="Input 2 18 4" xfId="26486" xr:uid="{00000000-0005-0000-0000-000028660000}"/>
    <cellStyle name="Input 2 18 4 2" xfId="26487" xr:uid="{00000000-0005-0000-0000-000029660000}"/>
    <cellStyle name="Input 2 18 40" xfId="26488" xr:uid="{00000000-0005-0000-0000-00002A660000}"/>
    <cellStyle name="Input 2 18 41" xfId="26489" xr:uid="{00000000-0005-0000-0000-00002B660000}"/>
    <cellStyle name="Input 2 18 42" xfId="26490" xr:uid="{00000000-0005-0000-0000-00002C660000}"/>
    <cellStyle name="Input 2 18 43" xfId="26491" xr:uid="{00000000-0005-0000-0000-00002D660000}"/>
    <cellStyle name="Input 2 18 44" xfId="26492" xr:uid="{00000000-0005-0000-0000-00002E660000}"/>
    <cellStyle name="Input 2 18 45" xfId="26493" xr:uid="{00000000-0005-0000-0000-00002F660000}"/>
    <cellStyle name="Input 2 18 46" xfId="26494" xr:uid="{00000000-0005-0000-0000-000030660000}"/>
    <cellStyle name="Input 2 18 47" xfId="26495" xr:uid="{00000000-0005-0000-0000-000031660000}"/>
    <cellStyle name="Input 2 18 48" xfId="26496" xr:uid="{00000000-0005-0000-0000-000032660000}"/>
    <cellStyle name="Input 2 18 49" xfId="26497" xr:uid="{00000000-0005-0000-0000-000033660000}"/>
    <cellStyle name="Input 2 18 5" xfId="26498" xr:uid="{00000000-0005-0000-0000-000034660000}"/>
    <cellStyle name="Input 2 18 5 2" xfId="26499" xr:uid="{00000000-0005-0000-0000-000035660000}"/>
    <cellStyle name="Input 2 18 50" xfId="26500" xr:uid="{00000000-0005-0000-0000-000036660000}"/>
    <cellStyle name="Input 2 18 51" xfId="26501" xr:uid="{00000000-0005-0000-0000-000037660000}"/>
    <cellStyle name="Input 2 18 52" xfId="26502" xr:uid="{00000000-0005-0000-0000-000038660000}"/>
    <cellStyle name="Input 2 18 53" xfId="26503" xr:uid="{00000000-0005-0000-0000-000039660000}"/>
    <cellStyle name="Input 2 18 54" xfId="26504" xr:uid="{00000000-0005-0000-0000-00003A660000}"/>
    <cellStyle name="Input 2 18 55" xfId="26505" xr:uid="{00000000-0005-0000-0000-00003B660000}"/>
    <cellStyle name="Input 2 18 56" xfId="26506" xr:uid="{00000000-0005-0000-0000-00003C660000}"/>
    <cellStyle name="Input 2 18 57" xfId="26507" xr:uid="{00000000-0005-0000-0000-00003D660000}"/>
    <cellStyle name="Input 2 18 58" xfId="26508" xr:uid="{00000000-0005-0000-0000-00003E660000}"/>
    <cellStyle name="Input 2 18 59" xfId="26509" xr:uid="{00000000-0005-0000-0000-00003F660000}"/>
    <cellStyle name="Input 2 18 6" xfId="26510" xr:uid="{00000000-0005-0000-0000-000040660000}"/>
    <cellStyle name="Input 2 18 6 2" xfId="26511" xr:uid="{00000000-0005-0000-0000-000041660000}"/>
    <cellStyle name="Input 2 18 60" xfId="26512" xr:uid="{00000000-0005-0000-0000-000042660000}"/>
    <cellStyle name="Input 2 18 61" xfId="26513" xr:uid="{00000000-0005-0000-0000-000043660000}"/>
    <cellStyle name="Input 2 18 62" xfId="26514" xr:uid="{00000000-0005-0000-0000-000044660000}"/>
    <cellStyle name="Input 2 18 63" xfId="26515" xr:uid="{00000000-0005-0000-0000-000045660000}"/>
    <cellStyle name="Input 2 18 64" xfId="26516" xr:uid="{00000000-0005-0000-0000-000046660000}"/>
    <cellStyle name="Input 2 18 65" xfId="26517" xr:uid="{00000000-0005-0000-0000-000047660000}"/>
    <cellStyle name="Input 2 18 66" xfId="26518" xr:uid="{00000000-0005-0000-0000-000048660000}"/>
    <cellStyle name="Input 2 18 67" xfId="26519" xr:uid="{00000000-0005-0000-0000-000049660000}"/>
    <cellStyle name="Input 2 18 68" xfId="26520" xr:uid="{00000000-0005-0000-0000-00004A660000}"/>
    <cellStyle name="Input 2 18 69" xfId="26521" xr:uid="{00000000-0005-0000-0000-00004B660000}"/>
    <cellStyle name="Input 2 18 7" xfId="26522" xr:uid="{00000000-0005-0000-0000-00004C660000}"/>
    <cellStyle name="Input 2 18 7 2" xfId="26523" xr:uid="{00000000-0005-0000-0000-00004D660000}"/>
    <cellStyle name="Input 2 18 70" xfId="26524" xr:uid="{00000000-0005-0000-0000-00004E660000}"/>
    <cellStyle name="Input 2 18 71" xfId="26525" xr:uid="{00000000-0005-0000-0000-00004F660000}"/>
    <cellStyle name="Input 2 18 72" xfId="26526" xr:uid="{00000000-0005-0000-0000-000050660000}"/>
    <cellStyle name="Input 2 18 73" xfId="26527" xr:uid="{00000000-0005-0000-0000-000051660000}"/>
    <cellStyle name="Input 2 18 74" xfId="26528" xr:uid="{00000000-0005-0000-0000-000052660000}"/>
    <cellStyle name="Input 2 18 75" xfId="26529" xr:uid="{00000000-0005-0000-0000-000053660000}"/>
    <cellStyle name="Input 2 18 76" xfId="26530" xr:uid="{00000000-0005-0000-0000-000054660000}"/>
    <cellStyle name="Input 2 18 77" xfId="52703" xr:uid="{00000000-0005-0000-0000-000055660000}"/>
    <cellStyle name="Input 2 18 78" xfId="52968" xr:uid="{00000000-0005-0000-0000-000056660000}"/>
    <cellStyle name="Input 2 18 79" xfId="53429" xr:uid="{00000000-0005-0000-0000-000057660000}"/>
    <cellStyle name="Input 2 18 8" xfId="26531" xr:uid="{00000000-0005-0000-0000-000058660000}"/>
    <cellStyle name="Input 2 18 8 2" xfId="26532" xr:uid="{00000000-0005-0000-0000-000059660000}"/>
    <cellStyle name="Input 2 18 9" xfId="26533" xr:uid="{00000000-0005-0000-0000-00005A660000}"/>
    <cellStyle name="Input 2 18 9 2" xfId="26534" xr:uid="{00000000-0005-0000-0000-00005B660000}"/>
    <cellStyle name="Input 2 19" xfId="684" xr:uid="{00000000-0005-0000-0000-00005C660000}"/>
    <cellStyle name="Input 2 19 10" xfId="26535" xr:uid="{00000000-0005-0000-0000-00005D660000}"/>
    <cellStyle name="Input 2 19 10 2" xfId="26536" xr:uid="{00000000-0005-0000-0000-00005E660000}"/>
    <cellStyle name="Input 2 19 11" xfId="26537" xr:uid="{00000000-0005-0000-0000-00005F660000}"/>
    <cellStyle name="Input 2 19 11 2" xfId="26538" xr:uid="{00000000-0005-0000-0000-000060660000}"/>
    <cellStyle name="Input 2 19 12" xfId="26539" xr:uid="{00000000-0005-0000-0000-000061660000}"/>
    <cellStyle name="Input 2 19 12 2" xfId="26540" xr:uid="{00000000-0005-0000-0000-000062660000}"/>
    <cellStyle name="Input 2 19 13" xfId="26541" xr:uid="{00000000-0005-0000-0000-000063660000}"/>
    <cellStyle name="Input 2 19 13 2" xfId="26542" xr:uid="{00000000-0005-0000-0000-000064660000}"/>
    <cellStyle name="Input 2 19 14" xfId="26543" xr:uid="{00000000-0005-0000-0000-000065660000}"/>
    <cellStyle name="Input 2 19 14 2" xfId="26544" xr:uid="{00000000-0005-0000-0000-000066660000}"/>
    <cellStyle name="Input 2 19 15" xfId="26545" xr:uid="{00000000-0005-0000-0000-000067660000}"/>
    <cellStyle name="Input 2 19 15 2" xfId="26546" xr:uid="{00000000-0005-0000-0000-000068660000}"/>
    <cellStyle name="Input 2 19 16" xfId="26547" xr:uid="{00000000-0005-0000-0000-000069660000}"/>
    <cellStyle name="Input 2 19 16 2" xfId="26548" xr:uid="{00000000-0005-0000-0000-00006A660000}"/>
    <cellStyle name="Input 2 19 17" xfId="26549" xr:uid="{00000000-0005-0000-0000-00006B660000}"/>
    <cellStyle name="Input 2 19 17 2" xfId="26550" xr:uid="{00000000-0005-0000-0000-00006C660000}"/>
    <cellStyle name="Input 2 19 18" xfId="26551" xr:uid="{00000000-0005-0000-0000-00006D660000}"/>
    <cellStyle name="Input 2 19 18 2" xfId="26552" xr:uid="{00000000-0005-0000-0000-00006E660000}"/>
    <cellStyle name="Input 2 19 19" xfId="26553" xr:uid="{00000000-0005-0000-0000-00006F660000}"/>
    <cellStyle name="Input 2 19 19 2" xfId="26554" xr:uid="{00000000-0005-0000-0000-000070660000}"/>
    <cellStyle name="Input 2 19 2" xfId="685" xr:uid="{00000000-0005-0000-0000-000071660000}"/>
    <cellStyle name="Input 2 19 2 2" xfId="26555" xr:uid="{00000000-0005-0000-0000-000072660000}"/>
    <cellStyle name="Input 2 19 20" xfId="26556" xr:uid="{00000000-0005-0000-0000-000073660000}"/>
    <cellStyle name="Input 2 19 20 2" xfId="26557" xr:uid="{00000000-0005-0000-0000-000074660000}"/>
    <cellStyle name="Input 2 19 21" xfId="26558" xr:uid="{00000000-0005-0000-0000-000075660000}"/>
    <cellStyle name="Input 2 19 21 2" xfId="26559" xr:uid="{00000000-0005-0000-0000-000076660000}"/>
    <cellStyle name="Input 2 19 22" xfId="26560" xr:uid="{00000000-0005-0000-0000-000077660000}"/>
    <cellStyle name="Input 2 19 22 2" xfId="26561" xr:uid="{00000000-0005-0000-0000-000078660000}"/>
    <cellStyle name="Input 2 19 23" xfId="26562" xr:uid="{00000000-0005-0000-0000-000079660000}"/>
    <cellStyle name="Input 2 19 23 2" xfId="26563" xr:uid="{00000000-0005-0000-0000-00007A660000}"/>
    <cellStyle name="Input 2 19 24" xfId="26564" xr:uid="{00000000-0005-0000-0000-00007B660000}"/>
    <cellStyle name="Input 2 19 24 2" xfId="26565" xr:uid="{00000000-0005-0000-0000-00007C660000}"/>
    <cellStyle name="Input 2 19 25" xfId="26566" xr:uid="{00000000-0005-0000-0000-00007D660000}"/>
    <cellStyle name="Input 2 19 25 2" xfId="26567" xr:uid="{00000000-0005-0000-0000-00007E660000}"/>
    <cellStyle name="Input 2 19 26" xfId="26568" xr:uid="{00000000-0005-0000-0000-00007F660000}"/>
    <cellStyle name="Input 2 19 26 2" xfId="26569" xr:uid="{00000000-0005-0000-0000-000080660000}"/>
    <cellStyle name="Input 2 19 27" xfId="26570" xr:uid="{00000000-0005-0000-0000-000081660000}"/>
    <cellStyle name="Input 2 19 27 2" xfId="26571" xr:uid="{00000000-0005-0000-0000-000082660000}"/>
    <cellStyle name="Input 2 19 28" xfId="26572" xr:uid="{00000000-0005-0000-0000-000083660000}"/>
    <cellStyle name="Input 2 19 28 2" xfId="26573" xr:uid="{00000000-0005-0000-0000-000084660000}"/>
    <cellStyle name="Input 2 19 29" xfId="26574" xr:uid="{00000000-0005-0000-0000-000085660000}"/>
    <cellStyle name="Input 2 19 29 2" xfId="26575" xr:uid="{00000000-0005-0000-0000-000086660000}"/>
    <cellStyle name="Input 2 19 3" xfId="26576" xr:uid="{00000000-0005-0000-0000-000087660000}"/>
    <cellStyle name="Input 2 19 3 2" xfId="26577" xr:uid="{00000000-0005-0000-0000-000088660000}"/>
    <cellStyle name="Input 2 19 30" xfId="26578" xr:uid="{00000000-0005-0000-0000-000089660000}"/>
    <cellStyle name="Input 2 19 30 2" xfId="26579" xr:uid="{00000000-0005-0000-0000-00008A660000}"/>
    <cellStyle name="Input 2 19 31" xfId="26580" xr:uid="{00000000-0005-0000-0000-00008B660000}"/>
    <cellStyle name="Input 2 19 31 2" xfId="26581" xr:uid="{00000000-0005-0000-0000-00008C660000}"/>
    <cellStyle name="Input 2 19 32" xfId="26582" xr:uid="{00000000-0005-0000-0000-00008D660000}"/>
    <cellStyle name="Input 2 19 32 2" xfId="26583" xr:uid="{00000000-0005-0000-0000-00008E660000}"/>
    <cellStyle name="Input 2 19 33" xfId="26584" xr:uid="{00000000-0005-0000-0000-00008F660000}"/>
    <cellStyle name="Input 2 19 33 2" xfId="26585" xr:uid="{00000000-0005-0000-0000-000090660000}"/>
    <cellStyle name="Input 2 19 34" xfId="26586" xr:uid="{00000000-0005-0000-0000-000091660000}"/>
    <cellStyle name="Input 2 19 34 2" xfId="26587" xr:uid="{00000000-0005-0000-0000-000092660000}"/>
    <cellStyle name="Input 2 19 35" xfId="26588" xr:uid="{00000000-0005-0000-0000-000093660000}"/>
    <cellStyle name="Input 2 19 35 2" xfId="26589" xr:uid="{00000000-0005-0000-0000-000094660000}"/>
    <cellStyle name="Input 2 19 36" xfId="26590" xr:uid="{00000000-0005-0000-0000-000095660000}"/>
    <cellStyle name="Input 2 19 36 2" xfId="26591" xr:uid="{00000000-0005-0000-0000-000096660000}"/>
    <cellStyle name="Input 2 19 37" xfId="26592" xr:uid="{00000000-0005-0000-0000-000097660000}"/>
    <cellStyle name="Input 2 19 37 2" xfId="26593" xr:uid="{00000000-0005-0000-0000-000098660000}"/>
    <cellStyle name="Input 2 19 38" xfId="26594" xr:uid="{00000000-0005-0000-0000-000099660000}"/>
    <cellStyle name="Input 2 19 38 2" xfId="26595" xr:uid="{00000000-0005-0000-0000-00009A660000}"/>
    <cellStyle name="Input 2 19 39" xfId="26596" xr:uid="{00000000-0005-0000-0000-00009B660000}"/>
    <cellStyle name="Input 2 19 39 2" xfId="26597" xr:uid="{00000000-0005-0000-0000-00009C660000}"/>
    <cellStyle name="Input 2 19 4" xfId="26598" xr:uid="{00000000-0005-0000-0000-00009D660000}"/>
    <cellStyle name="Input 2 19 4 2" xfId="26599" xr:uid="{00000000-0005-0000-0000-00009E660000}"/>
    <cellStyle name="Input 2 19 40" xfId="26600" xr:uid="{00000000-0005-0000-0000-00009F660000}"/>
    <cellStyle name="Input 2 19 41" xfId="26601" xr:uid="{00000000-0005-0000-0000-0000A0660000}"/>
    <cellStyle name="Input 2 19 42" xfId="26602" xr:uid="{00000000-0005-0000-0000-0000A1660000}"/>
    <cellStyle name="Input 2 19 43" xfId="26603" xr:uid="{00000000-0005-0000-0000-0000A2660000}"/>
    <cellStyle name="Input 2 19 44" xfId="26604" xr:uid="{00000000-0005-0000-0000-0000A3660000}"/>
    <cellStyle name="Input 2 19 45" xfId="26605" xr:uid="{00000000-0005-0000-0000-0000A4660000}"/>
    <cellStyle name="Input 2 19 46" xfId="26606" xr:uid="{00000000-0005-0000-0000-0000A5660000}"/>
    <cellStyle name="Input 2 19 47" xfId="26607" xr:uid="{00000000-0005-0000-0000-0000A6660000}"/>
    <cellStyle name="Input 2 19 48" xfId="26608" xr:uid="{00000000-0005-0000-0000-0000A7660000}"/>
    <cellStyle name="Input 2 19 49" xfId="26609" xr:uid="{00000000-0005-0000-0000-0000A8660000}"/>
    <cellStyle name="Input 2 19 5" xfId="26610" xr:uid="{00000000-0005-0000-0000-0000A9660000}"/>
    <cellStyle name="Input 2 19 5 2" xfId="26611" xr:uid="{00000000-0005-0000-0000-0000AA660000}"/>
    <cellStyle name="Input 2 19 50" xfId="26612" xr:uid="{00000000-0005-0000-0000-0000AB660000}"/>
    <cellStyle name="Input 2 19 51" xfId="26613" xr:uid="{00000000-0005-0000-0000-0000AC660000}"/>
    <cellStyle name="Input 2 19 52" xfId="26614" xr:uid="{00000000-0005-0000-0000-0000AD660000}"/>
    <cellStyle name="Input 2 19 53" xfId="26615" xr:uid="{00000000-0005-0000-0000-0000AE660000}"/>
    <cellStyle name="Input 2 19 54" xfId="26616" xr:uid="{00000000-0005-0000-0000-0000AF660000}"/>
    <cellStyle name="Input 2 19 55" xfId="26617" xr:uid="{00000000-0005-0000-0000-0000B0660000}"/>
    <cellStyle name="Input 2 19 56" xfId="26618" xr:uid="{00000000-0005-0000-0000-0000B1660000}"/>
    <cellStyle name="Input 2 19 57" xfId="26619" xr:uid="{00000000-0005-0000-0000-0000B2660000}"/>
    <cellStyle name="Input 2 19 58" xfId="26620" xr:uid="{00000000-0005-0000-0000-0000B3660000}"/>
    <cellStyle name="Input 2 19 59" xfId="26621" xr:uid="{00000000-0005-0000-0000-0000B4660000}"/>
    <cellStyle name="Input 2 19 6" xfId="26622" xr:uid="{00000000-0005-0000-0000-0000B5660000}"/>
    <cellStyle name="Input 2 19 6 2" xfId="26623" xr:uid="{00000000-0005-0000-0000-0000B6660000}"/>
    <cellStyle name="Input 2 19 60" xfId="26624" xr:uid="{00000000-0005-0000-0000-0000B7660000}"/>
    <cellStyle name="Input 2 19 61" xfId="26625" xr:uid="{00000000-0005-0000-0000-0000B8660000}"/>
    <cellStyle name="Input 2 19 62" xfId="26626" xr:uid="{00000000-0005-0000-0000-0000B9660000}"/>
    <cellStyle name="Input 2 19 63" xfId="26627" xr:uid="{00000000-0005-0000-0000-0000BA660000}"/>
    <cellStyle name="Input 2 19 64" xfId="26628" xr:uid="{00000000-0005-0000-0000-0000BB660000}"/>
    <cellStyle name="Input 2 19 65" xfId="26629" xr:uid="{00000000-0005-0000-0000-0000BC660000}"/>
    <cellStyle name="Input 2 19 66" xfId="26630" xr:uid="{00000000-0005-0000-0000-0000BD660000}"/>
    <cellStyle name="Input 2 19 67" xfId="26631" xr:uid="{00000000-0005-0000-0000-0000BE660000}"/>
    <cellStyle name="Input 2 19 68" xfId="26632" xr:uid="{00000000-0005-0000-0000-0000BF660000}"/>
    <cellStyle name="Input 2 19 69" xfId="26633" xr:uid="{00000000-0005-0000-0000-0000C0660000}"/>
    <cellStyle name="Input 2 19 7" xfId="26634" xr:uid="{00000000-0005-0000-0000-0000C1660000}"/>
    <cellStyle name="Input 2 19 7 2" xfId="26635" xr:uid="{00000000-0005-0000-0000-0000C2660000}"/>
    <cellStyle name="Input 2 19 70" xfId="26636" xr:uid="{00000000-0005-0000-0000-0000C3660000}"/>
    <cellStyle name="Input 2 19 71" xfId="26637" xr:uid="{00000000-0005-0000-0000-0000C4660000}"/>
    <cellStyle name="Input 2 19 72" xfId="26638" xr:uid="{00000000-0005-0000-0000-0000C5660000}"/>
    <cellStyle name="Input 2 19 73" xfId="26639" xr:uid="{00000000-0005-0000-0000-0000C6660000}"/>
    <cellStyle name="Input 2 19 74" xfId="26640" xr:uid="{00000000-0005-0000-0000-0000C7660000}"/>
    <cellStyle name="Input 2 19 75" xfId="26641" xr:uid="{00000000-0005-0000-0000-0000C8660000}"/>
    <cellStyle name="Input 2 19 76" xfId="26642" xr:uid="{00000000-0005-0000-0000-0000C9660000}"/>
    <cellStyle name="Input 2 19 77" xfId="52734" xr:uid="{00000000-0005-0000-0000-0000CA660000}"/>
    <cellStyle name="Input 2 19 78" xfId="53008" xr:uid="{00000000-0005-0000-0000-0000CB660000}"/>
    <cellStyle name="Input 2 19 79" xfId="53469" xr:uid="{00000000-0005-0000-0000-0000CC660000}"/>
    <cellStyle name="Input 2 19 8" xfId="26643" xr:uid="{00000000-0005-0000-0000-0000CD660000}"/>
    <cellStyle name="Input 2 19 8 2" xfId="26644" xr:uid="{00000000-0005-0000-0000-0000CE660000}"/>
    <cellStyle name="Input 2 19 9" xfId="26645" xr:uid="{00000000-0005-0000-0000-0000CF660000}"/>
    <cellStyle name="Input 2 19 9 2" xfId="26646" xr:uid="{00000000-0005-0000-0000-0000D0660000}"/>
    <cellStyle name="Input 2 2" xfId="686" xr:uid="{00000000-0005-0000-0000-0000D1660000}"/>
    <cellStyle name="Input 2 2 10" xfId="26647" xr:uid="{00000000-0005-0000-0000-0000D2660000}"/>
    <cellStyle name="Input 2 2 10 2" xfId="26648" xr:uid="{00000000-0005-0000-0000-0000D3660000}"/>
    <cellStyle name="Input 2 2 11" xfId="26649" xr:uid="{00000000-0005-0000-0000-0000D4660000}"/>
    <cellStyle name="Input 2 2 11 2" xfId="26650" xr:uid="{00000000-0005-0000-0000-0000D5660000}"/>
    <cellStyle name="Input 2 2 12" xfId="26651" xr:uid="{00000000-0005-0000-0000-0000D6660000}"/>
    <cellStyle name="Input 2 2 12 2" xfId="26652" xr:uid="{00000000-0005-0000-0000-0000D7660000}"/>
    <cellStyle name="Input 2 2 13" xfId="26653" xr:uid="{00000000-0005-0000-0000-0000D8660000}"/>
    <cellStyle name="Input 2 2 13 2" xfId="26654" xr:uid="{00000000-0005-0000-0000-0000D9660000}"/>
    <cellStyle name="Input 2 2 14" xfId="26655" xr:uid="{00000000-0005-0000-0000-0000DA660000}"/>
    <cellStyle name="Input 2 2 14 2" xfId="26656" xr:uid="{00000000-0005-0000-0000-0000DB660000}"/>
    <cellStyle name="Input 2 2 15" xfId="26657" xr:uid="{00000000-0005-0000-0000-0000DC660000}"/>
    <cellStyle name="Input 2 2 15 2" xfId="26658" xr:uid="{00000000-0005-0000-0000-0000DD660000}"/>
    <cellStyle name="Input 2 2 16" xfId="26659" xr:uid="{00000000-0005-0000-0000-0000DE660000}"/>
    <cellStyle name="Input 2 2 16 2" xfId="26660" xr:uid="{00000000-0005-0000-0000-0000DF660000}"/>
    <cellStyle name="Input 2 2 17" xfId="26661" xr:uid="{00000000-0005-0000-0000-0000E0660000}"/>
    <cellStyle name="Input 2 2 17 2" xfId="26662" xr:uid="{00000000-0005-0000-0000-0000E1660000}"/>
    <cellStyle name="Input 2 2 18" xfId="26663" xr:uid="{00000000-0005-0000-0000-0000E2660000}"/>
    <cellStyle name="Input 2 2 18 2" xfId="26664" xr:uid="{00000000-0005-0000-0000-0000E3660000}"/>
    <cellStyle name="Input 2 2 19" xfId="26665" xr:uid="{00000000-0005-0000-0000-0000E4660000}"/>
    <cellStyle name="Input 2 2 19 2" xfId="26666" xr:uid="{00000000-0005-0000-0000-0000E5660000}"/>
    <cellStyle name="Input 2 2 2" xfId="687" xr:uid="{00000000-0005-0000-0000-0000E6660000}"/>
    <cellStyle name="Input 2 2 2 2" xfId="26667" xr:uid="{00000000-0005-0000-0000-0000E7660000}"/>
    <cellStyle name="Input 2 2 20" xfId="26668" xr:uid="{00000000-0005-0000-0000-0000E8660000}"/>
    <cellStyle name="Input 2 2 20 2" xfId="26669" xr:uid="{00000000-0005-0000-0000-0000E9660000}"/>
    <cellStyle name="Input 2 2 21" xfId="26670" xr:uid="{00000000-0005-0000-0000-0000EA660000}"/>
    <cellStyle name="Input 2 2 21 2" xfId="26671" xr:uid="{00000000-0005-0000-0000-0000EB660000}"/>
    <cellStyle name="Input 2 2 22" xfId="26672" xr:uid="{00000000-0005-0000-0000-0000EC660000}"/>
    <cellStyle name="Input 2 2 22 2" xfId="26673" xr:uid="{00000000-0005-0000-0000-0000ED660000}"/>
    <cellStyle name="Input 2 2 23" xfId="26674" xr:uid="{00000000-0005-0000-0000-0000EE660000}"/>
    <cellStyle name="Input 2 2 23 2" xfId="26675" xr:uid="{00000000-0005-0000-0000-0000EF660000}"/>
    <cellStyle name="Input 2 2 24" xfId="26676" xr:uid="{00000000-0005-0000-0000-0000F0660000}"/>
    <cellStyle name="Input 2 2 24 2" xfId="26677" xr:uid="{00000000-0005-0000-0000-0000F1660000}"/>
    <cellStyle name="Input 2 2 25" xfId="26678" xr:uid="{00000000-0005-0000-0000-0000F2660000}"/>
    <cellStyle name="Input 2 2 25 2" xfId="26679" xr:uid="{00000000-0005-0000-0000-0000F3660000}"/>
    <cellStyle name="Input 2 2 26" xfId="26680" xr:uid="{00000000-0005-0000-0000-0000F4660000}"/>
    <cellStyle name="Input 2 2 26 2" xfId="26681" xr:uid="{00000000-0005-0000-0000-0000F5660000}"/>
    <cellStyle name="Input 2 2 27" xfId="26682" xr:uid="{00000000-0005-0000-0000-0000F6660000}"/>
    <cellStyle name="Input 2 2 27 2" xfId="26683" xr:uid="{00000000-0005-0000-0000-0000F7660000}"/>
    <cellStyle name="Input 2 2 28" xfId="26684" xr:uid="{00000000-0005-0000-0000-0000F8660000}"/>
    <cellStyle name="Input 2 2 28 2" xfId="26685" xr:uid="{00000000-0005-0000-0000-0000F9660000}"/>
    <cellStyle name="Input 2 2 29" xfId="26686" xr:uid="{00000000-0005-0000-0000-0000FA660000}"/>
    <cellStyle name="Input 2 2 29 2" xfId="26687" xr:uid="{00000000-0005-0000-0000-0000FB660000}"/>
    <cellStyle name="Input 2 2 3" xfId="26688" xr:uid="{00000000-0005-0000-0000-0000FC660000}"/>
    <cellStyle name="Input 2 2 3 2" xfId="26689" xr:uid="{00000000-0005-0000-0000-0000FD660000}"/>
    <cellStyle name="Input 2 2 30" xfId="26690" xr:uid="{00000000-0005-0000-0000-0000FE660000}"/>
    <cellStyle name="Input 2 2 30 2" xfId="26691" xr:uid="{00000000-0005-0000-0000-0000FF660000}"/>
    <cellStyle name="Input 2 2 31" xfId="26692" xr:uid="{00000000-0005-0000-0000-000000670000}"/>
    <cellStyle name="Input 2 2 31 2" xfId="26693" xr:uid="{00000000-0005-0000-0000-000001670000}"/>
    <cellStyle name="Input 2 2 32" xfId="26694" xr:uid="{00000000-0005-0000-0000-000002670000}"/>
    <cellStyle name="Input 2 2 32 2" xfId="26695" xr:uid="{00000000-0005-0000-0000-000003670000}"/>
    <cellStyle name="Input 2 2 33" xfId="26696" xr:uid="{00000000-0005-0000-0000-000004670000}"/>
    <cellStyle name="Input 2 2 33 2" xfId="26697" xr:uid="{00000000-0005-0000-0000-000005670000}"/>
    <cellStyle name="Input 2 2 34" xfId="26698" xr:uid="{00000000-0005-0000-0000-000006670000}"/>
    <cellStyle name="Input 2 2 34 2" xfId="26699" xr:uid="{00000000-0005-0000-0000-000007670000}"/>
    <cellStyle name="Input 2 2 35" xfId="26700" xr:uid="{00000000-0005-0000-0000-000008670000}"/>
    <cellStyle name="Input 2 2 35 2" xfId="26701" xr:uid="{00000000-0005-0000-0000-000009670000}"/>
    <cellStyle name="Input 2 2 36" xfId="26702" xr:uid="{00000000-0005-0000-0000-00000A670000}"/>
    <cellStyle name="Input 2 2 36 2" xfId="26703" xr:uid="{00000000-0005-0000-0000-00000B670000}"/>
    <cellStyle name="Input 2 2 37" xfId="26704" xr:uid="{00000000-0005-0000-0000-00000C670000}"/>
    <cellStyle name="Input 2 2 37 2" xfId="26705" xr:uid="{00000000-0005-0000-0000-00000D670000}"/>
    <cellStyle name="Input 2 2 38" xfId="26706" xr:uid="{00000000-0005-0000-0000-00000E670000}"/>
    <cellStyle name="Input 2 2 38 2" xfId="26707" xr:uid="{00000000-0005-0000-0000-00000F670000}"/>
    <cellStyle name="Input 2 2 39" xfId="26708" xr:uid="{00000000-0005-0000-0000-000010670000}"/>
    <cellStyle name="Input 2 2 39 2" xfId="26709" xr:uid="{00000000-0005-0000-0000-000011670000}"/>
    <cellStyle name="Input 2 2 4" xfId="26710" xr:uid="{00000000-0005-0000-0000-000012670000}"/>
    <cellStyle name="Input 2 2 4 2" xfId="26711" xr:uid="{00000000-0005-0000-0000-000013670000}"/>
    <cellStyle name="Input 2 2 40" xfId="26712" xr:uid="{00000000-0005-0000-0000-000014670000}"/>
    <cellStyle name="Input 2 2 41" xfId="26713" xr:uid="{00000000-0005-0000-0000-000015670000}"/>
    <cellStyle name="Input 2 2 42" xfId="26714" xr:uid="{00000000-0005-0000-0000-000016670000}"/>
    <cellStyle name="Input 2 2 43" xfId="26715" xr:uid="{00000000-0005-0000-0000-000017670000}"/>
    <cellStyle name="Input 2 2 44" xfId="26716" xr:uid="{00000000-0005-0000-0000-000018670000}"/>
    <cellStyle name="Input 2 2 45" xfId="26717" xr:uid="{00000000-0005-0000-0000-000019670000}"/>
    <cellStyle name="Input 2 2 46" xfId="26718" xr:uid="{00000000-0005-0000-0000-00001A670000}"/>
    <cellStyle name="Input 2 2 47" xfId="26719" xr:uid="{00000000-0005-0000-0000-00001B670000}"/>
    <cellStyle name="Input 2 2 48" xfId="26720" xr:uid="{00000000-0005-0000-0000-00001C670000}"/>
    <cellStyle name="Input 2 2 49" xfId="26721" xr:uid="{00000000-0005-0000-0000-00001D670000}"/>
    <cellStyle name="Input 2 2 5" xfId="26722" xr:uid="{00000000-0005-0000-0000-00001E670000}"/>
    <cellStyle name="Input 2 2 5 2" xfId="26723" xr:uid="{00000000-0005-0000-0000-00001F670000}"/>
    <cellStyle name="Input 2 2 50" xfId="26724" xr:uid="{00000000-0005-0000-0000-000020670000}"/>
    <cellStyle name="Input 2 2 51" xfId="26725" xr:uid="{00000000-0005-0000-0000-000021670000}"/>
    <cellStyle name="Input 2 2 52" xfId="26726" xr:uid="{00000000-0005-0000-0000-000022670000}"/>
    <cellStyle name="Input 2 2 53" xfId="26727" xr:uid="{00000000-0005-0000-0000-000023670000}"/>
    <cellStyle name="Input 2 2 54" xfId="26728" xr:uid="{00000000-0005-0000-0000-000024670000}"/>
    <cellStyle name="Input 2 2 55" xfId="26729" xr:uid="{00000000-0005-0000-0000-000025670000}"/>
    <cellStyle name="Input 2 2 56" xfId="26730" xr:uid="{00000000-0005-0000-0000-000026670000}"/>
    <cellStyle name="Input 2 2 57" xfId="26731" xr:uid="{00000000-0005-0000-0000-000027670000}"/>
    <cellStyle name="Input 2 2 58" xfId="26732" xr:uid="{00000000-0005-0000-0000-000028670000}"/>
    <cellStyle name="Input 2 2 59" xfId="26733" xr:uid="{00000000-0005-0000-0000-000029670000}"/>
    <cellStyle name="Input 2 2 6" xfId="26734" xr:uid="{00000000-0005-0000-0000-00002A670000}"/>
    <cellStyle name="Input 2 2 6 2" xfId="26735" xr:uid="{00000000-0005-0000-0000-00002B670000}"/>
    <cellStyle name="Input 2 2 60" xfId="26736" xr:uid="{00000000-0005-0000-0000-00002C670000}"/>
    <cellStyle name="Input 2 2 61" xfId="26737" xr:uid="{00000000-0005-0000-0000-00002D670000}"/>
    <cellStyle name="Input 2 2 62" xfId="26738" xr:uid="{00000000-0005-0000-0000-00002E670000}"/>
    <cellStyle name="Input 2 2 63" xfId="26739" xr:uid="{00000000-0005-0000-0000-00002F670000}"/>
    <cellStyle name="Input 2 2 64" xfId="26740" xr:uid="{00000000-0005-0000-0000-000030670000}"/>
    <cellStyle name="Input 2 2 65" xfId="26741" xr:uid="{00000000-0005-0000-0000-000031670000}"/>
    <cellStyle name="Input 2 2 66" xfId="26742" xr:uid="{00000000-0005-0000-0000-000032670000}"/>
    <cellStyle name="Input 2 2 67" xfId="26743" xr:uid="{00000000-0005-0000-0000-000033670000}"/>
    <cellStyle name="Input 2 2 68" xfId="26744" xr:uid="{00000000-0005-0000-0000-000034670000}"/>
    <cellStyle name="Input 2 2 69" xfId="26745" xr:uid="{00000000-0005-0000-0000-000035670000}"/>
    <cellStyle name="Input 2 2 7" xfId="26746" xr:uid="{00000000-0005-0000-0000-000036670000}"/>
    <cellStyle name="Input 2 2 7 2" xfId="26747" xr:uid="{00000000-0005-0000-0000-000037670000}"/>
    <cellStyle name="Input 2 2 70" xfId="26748" xr:uid="{00000000-0005-0000-0000-000038670000}"/>
    <cellStyle name="Input 2 2 71" xfId="26749" xr:uid="{00000000-0005-0000-0000-000039670000}"/>
    <cellStyle name="Input 2 2 72" xfId="26750" xr:uid="{00000000-0005-0000-0000-00003A670000}"/>
    <cellStyle name="Input 2 2 73" xfId="26751" xr:uid="{00000000-0005-0000-0000-00003B670000}"/>
    <cellStyle name="Input 2 2 74" xfId="26752" xr:uid="{00000000-0005-0000-0000-00003C670000}"/>
    <cellStyle name="Input 2 2 75" xfId="26753" xr:uid="{00000000-0005-0000-0000-00003D670000}"/>
    <cellStyle name="Input 2 2 76" xfId="26754" xr:uid="{00000000-0005-0000-0000-00003E670000}"/>
    <cellStyle name="Input 2 2 77" xfId="52481" xr:uid="{00000000-0005-0000-0000-00003F670000}"/>
    <cellStyle name="Input 2 2 78" xfId="52288" xr:uid="{00000000-0005-0000-0000-000040670000}"/>
    <cellStyle name="Input 2 2 79" xfId="53174" xr:uid="{00000000-0005-0000-0000-000041670000}"/>
    <cellStyle name="Input 2 2 8" xfId="26755" xr:uid="{00000000-0005-0000-0000-000042670000}"/>
    <cellStyle name="Input 2 2 8 2" xfId="26756" xr:uid="{00000000-0005-0000-0000-000043670000}"/>
    <cellStyle name="Input 2 2 9" xfId="26757" xr:uid="{00000000-0005-0000-0000-000044670000}"/>
    <cellStyle name="Input 2 2 9 2" xfId="26758" xr:uid="{00000000-0005-0000-0000-000045670000}"/>
    <cellStyle name="Input 2 20" xfId="688" xr:uid="{00000000-0005-0000-0000-000046670000}"/>
    <cellStyle name="Input 2 20 10" xfId="26759" xr:uid="{00000000-0005-0000-0000-000047670000}"/>
    <cellStyle name="Input 2 20 10 2" xfId="26760" xr:uid="{00000000-0005-0000-0000-000048670000}"/>
    <cellStyle name="Input 2 20 11" xfId="26761" xr:uid="{00000000-0005-0000-0000-000049670000}"/>
    <cellStyle name="Input 2 20 11 2" xfId="26762" xr:uid="{00000000-0005-0000-0000-00004A670000}"/>
    <cellStyle name="Input 2 20 12" xfId="26763" xr:uid="{00000000-0005-0000-0000-00004B670000}"/>
    <cellStyle name="Input 2 20 12 2" xfId="26764" xr:uid="{00000000-0005-0000-0000-00004C670000}"/>
    <cellStyle name="Input 2 20 13" xfId="26765" xr:uid="{00000000-0005-0000-0000-00004D670000}"/>
    <cellStyle name="Input 2 20 13 2" xfId="26766" xr:uid="{00000000-0005-0000-0000-00004E670000}"/>
    <cellStyle name="Input 2 20 14" xfId="26767" xr:uid="{00000000-0005-0000-0000-00004F670000}"/>
    <cellStyle name="Input 2 20 14 2" xfId="26768" xr:uid="{00000000-0005-0000-0000-000050670000}"/>
    <cellStyle name="Input 2 20 15" xfId="26769" xr:uid="{00000000-0005-0000-0000-000051670000}"/>
    <cellStyle name="Input 2 20 15 2" xfId="26770" xr:uid="{00000000-0005-0000-0000-000052670000}"/>
    <cellStyle name="Input 2 20 16" xfId="26771" xr:uid="{00000000-0005-0000-0000-000053670000}"/>
    <cellStyle name="Input 2 20 16 2" xfId="26772" xr:uid="{00000000-0005-0000-0000-000054670000}"/>
    <cellStyle name="Input 2 20 17" xfId="26773" xr:uid="{00000000-0005-0000-0000-000055670000}"/>
    <cellStyle name="Input 2 20 17 2" xfId="26774" xr:uid="{00000000-0005-0000-0000-000056670000}"/>
    <cellStyle name="Input 2 20 18" xfId="26775" xr:uid="{00000000-0005-0000-0000-000057670000}"/>
    <cellStyle name="Input 2 20 18 2" xfId="26776" xr:uid="{00000000-0005-0000-0000-000058670000}"/>
    <cellStyle name="Input 2 20 19" xfId="26777" xr:uid="{00000000-0005-0000-0000-000059670000}"/>
    <cellStyle name="Input 2 20 19 2" xfId="26778" xr:uid="{00000000-0005-0000-0000-00005A670000}"/>
    <cellStyle name="Input 2 20 2" xfId="689" xr:uid="{00000000-0005-0000-0000-00005B670000}"/>
    <cellStyle name="Input 2 20 2 2" xfId="26779" xr:uid="{00000000-0005-0000-0000-00005C670000}"/>
    <cellStyle name="Input 2 20 20" xfId="26780" xr:uid="{00000000-0005-0000-0000-00005D670000}"/>
    <cellStyle name="Input 2 20 20 2" xfId="26781" xr:uid="{00000000-0005-0000-0000-00005E670000}"/>
    <cellStyle name="Input 2 20 21" xfId="26782" xr:uid="{00000000-0005-0000-0000-00005F670000}"/>
    <cellStyle name="Input 2 20 21 2" xfId="26783" xr:uid="{00000000-0005-0000-0000-000060670000}"/>
    <cellStyle name="Input 2 20 22" xfId="26784" xr:uid="{00000000-0005-0000-0000-000061670000}"/>
    <cellStyle name="Input 2 20 22 2" xfId="26785" xr:uid="{00000000-0005-0000-0000-000062670000}"/>
    <cellStyle name="Input 2 20 23" xfId="26786" xr:uid="{00000000-0005-0000-0000-000063670000}"/>
    <cellStyle name="Input 2 20 23 2" xfId="26787" xr:uid="{00000000-0005-0000-0000-000064670000}"/>
    <cellStyle name="Input 2 20 24" xfId="26788" xr:uid="{00000000-0005-0000-0000-000065670000}"/>
    <cellStyle name="Input 2 20 24 2" xfId="26789" xr:uid="{00000000-0005-0000-0000-000066670000}"/>
    <cellStyle name="Input 2 20 25" xfId="26790" xr:uid="{00000000-0005-0000-0000-000067670000}"/>
    <cellStyle name="Input 2 20 25 2" xfId="26791" xr:uid="{00000000-0005-0000-0000-000068670000}"/>
    <cellStyle name="Input 2 20 26" xfId="26792" xr:uid="{00000000-0005-0000-0000-000069670000}"/>
    <cellStyle name="Input 2 20 26 2" xfId="26793" xr:uid="{00000000-0005-0000-0000-00006A670000}"/>
    <cellStyle name="Input 2 20 27" xfId="26794" xr:uid="{00000000-0005-0000-0000-00006B670000}"/>
    <cellStyle name="Input 2 20 27 2" xfId="26795" xr:uid="{00000000-0005-0000-0000-00006C670000}"/>
    <cellStyle name="Input 2 20 28" xfId="26796" xr:uid="{00000000-0005-0000-0000-00006D670000}"/>
    <cellStyle name="Input 2 20 28 2" xfId="26797" xr:uid="{00000000-0005-0000-0000-00006E670000}"/>
    <cellStyle name="Input 2 20 29" xfId="26798" xr:uid="{00000000-0005-0000-0000-00006F670000}"/>
    <cellStyle name="Input 2 20 29 2" xfId="26799" xr:uid="{00000000-0005-0000-0000-000070670000}"/>
    <cellStyle name="Input 2 20 3" xfId="26800" xr:uid="{00000000-0005-0000-0000-000071670000}"/>
    <cellStyle name="Input 2 20 3 2" xfId="26801" xr:uid="{00000000-0005-0000-0000-000072670000}"/>
    <cellStyle name="Input 2 20 30" xfId="26802" xr:uid="{00000000-0005-0000-0000-000073670000}"/>
    <cellStyle name="Input 2 20 30 2" xfId="26803" xr:uid="{00000000-0005-0000-0000-000074670000}"/>
    <cellStyle name="Input 2 20 31" xfId="26804" xr:uid="{00000000-0005-0000-0000-000075670000}"/>
    <cellStyle name="Input 2 20 31 2" xfId="26805" xr:uid="{00000000-0005-0000-0000-000076670000}"/>
    <cellStyle name="Input 2 20 32" xfId="26806" xr:uid="{00000000-0005-0000-0000-000077670000}"/>
    <cellStyle name="Input 2 20 32 2" xfId="26807" xr:uid="{00000000-0005-0000-0000-000078670000}"/>
    <cellStyle name="Input 2 20 33" xfId="26808" xr:uid="{00000000-0005-0000-0000-000079670000}"/>
    <cellStyle name="Input 2 20 33 2" xfId="26809" xr:uid="{00000000-0005-0000-0000-00007A670000}"/>
    <cellStyle name="Input 2 20 34" xfId="26810" xr:uid="{00000000-0005-0000-0000-00007B670000}"/>
    <cellStyle name="Input 2 20 34 2" xfId="26811" xr:uid="{00000000-0005-0000-0000-00007C670000}"/>
    <cellStyle name="Input 2 20 35" xfId="26812" xr:uid="{00000000-0005-0000-0000-00007D670000}"/>
    <cellStyle name="Input 2 20 35 2" xfId="26813" xr:uid="{00000000-0005-0000-0000-00007E670000}"/>
    <cellStyle name="Input 2 20 36" xfId="26814" xr:uid="{00000000-0005-0000-0000-00007F670000}"/>
    <cellStyle name="Input 2 20 36 2" xfId="26815" xr:uid="{00000000-0005-0000-0000-000080670000}"/>
    <cellStyle name="Input 2 20 37" xfId="26816" xr:uid="{00000000-0005-0000-0000-000081670000}"/>
    <cellStyle name="Input 2 20 37 2" xfId="26817" xr:uid="{00000000-0005-0000-0000-000082670000}"/>
    <cellStyle name="Input 2 20 38" xfId="26818" xr:uid="{00000000-0005-0000-0000-000083670000}"/>
    <cellStyle name="Input 2 20 38 2" xfId="26819" xr:uid="{00000000-0005-0000-0000-000084670000}"/>
    <cellStyle name="Input 2 20 39" xfId="26820" xr:uid="{00000000-0005-0000-0000-000085670000}"/>
    <cellStyle name="Input 2 20 39 2" xfId="26821" xr:uid="{00000000-0005-0000-0000-000086670000}"/>
    <cellStyle name="Input 2 20 4" xfId="26822" xr:uid="{00000000-0005-0000-0000-000087670000}"/>
    <cellStyle name="Input 2 20 4 2" xfId="26823" xr:uid="{00000000-0005-0000-0000-000088670000}"/>
    <cellStyle name="Input 2 20 40" xfId="26824" xr:uid="{00000000-0005-0000-0000-000089670000}"/>
    <cellStyle name="Input 2 20 41" xfId="26825" xr:uid="{00000000-0005-0000-0000-00008A670000}"/>
    <cellStyle name="Input 2 20 42" xfId="26826" xr:uid="{00000000-0005-0000-0000-00008B670000}"/>
    <cellStyle name="Input 2 20 43" xfId="26827" xr:uid="{00000000-0005-0000-0000-00008C670000}"/>
    <cellStyle name="Input 2 20 44" xfId="26828" xr:uid="{00000000-0005-0000-0000-00008D670000}"/>
    <cellStyle name="Input 2 20 45" xfId="26829" xr:uid="{00000000-0005-0000-0000-00008E670000}"/>
    <cellStyle name="Input 2 20 46" xfId="26830" xr:uid="{00000000-0005-0000-0000-00008F670000}"/>
    <cellStyle name="Input 2 20 47" xfId="26831" xr:uid="{00000000-0005-0000-0000-000090670000}"/>
    <cellStyle name="Input 2 20 48" xfId="26832" xr:uid="{00000000-0005-0000-0000-000091670000}"/>
    <cellStyle name="Input 2 20 49" xfId="26833" xr:uid="{00000000-0005-0000-0000-000092670000}"/>
    <cellStyle name="Input 2 20 5" xfId="26834" xr:uid="{00000000-0005-0000-0000-000093670000}"/>
    <cellStyle name="Input 2 20 5 2" xfId="26835" xr:uid="{00000000-0005-0000-0000-000094670000}"/>
    <cellStyle name="Input 2 20 50" xfId="26836" xr:uid="{00000000-0005-0000-0000-000095670000}"/>
    <cellStyle name="Input 2 20 51" xfId="26837" xr:uid="{00000000-0005-0000-0000-000096670000}"/>
    <cellStyle name="Input 2 20 52" xfId="26838" xr:uid="{00000000-0005-0000-0000-000097670000}"/>
    <cellStyle name="Input 2 20 53" xfId="26839" xr:uid="{00000000-0005-0000-0000-000098670000}"/>
    <cellStyle name="Input 2 20 54" xfId="26840" xr:uid="{00000000-0005-0000-0000-000099670000}"/>
    <cellStyle name="Input 2 20 55" xfId="26841" xr:uid="{00000000-0005-0000-0000-00009A670000}"/>
    <cellStyle name="Input 2 20 56" xfId="26842" xr:uid="{00000000-0005-0000-0000-00009B670000}"/>
    <cellStyle name="Input 2 20 57" xfId="26843" xr:uid="{00000000-0005-0000-0000-00009C670000}"/>
    <cellStyle name="Input 2 20 58" xfId="26844" xr:uid="{00000000-0005-0000-0000-00009D670000}"/>
    <cellStyle name="Input 2 20 59" xfId="26845" xr:uid="{00000000-0005-0000-0000-00009E670000}"/>
    <cellStyle name="Input 2 20 6" xfId="26846" xr:uid="{00000000-0005-0000-0000-00009F670000}"/>
    <cellStyle name="Input 2 20 6 2" xfId="26847" xr:uid="{00000000-0005-0000-0000-0000A0670000}"/>
    <cellStyle name="Input 2 20 60" xfId="26848" xr:uid="{00000000-0005-0000-0000-0000A1670000}"/>
    <cellStyle name="Input 2 20 61" xfId="26849" xr:uid="{00000000-0005-0000-0000-0000A2670000}"/>
    <cellStyle name="Input 2 20 62" xfId="26850" xr:uid="{00000000-0005-0000-0000-0000A3670000}"/>
    <cellStyle name="Input 2 20 63" xfId="26851" xr:uid="{00000000-0005-0000-0000-0000A4670000}"/>
    <cellStyle name="Input 2 20 64" xfId="26852" xr:uid="{00000000-0005-0000-0000-0000A5670000}"/>
    <cellStyle name="Input 2 20 65" xfId="26853" xr:uid="{00000000-0005-0000-0000-0000A6670000}"/>
    <cellStyle name="Input 2 20 66" xfId="26854" xr:uid="{00000000-0005-0000-0000-0000A7670000}"/>
    <cellStyle name="Input 2 20 67" xfId="26855" xr:uid="{00000000-0005-0000-0000-0000A8670000}"/>
    <cellStyle name="Input 2 20 68" xfId="26856" xr:uid="{00000000-0005-0000-0000-0000A9670000}"/>
    <cellStyle name="Input 2 20 69" xfId="26857" xr:uid="{00000000-0005-0000-0000-0000AA670000}"/>
    <cellStyle name="Input 2 20 7" xfId="26858" xr:uid="{00000000-0005-0000-0000-0000AB670000}"/>
    <cellStyle name="Input 2 20 7 2" xfId="26859" xr:uid="{00000000-0005-0000-0000-0000AC670000}"/>
    <cellStyle name="Input 2 20 70" xfId="26860" xr:uid="{00000000-0005-0000-0000-0000AD670000}"/>
    <cellStyle name="Input 2 20 71" xfId="26861" xr:uid="{00000000-0005-0000-0000-0000AE670000}"/>
    <cellStyle name="Input 2 20 72" xfId="26862" xr:uid="{00000000-0005-0000-0000-0000AF670000}"/>
    <cellStyle name="Input 2 20 73" xfId="26863" xr:uid="{00000000-0005-0000-0000-0000B0670000}"/>
    <cellStyle name="Input 2 20 74" xfId="26864" xr:uid="{00000000-0005-0000-0000-0000B1670000}"/>
    <cellStyle name="Input 2 20 75" xfId="26865" xr:uid="{00000000-0005-0000-0000-0000B2670000}"/>
    <cellStyle name="Input 2 20 76" xfId="26866" xr:uid="{00000000-0005-0000-0000-0000B3670000}"/>
    <cellStyle name="Input 2 20 77" xfId="52576" xr:uid="{00000000-0005-0000-0000-0000B4670000}"/>
    <cellStyle name="Input 2 20 78" xfId="52813" xr:uid="{00000000-0005-0000-0000-0000B5670000}"/>
    <cellStyle name="Input 2 20 79" xfId="53274" xr:uid="{00000000-0005-0000-0000-0000B6670000}"/>
    <cellStyle name="Input 2 20 8" xfId="26867" xr:uid="{00000000-0005-0000-0000-0000B7670000}"/>
    <cellStyle name="Input 2 20 8 2" xfId="26868" xr:uid="{00000000-0005-0000-0000-0000B8670000}"/>
    <cellStyle name="Input 2 20 9" xfId="26869" xr:uid="{00000000-0005-0000-0000-0000B9670000}"/>
    <cellStyle name="Input 2 20 9 2" xfId="26870" xr:uid="{00000000-0005-0000-0000-0000BA670000}"/>
    <cellStyle name="Input 2 21" xfId="690" xr:uid="{00000000-0005-0000-0000-0000BB670000}"/>
    <cellStyle name="Input 2 21 10" xfId="26871" xr:uid="{00000000-0005-0000-0000-0000BC670000}"/>
    <cellStyle name="Input 2 21 10 2" xfId="26872" xr:uid="{00000000-0005-0000-0000-0000BD670000}"/>
    <cellStyle name="Input 2 21 11" xfId="26873" xr:uid="{00000000-0005-0000-0000-0000BE670000}"/>
    <cellStyle name="Input 2 21 11 2" xfId="26874" xr:uid="{00000000-0005-0000-0000-0000BF670000}"/>
    <cellStyle name="Input 2 21 12" xfId="26875" xr:uid="{00000000-0005-0000-0000-0000C0670000}"/>
    <cellStyle name="Input 2 21 12 2" xfId="26876" xr:uid="{00000000-0005-0000-0000-0000C1670000}"/>
    <cellStyle name="Input 2 21 13" xfId="26877" xr:uid="{00000000-0005-0000-0000-0000C2670000}"/>
    <cellStyle name="Input 2 21 13 2" xfId="26878" xr:uid="{00000000-0005-0000-0000-0000C3670000}"/>
    <cellStyle name="Input 2 21 14" xfId="26879" xr:uid="{00000000-0005-0000-0000-0000C4670000}"/>
    <cellStyle name="Input 2 21 14 2" xfId="26880" xr:uid="{00000000-0005-0000-0000-0000C5670000}"/>
    <cellStyle name="Input 2 21 15" xfId="26881" xr:uid="{00000000-0005-0000-0000-0000C6670000}"/>
    <cellStyle name="Input 2 21 15 2" xfId="26882" xr:uid="{00000000-0005-0000-0000-0000C7670000}"/>
    <cellStyle name="Input 2 21 16" xfId="26883" xr:uid="{00000000-0005-0000-0000-0000C8670000}"/>
    <cellStyle name="Input 2 21 16 2" xfId="26884" xr:uid="{00000000-0005-0000-0000-0000C9670000}"/>
    <cellStyle name="Input 2 21 17" xfId="26885" xr:uid="{00000000-0005-0000-0000-0000CA670000}"/>
    <cellStyle name="Input 2 21 17 2" xfId="26886" xr:uid="{00000000-0005-0000-0000-0000CB670000}"/>
    <cellStyle name="Input 2 21 18" xfId="26887" xr:uid="{00000000-0005-0000-0000-0000CC670000}"/>
    <cellStyle name="Input 2 21 18 2" xfId="26888" xr:uid="{00000000-0005-0000-0000-0000CD670000}"/>
    <cellStyle name="Input 2 21 19" xfId="26889" xr:uid="{00000000-0005-0000-0000-0000CE670000}"/>
    <cellStyle name="Input 2 21 19 2" xfId="26890" xr:uid="{00000000-0005-0000-0000-0000CF670000}"/>
    <cellStyle name="Input 2 21 2" xfId="691" xr:uid="{00000000-0005-0000-0000-0000D0670000}"/>
    <cellStyle name="Input 2 21 2 2" xfId="26891" xr:uid="{00000000-0005-0000-0000-0000D1670000}"/>
    <cellStyle name="Input 2 21 20" xfId="26892" xr:uid="{00000000-0005-0000-0000-0000D2670000}"/>
    <cellStyle name="Input 2 21 20 2" xfId="26893" xr:uid="{00000000-0005-0000-0000-0000D3670000}"/>
    <cellStyle name="Input 2 21 21" xfId="26894" xr:uid="{00000000-0005-0000-0000-0000D4670000}"/>
    <cellStyle name="Input 2 21 21 2" xfId="26895" xr:uid="{00000000-0005-0000-0000-0000D5670000}"/>
    <cellStyle name="Input 2 21 22" xfId="26896" xr:uid="{00000000-0005-0000-0000-0000D6670000}"/>
    <cellStyle name="Input 2 21 22 2" xfId="26897" xr:uid="{00000000-0005-0000-0000-0000D7670000}"/>
    <cellStyle name="Input 2 21 23" xfId="26898" xr:uid="{00000000-0005-0000-0000-0000D8670000}"/>
    <cellStyle name="Input 2 21 23 2" xfId="26899" xr:uid="{00000000-0005-0000-0000-0000D9670000}"/>
    <cellStyle name="Input 2 21 24" xfId="26900" xr:uid="{00000000-0005-0000-0000-0000DA670000}"/>
    <cellStyle name="Input 2 21 24 2" xfId="26901" xr:uid="{00000000-0005-0000-0000-0000DB670000}"/>
    <cellStyle name="Input 2 21 25" xfId="26902" xr:uid="{00000000-0005-0000-0000-0000DC670000}"/>
    <cellStyle name="Input 2 21 25 2" xfId="26903" xr:uid="{00000000-0005-0000-0000-0000DD670000}"/>
    <cellStyle name="Input 2 21 26" xfId="26904" xr:uid="{00000000-0005-0000-0000-0000DE670000}"/>
    <cellStyle name="Input 2 21 26 2" xfId="26905" xr:uid="{00000000-0005-0000-0000-0000DF670000}"/>
    <cellStyle name="Input 2 21 27" xfId="26906" xr:uid="{00000000-0005-0000-0000-0000E0670000}"/>
    <cellStyle name="Input 2 21 27 2" xfId="26907" xr:uid="{00000000-0005-0000-0000-0000E1670000}"/>
    <cellStyle name="Input 2 21 28" xfId="26908" xr:uid="{00000000-0005-0000-0000-0000E2670000}"/>
    <cellStyle name="Input 2 21 28 2" xfId="26909" xr:uid="{00000000-0005-0000-0000-0000E3670000}"/>
    <cellStyle name="Input 2 21 29" xfId="26910" xr:uid="{00000000-0005-0000-0000-0000E4670000}"/>
    <cellStyle name="Input 2 21 29 2" xfId="26911" xr:uid="{00000000-0005-0000-0000-0000E5670000}"/>
    <cellStyle name="Input 2 21 3" xfId="26912" xr:uid="{00000000-0005-0000-0000-0000E6670000}"/>
    <cellStyle name="Input 2 21 3 2" xfId="26913" xr:uid="{00000000-0005-0000-0000-0000E7670000}"/>
    <cellStyle name="Input 2 21 30" xfId="26914" xr:uid="{00000000-0005-0000-0000-0000E8670000}"/>
    <cellStyle name="Input 2 21 30 2" xfId="26915" xr:uid="{00000000-0005-0000-0000-0000E9670000}"/>
    <cellStyle name="Input 2 21 31" xfId="26916" xr:uid="{00000000-0005-0000-0000-0000EA670000}"/>
    <cellStyle name="Input 2 21 31 2" xfId="26917" xr:uid="{00000000-0005-0000-0000-0000EB670000}"/>
    <cellStyle name="Input 2 21 32" xfId="26918" xr:uid="{00000000-0005-0000-0000-0000EC670000}"/>
    <cellStyle name="Input 2 21 32 2" xfId="26919" xr:uid="{00000000-0005-0000-0000-0000ED670000}"/>
    <cellStyle name="Input 2 21 33" xfId="26920" xr:uid="{00000000-0005-0000-0000-0000EE670000}"/>
    <cellStyle name="Input 2 21 33 2" xfId="26921" xr:uid="{00000000-0005-0000-0000-0000EF670000}"/>
    <cellStyle name="Input 2 21 34" xfId="26922" xr:uid="{00000000-0005-0000-0000-0000F0670000}"/>
    <cellStyle name="Input 2 21 34 2" xfId="26923" xr:uid="{00000000-0005-0000-0000-0000F1670000}"/>
    <cellStyle name="Input 2 21 35" xfId="26924" xr:uid="{00000000-0005-0000-0000-0000F2670000}"/>
    <cellStyle name="Input 2 21 35 2" xfId="26925" xr:uid="{00000000-0005-0000-0000-0000F3670000}"/>
    <cellStyle name="Input 2 21 36" xfId="26926" xr:uid="{00000000-0005-0000-0000-0000F4670000}"/>
    <cellStyle name="Input 2 21 36 2" xfId="26927" xr:uid="{00000000-0005-0000-0000-0000F5670000}"/>
    <cellStyle name="Input 2 21 37" xfId="26928" xr:uid="{00000000-0005-0000-0000-0000F6670000}"/>
    <cellStyle name="Input 2 21 37 2" xfId="26929" xr:uid="{00000000-0005-0000-0000-0000F7670000}"/>
    <cellStyle name="Input 2 21 38" xfId="26930" xr:uid="{00000000-0005-0000-0000-0000F8670000}"/>
    <cellStyle name="Input 2 21 38 2" xfId="26931" xr:uid="{00000000-0005-0000-0000-0000F9670000}"/>
    <cellStyle name="Input 2 21 39" xfId="26932" xr:uid="{00000000-0005-0000-0000-0000FA670000}"/>
    <cellStyle name="Input 2 21 4" xfId="26933" xr:uid="{00000000-0005-0000-0000-0000FB670000}"/>
    <cellStyle name="Input 2 21 4 2" xfId="26934" xr:uid="{00000000-0005-0000-0000-0000FC670000}"/>
    <cellStyle name="Input 2 21 40" xfId="26935" xr:uid="{00000000-0005-0000-0000-0000FD670000}"/>
    <cellStyle name="Input 2 21 41" xfId="26936" xr:uid="{00000000-0005-0000-0000-0000FE670000}"/>
    <cellStyle name="Input 2 21 42" xfId="26937" xr:uid="{00000000-0005-0000-0000-0000FF670000}"/>
    <cellStyle name="Input 2 21 43" xfId="26938" xr:uid="{00000000-0005-0000-0000-000000680000}"/>
    <cellStyle name="Input 2 21 44" xfId="26939" xr:uid="{00000000-0005-0000-0000-000001680000}"/>
    <cellStyle name="Input 2 21 45" xfId="26940" xr:uid="{00000000-0005-0000-0000-000002680000}"/>
    <cellStyle name="Input 2 21 46" xfId="26941" xr:uid="{00000000-0005-0000-0000-000003680000}"/>
    <cellStyle name="Input 2 21 47" xfId="26942" xr:uid="{00000000-0005-0000-0000-000004680000}"/>
    <cellStyle name="Input 2 21 48" xfId="26943" xr:uid="{00000000-0005-0000-0000-000005680000}"/>
    <cellStyle name="Input 2 21 49" xfId="26944" xr:uid="{00000000-0005-0000-0000-000006680000}"/>
    <cellStyle name="Input 2 21 5" xfId="26945" xr:uid="{00000000-0005-0000-0000-000007680000}"/>
    <cellStyle name="Input 2 21 5 2" xfId="26946" xr:uid="{00000000-0005-0000-0000-000008680000}"/>
    <cellStyle name="Input 2 21 50" xfId="26947" xr:uid="{00000000-0005-0000-0000-000009680000}"/>
    <cellStyle name="Input 2 21 51" xfId="26948" xr:uid="{00000000-0005-0000-0000-00000A680000}"/>
    <cellStyle name="Input 2 21 52" xfId="26949" xr:uid="{00000000-0005-0000-0000-00000B680000}"/>
    <cellStyle name="Input 2 21 53" xfId="26950" xr:uid="{00000000-0005-0000-0000-00000C680000}"/>
    <cellStyle name="Input 2 21 54" xfId="26951" xr:uid="{00000000-0005-0000-0000-00000D680000}"/>
    <cellStyle name="Input 2 21 55" xfId="26952" xr:uid="{00000000-0005-0000-0000-00000E680000}"/>
    <cellStyle name="Input 2 21 56" xfId="26953" xr:uid="{00000000-0005-0000-0000-00000F680000}"/>
    <cellStyle name="Input 2 21 57" xfId="26954" xr:uid="{00000000-0005-0000-0000-000010680000}"/>
    <cellStyle name="Input 2 21 58" xfId="26955" xr:uid="{00000000-0005-0000-0000-000011680000}"/>
    <cellStyle name="Input 2 21 59" xfId="26956" xr:uid="{00000000-0005-0000-0000-000012680000}"/>
    <cellStyle name="Input 2 21 6" xfId="26957" xr:uid="{00000000-0005-0000-0000-000013680000}"/>
    <cellStyle name="Input 2 21 6 2" xfId="26958" xr:uid="{00000000-0005-0000-0000-000014680000}"/>
    <cellStyle name="Input 2 21 60" xfId="26959" xr:uid="{00000000-0005-0000-0000-000015680000}"/>
    <cellStyle name="Input 2 21 61" xfId="26960" xr:uid="{00000000-0005-0000-0000-000016680000}"/>
    <cellStyle name="Input 2 21 62" xfId="26961" xr:uid="{00000000-0005-0000-0000-000017680000}"/>
    <cellStyle name="Input 2 21 63" xfId="26962" xr:uid="{00000000-0005-0000-0000-000018680000}"/>
    <cellStyle name="Input 2 21 64" xfId="26963" xr:uid="{00000000-0005-0000-0000-000019680000}"/>
    <cellStyle name="Input 2 21 65" xfId="26964" xr:uid="{00000000-0005-0000-0000-00001A680000}"/>
    <cellStyle name="Input 2 21 66" xfId="26965" xr:uid="{00000000-0005-0000-0000-00001B680000}"/>
    <cellStyle name="Input 2 21 67" xfId="26966" xr:uid="{00000000-0005-0000-0000-00001C680000}"/>
    <cellStyle name="Input 2 21 68" xfId="26967" xr:uid="{00000000-0005-0000-0000-00001D680000}"/>
    <cellStyle name="Input 2 21 69" xfId="26968" xr:uid="{00000000-0005-0000-0000-00001E680000}"/>
    <cellStyle name="Input 2 21 7" xfId="26969" xr:uid="{00000000-0005-0000-0000-00001F680000}"/>
    <cellStyle name="Input 2 21 7 2" xfId="26970" xr:uid="{00000000-0005-0000-0000-000020680000}"/>
    <cellStyle name="Input 2 21 70" xfId="26971" xr:uid="{00000000-0005-0000-0000-000021680000}"/>
    <cellStyle name="Input 2 21 71" xfId="26972" xr:uid="{00000000-0005-0000-0000-000022680000}"/>
    <cellStyle name="Input 2 21 72" xfId="26973" xr:uid="{00000000-0005-0000-0000-000023680000}"/>
    <cellStyle name="Input 2 21 73" xfId="26974" xr:uid="{00000000-0005-0000-0000-000024680000}"/>
    <cellStyle name="Input 2 21 74" xfId="26975" xr:uid="{00000000-0005-0000-0000-000025680000}"/>
    <cellStyle name="Input 2 21 75" xfId="26976" xr:uid="{00000000-0005-0000-0000-000026680000}"/>
    <cellStyle name="Input 2 21 76" xfId="52389" xr:uid="{00000000-0005-0000-0000-000027680000}"/>
    <cellStyle name="Input 2 21 77" xfId="52710" xr:uid="{00000000-0005-0000-0000-000028680000}"/>
    <cellStyle name="Input 2 21 78" xfId="53073" xr:uid="{00000000-0005-0000-0000-000029680000}"/>
    <cellStyle name="Input 2 21 8" xfId="26977" xr:uid="{00000000-0005-0000-0000-00002A680000}"/>
    <cellStyle name="Input 2 21 8 2" xfId="26978" xr:uid="{00000000-0005-0000-0000-00002B680000}"/>
    <cellStyle name="Input 2 21 9" xfId="26979" xr:uid="{00000000-0005-0000-0000-00002C680000}"/>
    <cellStyle name="Input 2 21 9 2" xfId="26980" xr:uid="{00000000-0005-0000-0000-00002D680000}"/>
    <cellStyle name="Input 2 22" xfId="692" xr:uid="{00000000-0005-0000-0000-00002E680000}"/>
    <cellStyle name="Input 2 22 2" xfId="26981" xr:uid="{00000000-0005-0000-0000-00002F680000}"/>
    <cellStyle name="Input 2 23" xfId="26982" xr:uid="{00000000-0005-0000-0000-000030680000}"/>
    <cellStyle name="Input 2 23 2" xfId="26983" xr:uid="{00000000-0005-0000-0000-000031680000}"/>
    <cellStyle name="Input 2 24" xfId="26984" xr:uid="{00000000-0005-0000-0000-000032680000}"/>
    <cellStyle name="Input 2 24 2" xfId="26985" xr:uid="{00000000-0005-0000-0000-000033680000}"/>
    <cellStyle name="Input 2 25" xfId="26986" xr:uid="{00000000-0005-0000-0000-000034680000}"/>
    <cellStyle name="Input 2 25 2" xfId="26987" xr:uid="{00000000-0005-0000-0000-000035680000}"/>
    <cellStyle name="Input 2 26" xfId="26988" xr:uid="{00000000-0005-0000-0000-000036680000}"/>
    <cellStyle name="Input 2 26 2" xfId="26989" xr:uid="{00000000-0005-0000-0000-000037680000}"/>
    <cellStyle name="Input 2 27" xfId="26990" xr:uid="{00000000-0005-0000-0000-000038680000}"/>
    <cellStyle name="Input 2 27 2" xfId="26991" xr:uid="{00000000-0005-0000-0000-000039680000}"/>
    <cellStyle name="Input 2 28" xfId="26992" xr:uid="{00000000-0005-0000-0000-00003A680000}"/>
    <cellStyle name="Input 2 28 2" xfId="26993" xr:uid="{00000000-0005-0000-0000-00003B680000}"/>
    <cellStyle name="Input 2 29" xfId="26994" xr:uid="{00000000-0005-0000-0000-00003C680000}"/>
    <cellStyle name="Input 2 29 2" xfId="26995" xr:uid="{00000000-0005-0000-0000-00003D680000}"/>
    <cellStyle name="Input 2 3" xfId="693" xr:uid="{00000000-0005-0000-0000-00003E680000}"/>
    <cellStyle name="Input 2 3 10" xfId="26996" xr:uid="{00000000-0005-0000-0000-00003F680000}"/>
    <cellStyle name="Input 2 3 10 2" xfId="26997" xr:uid="{00000000-0005-0000-0000-000040680000}"/>
    <cellStyle name="Input 2 3 11" xfId="26998" xr:uid="{00000000-0005-0000-0000-000041680000}"/>
    <cellStyle name="Input 2 3 11 2" xfId="26999" xr:uid="{00000000-0005-0000-0000-000042680000}"/>
    <cellStyle name="Input 2 3 12" xfId="27000" xr:uid="{00000000-0005-0000-0000-000043680000}"/>
    <cellStyle name="Input 2 3 12 2" xfId="27001" xr:uid="{00000000-0005-0000-0000-000044680000}"/>
    <cellStyle name="Input 2 3 13" xfId="27002" xr:uid="{00000000-0005-0000-0000-000045680000}"/>
    <cellStyle name="Input 2 3 13 2" xfId="27003" xr:uid="{00000000-0005-0000-0000-000046680000}"/>
    <cellStyle name="Input 2 3 14" xfId="27004" xr:uid="{00000000-0005-0000-0000-000047680000}"/>
    <cellStyle name="Input 2 3 14 2" xfId="27005" xr:uid="{00000000-0005-0000-0000-000048680000}"/>
    <cellStyle name="Input 2 3 15" xfId="27006" xr:uid="{00000000-0005-0000-0000-000049680000}"/>
    <cellStyle name="Input 2 3 15 2" xfId="27007" xr:uid="{00000000-0005-0000-0000-00004A680000}"/>
    <cellStyle name="Input 2 3 16" xfId="27008" xr:uid="{00000000-0005-0000-0000-00004B680000}"/>
    <cellStyle name="Input 2 3 16 2" xfId="27009" xr:uid="{00000000-0005-0000-0000-00004C680000}"/>
    <cellStyle name="Input 2 3 17" xfId="27010" xr:uid="{00000000-0005-0000-0000-00004D680000}"/>
    <cellStyle name="Input 2 3 17 2" xfId="27011" xr:uid="{00000000-0005-0000-0000-00004E680000}"/>
    <cellStyle name="Input 2 3 18" xfId="27012" xr:uid="{00000000-0005-0000-0000-00004F680000}"/>
    <cellStyle name="Input 2 3 18 2" xfId="27013" xr:uid="{00000000-0005-0000-0000-000050680000}"/>
    <cellStyle name="Input 2 3 19" xfId="27014" xr:uid="{00000000-0005-0000-0000-000051680000}"/>
    <cellStyle name="Input 2 3 19 2" xfId="27015" xr:uid="{00000000-0005-0000-0000-000052680000}"/>
    <cellStyle name="Input 2 3 2" xfId="694" xr:uid="{00000000-0005-0000-0000-000053680000}"/>
    <cellStyle name="Input 2 3 2 2" xfId="27016" xr:uid="{00000000-0005-0000-0000-000054680000}"/>
    <cellStyle name="Input 2 3 20" xfId="27017" xr:uid="{00000000-0005-0000-0000-000055680000}"/>
    <cellStyle name="Input 2 3 20 2" xfId="27018" xr:uid="{00000000-0005-0000-0000-000056680000}"/>
    <cellStyle name="Input 2 3 21" xfId="27019" xr:uid="{00000000-0005-0000-0000-000057680000}"/>
    <cellStyle name="Input 2 3 21 2" xfId="27020" xr:uid="{00000000-0005-0000-0000-000058680000}"/>
    <cellStyle name="Input 2 3 22" xfId="27021" xr:uid="{00000000-0005-0000-0000-000059680000}"/>
    <cellStyle name="Input 2 3 22 2" xfId="27022" xr:uid="{00000000-0005-0000-0000-00005A680000}"/>
    <cellStyle name="Input 2 3 23" xfId="27023" xr:uid="{00000000-0005-0000-0000-00005B680000}"/>
    <cellStyle name="Input 2 3 23 2" xfId="27024" xr:uid="{00000000-0005-0000-0000-00005C680000}"/>
    <cellStyle name="Input 2 3 24" xfId="27025" xr:uid="{00000000-0005-0000-0000-00005D680000}"/>
    <cellStyle name="Input 2 3 24 2" xfId="27026" xr:uid="{00000000-0005-0000-0000-00005E680000}"/>
    <cellStyle name="Input 2 3 25" xfId="27027" xr:uid="{00000000-0005-0000-0000-00005F680000}"/>
    <cellStyle name="Input 2 3 25 2" xfId="27028" xr:uid="{00000000-0005-0000-0000-000060680000}"/>
    <cellStyle name="Input 2 3 26" xfId="27029" xr:uid="{00000000-0005-0000-0000-000061680000}"/>
    <cellStyle name="Input 2 3 26 2" xfId="27030" xr:uid="{00000000-0005-0000-0000-000062680000}"/>
    <cellStyle name="Input 2 3 27" xfId="27031" xr:uid="{00000000-0005-0000-0000-000063680000}"/>
    <cellStyle name="Input 2 3 27 2" xfId="27032" xr:uid="{00000000-0005-0000-0000-000064680000}"/>
    <cellStyle name="Input 2 3 28" xfId="27033" xr:uid="{00000000-0005-0000-0000-000065680000}"/>
    <cellStyle name="Input 2 3 28 2" xfId="27034" xr:uid="{00000000-0005-0000-0000-000066680000}"/>
    <cellStyle name="Input 2 3 29" xfId="27035" xr:uid="{00000000-0005-0000-0000-000067680000}"/>
    <cellStyle name="Input 2 3 29 2" xfId="27036" xr:uid="{00000000-0005-0000-0000-000068680000}"/>
    <cellStyle name="Input 2 3 3" xfId="27037" xr:uid="{00000000-0005-0000-0000-000069680000}"/>
    <cellStyle name="Input 2 3 3 2" xfId="27038" xr:uid="{00000000-0005-0000-0000-00006A680000}"/>
    <cellStyle name="Input 2 3 30" xfId="27039" xr:uid="{00000000-0005-0000-0000-00006B680000}"/>
    <cellStyle name="Input 2 3 30 2" xfId="27040" xr:uid="{00000000-0005-0000-0000-00006C680000}"/>
    <cellStyle name="Input 2 3 31" xfId="27041" xr:uid="{00000000-0005-0000-0000-00006D680000}"/>
    <cellStyle name="Input 2 3 31 2" xfId="27042" xr:uid="{00000000-0005-0000-0000-00006E680000}"/>
    <cellStyle name="Input 2 3 32" xfId="27043" xr:uid="{00000000-0005-0000-0000-00006F680000}"/>
    <cellStyle name="Input 2 3 32 2" xfId="27044" xr:uid="{00000000-0005-0000-0000-000070680000}"/>
    <cellStyle name="Input 2 3 33" xfId="27045" xr:uid="{00000000-0005-0000-0000-000071680000}"/>
    <cellStyle name="Input 2 3 33 2" xfId="27046" xr:uid="{00000000-0005-0000-0000-000072680000}"/>
    <cellStyle name="Input 2 3 34" xfId="27047" xr:uid="{00000000-0005-0000-0000-000073680000}"/>
    <cellStyle name="Input 2 3 34 2" xfId="27048" xr:uid="{00000000-0005-0000-0000-000074680000}"/>
    <cellStyle name="Input 2 3 35" xfId="27049" xr:uid="{00000000-0005-0000-0000-000075680000}"/>
    <cellStyle name="Input 2 3 35 2" xfId="27050" xr:uid="{00000000-0005-0000-0000-000076680000}"/>
    <cellStyle name="Input 2 3 36" xfId="27051" xr:uid="{00000000-0005-0000-0000-000077680000}"/>
    <cellStyle name="Input 2 3 36 2" xfId="27052" xr:uid="{00000000-0005-0000-0000-000078680000}"/>
    <cellStyle name="Input 2 3 37" xfId="27053" xr:uid="{00000000-0005-0000-0000-000079680000}"/>
    <cellStyle name="Input 2 3 37 2" xfId="27054" xr:uid="{00000000-0005-0000-0000-00007A680000}"/>
    <cellStyle name="Input 2 3 38" xfId="27055" xr:uid="{00000000-0005-0000-0000-00007B680000}"/>
    <cellStyle name="Input 2 3 38 2" xfId="27056" xr:uid="{00000000-0005-0000-0000-00007C680000}"/>
    <cellStyle name="Input 2 3 39" xfId="27057" xr:uid="{00000000-0005-0000-0000-00007D680000}"/>
    <cellStyle name="Input 2 3 39 2" xfId="27058" xr:uid="{00000000-0005-0000-0000-00007E680000}"/>
    <cellStyle name="Input 2 3 4" xfId="27059" xr:uid="{00000000-0005-0000-0000-00007F680000}"/>
    <cellStyle name="Input 2 3 4 2" xfId="27060" xr:uid="{00000000-0005-0000-0000-000080680000}"/>
    <cellStyle name="Input 2 3 40" xfId="27061" xr:uid="{00000000-0005-0000-0000-000081680000}"/>
    <cellStyle name="Input 2 3 41" xfId="27062" xr:uid="{00000000-0005-0000-0000-000082680000}"/>
    <cellStyle name="Input 2 3 42" xfId="27063" xr:uid="{00000000-0005-0000-0000-000083680000}"/>
    <cellStyle name="Input 2 3 43" xfId="27064" xr:uid="{00000000-0005-0000-0000-000084680000}"/>
    <cellStyle name="Input 2 3 44" xfId="27065" xr:uid="{00000000-0005-0000-0000-000085680000}"/>
    <cellStyle name="Input 2 3 45" xfId="27066" xr:uid="{00000000-0005-0000-0000-000086680000}"/>
    <cellStyle name="Input 2 3 46" xfId="27067" xr:uid="{00000000-0005-0000-0000-000087680000}"/>
    <cellStyle name="Input 2 3 47" xfId="27068" xr:uid="{00000000-0005-0000-0000-000088680000}"/>
    <cellStyle name="Input 2 3 48" xfId="27069" xr:uid="{00000000-0005-0000-0000-000089680000}"/>
    <cellStyle name="Input 2 3 49" xfId="27070" xr:uid="{00000000-0005-0000-0000-00008A680000}"/>
    <cellStyle name="Input 2 3 5" xfId="27071" xr:uid="{00000000-0005-0000-0000-00008B680000}"/>
    <cellStyle name="Input 2 3 5 2" xfId="27072" xr:uid="{00000000-0005-0000-0000-00008C680000}"/>
    <cellStyle name="Input 2 3 50" xfId="27073" xr:uid="{00000000-0005-0000-0000-00008D680000}"/>
    <cellStyle name="Input 2 3 51" xfId="27074" xr:uid="{00000000-0005-0000-0000-00008E680000}"/>
    <cellStyle name="Input 2 3 52" xfId="27075" xr:uid="{00000000-0005-0000-0000-00008F680000}"/>
    <cellStyle name="Input 2 3 53" xfId="27076" xr:uid="{00000000-0005-0000-0000-000090680000}"/>
    <cellStyle name="Input 2 3 54" xfId="27077" xr:uid="{00000000-0005-0000-0000-000091680000}"/>
    <cellStyle name="Input 2 3 55" xfId="27078" xr:uid="{00000000-0005-0000-0000-000092680000}"/>
    <cellStyle name="Input 2 3 56" xfId="27079" xr:uid="{00000000-0005-0000-0000-000093680000}"/>
    <cellStyle name="Input 2 3 57" xfId="27080" xr:uid="{00000000-0005-0000-0000-000094680000}"/>
    <cellStyle name="Input 2 3 58" xfId="27081" xr:uid="{00000000-0005-0000-0000-000095680000}"/>
    <cellStyle name="Input 2 3 59" xfId="27082" xr:uid="{00000000-0005-0000-0000-000096680000}"/>
    <cellStyle name="Input 2 3 6" xfId="27083" xr:uid="{00000000-0005-0000-0000-000097680000}"/>
    <cellStyle name="Input 2 3 6 2" xfId="27084" xr:uid="{00000000-0005-0000-0000-000098680000}"/>
    <cellStyle name="Input 2 3 60" xfId="27085" xr:uid="{00000000-0005-0000-0000-000099680000}"/>
    <cellStyle name="Input 2 3 61" xfId="27086" xr:uid="{00000000-0005-0000-0000-00009A680000}"/>
    <cellStyle name="Input 2 3 62" xfId="27087" xr:uid="{00000000-0005-0000-0000-00009B680000}"/>
    <cellStyle name="Input 2 3 63" xfId="27088" xr:uid="{00000000-0005-0000-0000-00009C680000}"/>
    <cellStyle name="Input 2 3 64" xfId="27089" xr:uid="{00000000-0005-0000-0000-00009D680000}"/>
    <cellStyle name="Input 2 3 65" xfId="27090" xr:uid="{00000000-0005-0000-0000-00009E680000}"/>
    <cellStyle name="Input 2 3 66" xfId="27091" xr:uid="{00000000-0005-0000-0000-00009F680000}"/>
    <cellStyle name="Input 2 3 67" xfId="27092" xr:uid="{00000000-0005-0000-0000-0000A0680000}"/>
    <cellStyle name="Input 2 3 68" xfId="27093" xr:uid="{00000000-0005-0000-0000-0000A1680000}"/>
    <cellStyle name="Input 2 3 69" xfId="27094" xr:uid="{00000000-0005-0000-0000-0000A2680000}"/>
    <cellStyle name="Input 2 3 7" xfId="27095" xr:uid="{00000000-0005-0000-0000-0000A3680000}"/>
    <cellStyle name="Input 2 3 7 2" xfId="27096" xr:uid="{00000000-0005-0000-0000-0000A4680000}"/>
    <cellStyle name="Input 2 3 70" xfId="27097" xr:uid="{00000000-0005-0000-0000-0000A5680000}"/>
    <cellStyle name="Input 2 3 71" xfId="27098" xr:uid="{00000000-0005-0000-0000-0000A6680000}"/>
    <cellStyle name="Input 2 3 72" xfId="27099" xr:uid="{00000000-0005-0000-0000-0000A7680000}"/>
    <cellStyle name="Input 2 3 73" xfId="27100" xr:uid="{00000000-0005-0000-0000-0000A8680000}"/>
    <cellStyle name="Input 2 3 74" xfId="27101" xr:uid="{00000000-0005-0000-0000-0000A9680000}"/>
    <cellStyle name="Input 2 3 75" xfId="27102" xr:uid="{00000000-0005-0000-0000-0000AA680000}"/>
    <cellStyle name="Input 2 3 76" xfId="27103" xr:uid="{00000000-0005-0000-0000-0000AB680000}"/>
    <cellStyle name="Input 2 3 77" xfId="52475" xr:uid="{00000000-0005-0000-0000-0000AC680000}"/>
    <cellStyle name="Input 2 3 78" xfId="52293" xr:uid="{00000000-0005-0000-0000-0000AD680000}"/>
    <cellStyle name="Input 2 3 79" xfId="53168" xr:uid="{00000000-0005-0000-0000-0000AE680000}"/>
    <cellStyle name="Input 2 3 8" xfId="27104" xr:uid="{00000000-0005-0000-0000-0000AF680000}"/>
    <cellStyle name="Input 2 3 8 2" xfId="27105" xr:uid="{00000000-0005-0000-0000-0000B0680000}"/>
    <cellStyle name="Input 2 3 9" xfId="27106" xr:uid="{00000000-0005-0000-0000-0000B1680000}"/>
    <cellStyle name="Input 2 3 9 2" xfId="27107" xr:uid="{00000000-0005-0000-0000-0000B2680000}"/>
    <cellStyle name="Input 2 30" xfId="27108" xr:uid="{00000000-0005-0000-0000-0000B3680000}"/>
    <cellStyle name="Input 2 30 2" xfId="27109" xr:uid="{00000000-0005-0000-0000-0000B4680000}"/>
    <cellStyle name="Input 2 31" xfId="27110" xr:uid="{00000000-0005-0000-0000-0000B5680000}"/>
    <cellStyle name="Input 2 31 2" xfId="27111" xr:uid="{00000000-0005-0000-0000-0000B6680000}"/>
    <cellStyle name="Input 2 32" xfId="27112" xr:uid="{00000000-0005-0000-0000-0000B7680000}"/>
    <cellStyle name="Input 2 32 2" xfId="27113" xr:uid="{00000000-0005-0000-0000-0000B8680000}"/>
    <cellStyle name="Input 2 33" xfId="27114" xr:uid="{00000000-0005-0000-0000-0000B9680000}"/>
    <cellStyle name="Input 2 33 2" xfId="27115" xr:uid="{00000000-0005-0000-0000-0000BA680000}"/>
    <cellStyle name="Input 2 34" xfId="27116" xr:uid="{00000000-0005-0000-0000-0000BB680000}"/>
    <cellStyle name="Input 2 34 2" xfId="27117" xr:uid="{00000000-0005-0000-0000-0000BC680000}"/>
    <cellStyle name="Input 2 35" xfId="27118" xr:uid="{00000000-0005-0000-0000-0000BD680000}"/>
    <cellStyle name="Input 2 35 2" xfId="27119" xr:uid="{00000000-0005-0000-0000-0000BE680000}"/>
    <cellStyle name="Input 2 36" xfId="27120" xr:uid="{00000000-0005-0000-0000-0000BF680000}"/>
    <cellStyle name="Input 2 36 2" xfId="27121" xr:uid="{00000000-0005-0000-0000-0000C0680000}"/>
    <cellStyle name="Input 2 37" xfId="27122" xr:uid="{00000000-0005-0000-0000-0000C1680000}"/>
    <cellStyle name="Input 2 37 2" xfId="27123" xr:uid="{00000000-0005-0000-0000-0000C2680000}"/>
    <cellStyle name="Input 2 38" xfId="27124" xr:uid="{00000000-0005-0000-0000-0000C3680000}"/>
    <cellStyle name="Input 2 38 2" xfId="27125" xr:uid="{00000000-0005-0000-0000-0000C4680000}"/>
    <cellStyle name="Input 2 39" xfId="27126" xr:uid="{00000000-0005-0000-0000-0000C5680000}"/>
    <cellStyle name="Input 2 39 2" xfId="27127" xr:uid="{00000000-0005-0000-0000-0000C6680000}"/>
    <cellStyle name="Input 2 4" xfId="695" xr:uid="{00000000-0005-0000-0000-0000C7680000}"/>
    <cellStyle name="Input 2 4 10" xfId="27128" xr:uid="{00000000-0005-0000-0000-0000C8680000}"/>
    <cellStyle name="Input 2 4 10 2" xfId="27129" xr:uid="{00000000-0005-0000-0000-0000C9680000}"/>
    <cellStyle name="Input 2 4 11" xfId="27130" xr:uid="{00000000-0005-0000-0000-0000CA680000}"/>
    <cellStyle name="Input 2 4 11 2" xfId="27131" xr:uid="{00000000-0005-0000-0000-0000CB680000}"/>
    <cellStyle name="Input 2 4 12" xfId="27132" xr:uid="{00000000-0005-0000-0000-0000CC680000}"/>
    <cellStyle name="Input 2 4 12 2" xfId="27133" xr:uid="{00000000-0005-0000-0000-0000CD680000}"/>
    <cellStyle name="Input 2 4 13" xfId="27134" xr:uid="{00000000-0005-0000-0000-0000CE680000}"/>
    <cellStyle name="Input 2 4 13 2" xfId="27135" xr:uid="{00000000-0005-0000-0000-0000CF680000}"/>
    <cellStyle name="Input 2 4 14" xfId="27136" xr:uid="{00000000-0005-0000-0000-0000D0680000}"/>
    <cellStyle name="Input 2 4 14 2" xfId="27137" xr:uid="{00000000-0005-0000-0000-0000D1680000}"/>
    <cellStyle name="Input 2 4 15" xfId="27138" xr:uid="{00000000-0005-0000-0000-0000D2680000}"/>
    <cellStyle name="Input 2 4 15 2" xfId="27139" xr:uid="{00000000-0005-0000-0000-0000D3680000}"/>
    <cellStyle name="Input 2 4 16" xfId="27140" xr:uid="{00000000-0005-0000-0000-0000D4680000}"/>
    <cellStyle name="Input 2 4 16 2" xfId="27141" xr:uid="{00000000-0005-0000-0000-0000D5680000}"/>
    <cellStyle name="Input 2 4 17" xfId="27142" xr:uid="{00000000-0005-0000-0000-0000D6680000}"/>
    <cellStyle name="Input 2 4 17 2" xfId="27143" xr:uid="{00000000-0005-0000-0000-0000D7680000}"/>
    <cellStyle name="Input 2 4 18" xfId="27144" xr:uid="{00000000-0005-0000-0000-0000D8680000}"/>
    <cellStyle name="Input 2 4 18 2" xfId="27145" xr:uid="{00000000-0005-0000-0000-0000D9680000}"/>
    <cellStyle name="Input 2 4 19" xfId="27146" xr:uid="{00000000-0005-0000-0000-0000DA680000}"/>
    <cellStyle name="Input 2 4 19 2" xfId="27147" xr:uid="{00000000-0005-0000-0000-0000DB680000}"/>
    <cellStyle name="Input 2 4 2" xfId="696" xr:uid="{00000000-0005-0000-0000-0000DC680000}"/>
    <cellStyle name="Input 2 4 2 2" xfId="27148" xr:uid="{00000000-0005-0000-0000-0000DD680000}"/>
    <cellStyle name="Input 2 4 20" xfId="27149" xr:uid="{00000000-0005-0000-0000-0000DE680000}"/>
    <cellStyle name="Input 2 4 20 2" xfId="27150" xr:uid="{00000000-0005-0000-0000-0000DF680000}"/>
    <cellStyle name="Input 2 4 21" xfId="27151" xr:uid="{00000000-0005-0000-0000-0000E0680000}"/>
    <cellStyle name="Input 2 4 21 2" xfId="27152" xr:uid="{00000000-0005-0000-0000-0000E1680000}"/>
    <cellStyle name="Input 2 4 22" xfId="27153" xr:uid="{00000000-0005-0000-0000-0000E2680000}"/>
    <cellStyle name="Input 2 4 22 2" xfId="27154" xr:uid="{00000000-0005-0000-0000-0000E3680000}"/>
    <cellStyle name="Input 2 4 23" xfId="27155" xr:uid="{00000000-0005-0000-0000-0000E4680000}"/>
    <cellStyle name="Input 2 4 23 2" xfId="27156" xr:uid="{00000000-0005-0000-0000-0000E5680000}"/>
    <cellStyle name="Input 2 4 24" xfId="27157" xr:uid="{00000000-0005-0000-0000-0000E6680000}"/>
    <cellStyle name="Input 2 4 24 2" xfId="27158" xr:uid="{00000000-0005-0000-0000-0000E7680000}"/>
    <cellStyle name="Input 2 4 25" xfId="27159" xr:uid="{00000000-0005-0000-0000-0000E8680000}"/>
    <cellStyle name="Input 2 4 25 2" xfId="27160" xr:uid="{00000000-0005-0000-0000-0000E9680000}"/>
    <cellStyle name="Input 2 4 26" xfId="27161" xr:uid="{00000000-0005-0000-0000-0000EA680000}"/>
    <cellStyle name="Input 2 4 26 2" xfId="27162" xr:uid="{00000000-0005-0000-0000-0000EB680000}"/>
    <cellStyle name="Input 2 4 27" xfId="27163" xr:uid="{00000000-0005-0000-0000-0000EC680000}"/>
    <cellStyle name="Input 2 4 27 2" xfId="27164" xr:uid="{00000000-0005-0000-0000-0000ED680000}"/>
    <cellStyle name="Input 2 4 28" xfId="27165" xr:uid="{00000000-0005-0000-0000-0000EE680000}"/>
    <cellStyle name="Input 2 4 28 2" xfId="27166" xr:uid="{00000000-0005-0000-0000-0000EF680000}"/>
    <cellStyle name="Input 2 4 29" xfId="27167" xr:uid="{00000000-0005-0000-0000-0000F0680000}"/>
    <cellStyle name="Input 2 4 29 2" xfId="27168" xr:uid="{00000000-0005-0000-0000-0000F1680000}"/>
    <cellStyle name="Input 2 4 3" xfId="27169" xr:uid="{00000000-0005-0000-0000-0000F2680000}"/>
    <cellStyle name="Input 2 4 3 2" xfId="27170" xr:uid="{00000000-0005-0000-0000-0000F3680000}"/>
    <cellStyle name="Input 2 4 30" xfId="27171" xr:uid="{00000000-0005-0000-0000-0000F4680000}"/>
    <cellStyle name="Input 2 4 30 2" xfId="27172" xr:uid="{00000000-0005-0000-0000-0000F5680000}"/>
    <cellStyle name="Input 2 4 31" xfId="27173" xr:uid="{00000000-0005-0000-0000-0000F6680000}"/>
    <cellStyle name="Input 2 4 31 2" xfId="27174" xr:uid="{00000000-0005-0000-0000-0000F7680000}"/>
    <cellStyle name="Input 2 4 32" xfId="27175" xr:uid="{00000000-0005-0000-0000-0000F8680000}"/>
    <cellStyle name="Input 2 4 32 2" xfId="27176" xr:uid="{00000000-0005-0000-0000-0000F9680000}"/>
    <cellStyle name="Input 2 4 33" xfId="27177" xr:uid="{00000000-0005-0000-0000-0000FA680000}"/>
    <cellStyle name="Input 2 4 33 2" xfId="27178" xr:uid="{00000000-0005-0000-0000-0000FB680000}"/>
    <cellStyle name="Input 2 4 34" xfId="27179" xr:uid="{00000000-0005-0000-0000-0000FC680000}"/>
    <cellStyle name="Input 2 4 34 2" xfId="27180" xr:uid="{00000000-0005-0000-0000-0000FD680000}"/>
    <cellStyle name="Input 2 4 35" xfId="27181" xr:uid="{00000000-0005-0000-0000-0000FE680000}"/>
    <cellStyle name="Input 2 4 35 2" xfId="27182" xr:uid="{00000000-0005-0000-0000-0000FF680000}"/>
    <cellStyle name="Input 2 4 36" xfId="27183" xr:uid="{00000000-0005-0000-0000-000000690000}"/>
    <cellStyle name="Input 2 4 36 2" xfId="27184" xr:uid="{00000000-0005-0000-0000-000001690000}"/>
    <cellStyle name="Input 2 4 37" xfId="27185" xr:uid="{00000000-0005-0000-0000-000002690000}"/>
    <cellStyle name="Input 2 4 37 2" xfId="27186" xr:uid="{00000000-0005-0000-0000-000003690000}"/>
    <cellStyle name="Input 2 4 38" xfId="27187" xr:uid="{00000000-0005-0000-0000-000004690000}"/>
    <cellStyle name="Input 2 4 38 2" xfId="27188" xr:uid="{00000000-0005-0000-0000-000005690000}"/>
    <cellStyle name="Input 2 4 39" xfId="27189" xr:uid="{00000000-0005-0000-0000-000006690000}"/>
    <cellStyle name="Input 2 4 39 2" xfId="27190" xr:uid="{00000000-0005-0000-0000-000007690000}"/>
    <cellStyle name="Input 2 4 4" xfId="27191" xr:uid="{00000000-0005-0000-0000-000008690000}"/>
    <cellStyle name="Input 2 4 4 2" xfId="27192" xr:uid="{00000000-0005-0000-0000-000009690000}"/>
    <cellStyle name="Input 2 4 40" xfId="27193" xr:uid="{00000000-0005-0000-0000-00000A690000}"/>
    <cellStyle name="Input 2 4 41" xfId="27194" xr:uid="{00000000-0005-0000-0000-00000B690000}"/>
    <cellStyle name="Input 2 4 42" xfId="27195" xr:uid="{00000000-0005-0000-0000-00000C690000}"/>
    <cellStyle name="Input 2 4 43" xfId="27196" xr:uid="{00000000-0005-0000-0000-00000D690000}"/>
    <cellStyle name="Input 2 4 44" xfId="27197" xr:uid="{00000000-0005-0000-0000-00000E690000}"/>
    <cellStyle name="Input 2 4 45" xfId="27198" xr:uid="{00000000-0005-0000-0000-00000F690000}"/>
    <cellStyle name="Input 2 4 46" xfId="27199" xr:uid="{00000000-0005-0000-0000-000010690000}"/>
    <cellStyle name="Input 2 4 47" xfId="27200" xr:uid="{00000000-0005-0000-0000-000011690000}"/>
    <cellStyle name="Input 2 4 48" xfId="27201" xr:uid="{00000000-0005-0000-0000-000012690000}"/>
    <cellStyle name="Input 2 4 49" xfId="27202" xr:uid="{00000000-0005-0000-0000-000013690000}"/>
    <cellStyle name="Input 2 4 5" xfId="27203" xr:uid="{00000000-0005-0000-0000-000014690000}"/>
    <cellStyle name="Input 2 4 5 2" xfId="27204" xr:uid="{00000000-0005-0000-0000-000015690000}"/>
    <cellStyle name="Input 2 4 50" xfId="27205" xr:uid="{00000000-0005-0000-0000-000016690000}"/>
    <cellStyle name="Input 2 4 51" xfId="27206" xr:uid="{00000000-0005-0000-0000-000017690000}"/>
    <cellStyle name="Input 2 4 52" xfId="27207" xr:uid="{00000000-0005-0000-0000-000018690000}"/>
    <cellStyle name="Input 2 4 53" xfId="27208" xr:uid="{00000000-0005-0000-0000-000019690000}"/>
    <cellStyle name="Input 2 4 54" xfId="27209" xr:uid="{00000000-0005-0000-0000-00001A690000}"/>
    <cellStyle name="Input 2 4 55" xfId="27210" xr:uid="{00000000-0005-0000-0000-00001B690000}"/>
    <cellStyle name="Input 2 4 56" xfId="27211" xr:uid="{00000000-0005-0000-0000-00001C690000}"/>
    <cellStyle name="Input 2 4 57" xfId="27212" xr:uid="{00000000-0005-0000-0000-00001D690000}"/>
    <cellStyle name="Input 2 4 58" xfId="27213" xr:uid="{00000000-0005-0000-0000-00001E690000}"/>
    <cellStyle name="Input 2 4 59" xfId="27214" xr:uid="{00000000-0005-0000-0000-00001F690000}"/>
    <cellStyle name="Input 2 4 6" xfId="27215" xr:uid="{00000000-0005-0000-0000-000020690000}"/>
    <cellStyle name="Input 2 4 6 2" xfId="27216" xr:uid="{00000000-0005-0000-0000-000021690000}"/>
    <cellStyle name="Input 2 4 60" xfId="27217" xr:uid="{00000000-0005-0000-0000-000022690000}"/>
    <cellStyle name="Input 2 4 61" xfId="27218" xr:uid="{00000000-0005-0000-0000-000023690000}"/>
    <cellStyle name="Input 2 4 62" xfId="27219" xr:uid="{00000000-0005-0000-0000-000024690000}"/>
    <cellStyle name="Input 2 4 63" xfId="27220" xr:uid="{00000000-0005-0000-0000-000025690000}"/>
    <cellStyle name="Input 2 4 64" xfId="27221" xr:uid="{00000000-0005-0000-0000-000026690000}"/>
    <cellStyle name="Input 2 4 65" xfId="27222" xr:uid="{00000000-0005-0000-0000-000027690000}"/>
    <cellStyle name="Input 2 4 66" xfId="27223" xr:uid="{00000000-0005-0000-0000-000028690000}"/>
    <cellStyle name="Input 2 4 67" xfId="27224" xr:uid="{00000000-0005-0000-0000-000029690000}"/>
    <cellStyle name="Input 2 4 68" xfId="27225" xr:uid="{00000000-0005-0000-0000-00002A690000}"/>
    <cellStyle name="Input 2 4 69" xfId="27226" xr:uid="{00000000-0005-0000-0000-00002B690000}"/>
    <cellStyle name="Input 2 4 7" xfId="27227" xr:uid="{00000000-0005-0000-0000-00002C690000}"/>
    <cellStyle name="Input 2 4 7 2" xfId="27228" xr:uid="{00000000-0005-0000-0000-00002D690000}"/>
    <cellStyle name="Input 2 4 70" xfId="27229" xr:uid="{00000000-0005-0000-0000-00002E690000}"/>
    <cellStyle name="Input 2 4 71" xfId="27230" xr:uid="{00000000-0005-0000-0000-00002F690000}"/>
    <cellStyle name="Input 2 4 72" xfId="27231" xr:uid="{00000000-0005-0000-0000-000030690000}"/>
    <cellStyle name="Input 2 4 73" xfId="27232" xr:uid="{00000000-0005-0000-0000-000031690000}"/>
    <cellStyle name="Input 2 4 74" xfId="27233" xr:uid="{00000000-0005-0000-0000-000032690000}"/>
    <cellStyle name="Input 2 4 75" xfId="27234" xr:uid="{00000000-0005-0000-0000-000033690000}"/>
    <cellStyle name="Input 2 4 76" xfId="27235" xr:uid="{00000000-0005-0000-0000-000034690000}"/>
    <cellStyle name="Input 2 4 77" xfId="52558" xr:uid="{00000000-0005-0000-0000-000035690000}"/>
    <cellStyle name="Input 2 4 78" xfId="52790" xr:uid="{00000000-0005-0000-0000-000036690000}"/>
    <cellStyle name="Input 2 4 79" xfId="53251" xr:uid="{00000000-0005-0000-0000-000037690000}"/>
    <cellStyle name="Input 2 4 8" xfId="27236" xr:uid="{00000000-0005-0000-0000-000038690000}"/>
    <cellStyle name="Input 2 4 8 2" xfId="27237" xr:uid="{00000000-0005-0000-0000-000039690000}"/>
    <cellStyle name="Input 2 4 9" xfId="27238" xr:uid="{00000000-0005-0000-0000-00003A690000}"/>
    <cellStyle name="Input 2 4 9 2" xfId="27239" xr:uid="{00000000-0005-0000-0000-00003B690000}"/>
    <cellStyle name="Input 2 40" xfId="27240" xr:uid="{00000000-0005-0000-0000-00003C690000}"/>
    <cellStyle name="Input 2 40 2" xfId="27241" xr:uid="{00000000-0005-0000-0000-00003D690000}"/>
    <cellStyle name="Input 2 41" xfId="27242" xr:uid="{00000000-0005-0000-0000-00003E690000}"/>
    <cellStyle name="Input 2 41 2" xfId="27243" xr:uid="{00000000-0005-0000-0000-00003F690000}"/>
    <cellStyle name="Input 2 42" xfId="27244" xr:uid="{00000000-0005-0000-0000-000040690000}"/>
    <cellStyle name="Input 2 42 2" xfId="27245" xr:uid="{00000000-0005-0000-0000-000041690000}"/>
    <cellStyle name="Input 2 43" xfId="27246" xr:uid="{00000000-0005-0000-0000-000042690000}"/>
    <cellStyle name="Input 2 43 2" xfId="27247" xr:uid="{00000000-0005-0000-0000-000043690000}"/>
    <cellStyle name="Input 2 44" xfId="27248" xr:uid="{00000000-0005-0000-0000-000044690000}"/>
    <cellStyle name="Input 2 44 2" xfId="27249" xr:uid="{00000000-0005-0000-0000-000045690000}"/>
    <cellStyle name="Input 2 45" xfId="27250" xr:uid="{00000000-0005-0000-0000-000046690000}"/>
    <cellStyle name="Input 2 45 2" xfId="27251" xr:uid="{00000000-0005-0000-0000-000047690000}"/>
    <cellStyle name="Input 2 46" xfId="27252" xr:uid="{00000000-0005-0000-0000-000048690000}"/>
    <cellStyle name="Input 2 46 2" xfId="27253" xr:uid="{00000000-0005-0000-0000-000049690000}"/>
    <cellStyle name="Input 2 47" xfId="27254" xr:uid="{00000000-0005-0000-0000-00004A690000}"/>
    <cellStyle name="Input 2 47 2" xfId="27255" xr:uid="{00000000-0005-0000-0000-00004B690000}"/>
    <cellStyle name="Input 2 48" xfId="27256" xr:uid="{00000000-0005-0000-0000-00004C690000}"/>
    <cellStyle name="Input 2 48 2" xfId="27257" xr:uid="{00000000-0005-0000-0000-00004D690000}"/>
    <cellStyle name="Input 2 49" xfId="27258" xr:uid="{00000000-0005-0000-0000-00004E690000}"/>
    <cellStyle name="Input 2 49 2" xfId="27259" xr:uid="{00000000-0005-0000-0000-00004F690000}"/>
    <cellStyle name="Input 2 5" xfId="697" xr:uid="{00000000-0005-0000-0000-000050690000}"/>
    <cellStyle name="Input 2 5 10" xfId="27260" xr:uid="{00000000-0005-0000-0000-000051690000}"/>
    <cellStyle name="Input 2 5 10 2" xfId="27261" xr:uid="{00000000-0005-0000-0000-000052690000}"/>
    <cellStyle name="Input 2 5 11" xfId="27262" xr:uid="{00000000-0005-0000-0000-000053690000}"/>
    <cellStyle name="Input 2 5 11 2" xfId="27263" xr:uid="{00000000-0005-0000-0000-000054690000}"/>
    <cellStyle name="Input 2 5 12" xfId="27264" xr:uid="{00000000-0005-0000-0000-000055690000}"/>
    <cellStyle name="Input 2 5 12 2" xfId="27265" xr:uid="{00000000-0005-0000-0000-000056690000}"/>
    <cellStyle name="Input 2 5 13" xfId="27266" xr:uid="{00000000-0005-0000-0000-000057690000}"/>
    <cellStyle name="Input 2 5 13 2" xfId="27267" xr:uid="{00000000-0005-0000-0000-000058690000}"/>
    <cellStyle name="Input 2 5 14" xfId="27268" xr:uid="{00000000-0005-0000-0000-000059690000}"/>
    <cellStyle name="Input 2 5 14 2" xfId="27269" xr:uid="{00000000-0005-0000-0000-00005A690000}"/>
    <cellStyle name="Input 2 5 15" xfId="27270" xr:uid="{00000000-0005-0000-0000-00005B690000}"/>
    <cellStyle name="Input 2 5 15 2" xfId="27271" xr:uid="{00000000-0005-0000-0000-00005C690000}"/>
    <cellStyle name="Input 2 5 16" xfId="27272" xr:uid="{00000000-0005-0000-0000-00005D690000}"/>
    <cellStyle name="Input 2 5 16 2" xfId="27273" xr:uid="{00000000-0005-0000-0000-00005E690000}"/>
    <cellStyle name="Input 2 5 17" xfId="27274" xr:uid="{00000000-0005-0000-0000-00005F690000}"/>
    <cellStyle name="Input 2 5 17 2" xfId="27275" xr:uid="{00000000-0005-0000-0000-000060690000}"/>
    <cellStyle name="Input 2 5 18" xfId="27276" xr:uid="{00000000-0005-0000-0000-000061690000}"/>
    <cellStyle name="Input 2 5 18 2" xfId="27277" xr:uid="{00000000-0005-0000-0000-000062690000}"/>
    <cellStyle name="Input 2 5 19" xfId="27278" xr:uid="{00000000-0005-0000-0000-000063690000}"/>
    <cellStyle name="Input 2 5 19 2" xfId="27279" xr:uid="{00000000-0005-0000-0000-000064690000}"/>
    <cellStyle name="Input 2 5 2" xfId="698" xr:uid="{00000000-0005-0000-0000-000065690000}"/>
    <cellStyle name="Input 2 5 2 2" xfId="27280" xr:uid="{00000000-0005-0000-0000-000066690000}"/>
    <cellStyle name="Input 2 5 20" xfId="27281" xr:uid="{00000000-0005-0000-0000-000067690000}"/>
    <cellStyle name="Input 2 5 20 2" xfId="27282" xr:uid="{00000000-0005-0000-0000-000068690000}"/>
    <cellStyle name="Input 2 5 21" xfId="27283" xr:uid="{00000000-0005-0000-0000-000069690000}"/>
    <cellStyle name="Input 2 5 21 2" xfId="27284" xr:uid="{00000000-0005-0000-0000-00006A690000}"/>
    <cellStyle name="Input 2 5 22" xfId="27285" xr:uid="{00000000-0005-0000-0000-00006B690000}"/>
    <cellStyle name="Input 2 5 22 2" xfId="27286" xr:uid="{00000000-0005-0000-0000-00006C690000}"/>
    <cellStyle name="Input 2 5 23" xfId="27287" xr:uid="{00000000-0005-0000-0000-00006D690000}"/>
    <cellStyle name="Input 2 5 23 2" xfId="27288" xr:uid="{00000000-0005-0000-0000-00006E690000}"/>
    <cellStyle name="Input 2 5 24" xfId="27289" xr:uid="{00000000-0005-0000-0000-00006F690000}"/>
    <cellStyle name="Input 2 5 24 2" xfId="27290" xr:uid="{00000000-0005-0000-0000-000070690000}"/>
    <cellStyle name="Input 2 5 25" xfId="27291" xr:uid="{00000000-0005-0000-0000-000071690000}"/>
    <cellStyle name="Input 2 5 25 2" xfId="27292" xr:uid="{00000000-0005-0000-0000-000072690000}"/>
    <cellStyle name="Input 2 5 26" xfId="27293" xr:uid="{00000000-0005-0000-0000-000073690000}"/>
    <cellStyle name="Input 2 5 26 2" xfId="27294" xr:uid="{00000000-0005-0000-0000-000074690000}"/>
    <cellStyle name="Input 2 5 27" xfId="27295" xr:uid="{00000000-0005-0000-0000-000075690000}"/>
    <cellStyle name="Input 2 5 27 2" xfId="27296" xr:uid="{00000000-0005-0000-0000-000076690000}"/>
    <cellStyle name="Input 2 5 28" xfId="27297" xr:uid="{00000000-0005-0000-0000-000077690000}"/>
    <cellStyle name="Input 2 5 28 2" xfId="27298" xr:uid="{00000000-0005-0000-0000-000078690000}"/>
    <cellStyle name="Input 2 5 29" xfId="27299" xr:uid="{00000000-0005-0000-0000-000079690000}"/>
    <cellStyle name="Input 2 5 29 2" xfId="27300" xr:uid="{00000000-0005-0000-0000-00007A690000}"/>
    <cellStyle name="Input 2 5 3" xfId="27301" xr:uid="{00000000-0005-0000-0000-00007B690000}"/>
    <cellStyle name="Input 2 5 3 2" xfId="27302" xr:uid="{00000000-0005-0000-0000-00007C690000}"/>
    <cellStyle name="Input 2 5 30" xfId="27303" xr:uid="{00000000-0005-0000-0000-00007D690000}"/>
    <cellStyle name="Input 2 5 30 2" xfId="27304" xr:uid="{00000000-0005-0000-0000-00007E690000}"/>
    <cellStyle name="Input 2 5 31" xfId="27305" xr:uid="{00000000-0005-0000-0000-00007F690000}"/>
    <cellStyle name="Input 2 5 31 2" xfId="27306" xr:uid="{00000000-0005-0000-0000-000080690000}"/>
    <cellStyle name="Input 2 5 32" xfId="27307" xr:uid="{00000000-0005-0000-0000-000081690000}"/>
    <cellStyle name="Input 2 5 32 2" xfId="27308" xr:uid="{00000000-0005-0000-0000-000082690000}"/>
    <cellStyle name="Input 2 5 33" xfId="27309" xr:uid="{00000000-0005-0000-0000-000083690000}"/>
    <cellStyle name="Input 2 5 33 2" xfId="27310" xr:uid="{00000000-0005-0000-0000-000084690000}"/>
    <cellStyle name="Input 2 5 34" xfId="27311" xr:uid="{00000000-0005-0000-0000-000085690000}"/>
    <cellStyle name="Input 2 5 34 2" xfId="27312" xr:uid="{00000000-0005-0000-0000-000086690000}"/>
    <cellStyle name="Input 2 5 35" xfId="27313" xr:uid="{00000000-0005-0000-0000-000087690000}"/>
    <cellStyle name="Input 2 5 35 2" xfId="27314" xr:uid="{00000000-0005-0000-0000-000088690000}"/>
    <cellStyle name="Input 2 5 36" xfId="27315" xr:uid="{00000000-0005-0000-0000-000089690000}"/>
    <cellStyle name="Input 2 5 36 2" xfId="27316" xr:uid="{00000000-0005-0000-0000-00008A690000}"/>
    <cellStyle name="Input 2 5 37" xfId="27317" xr:uid="{00000000-0005-0000-0000-00008B690000}"/>
    <cellStyle name="Input 2 5 37 2" xfId="27318" xr:uid="{00000000-0005-0000-0000-00008C690000}"/>
    <cellStyle name="Input 2 5 38" xfId="27319" xr:uid="{00000000-0005-0000-0000-00008D690000}"/>
    <cellStyle name="Input 2 5 38 2" xfId="27320" xr:uid="{00000000-0005-0000-0000-00008E690000}"/>
    <cellStyle name="Input 2 5 39" xfId="27321" xr:uid="{00000000-0005-0000-0000-00008F690000}"/>
    <cellStyle name="Input 2 5 39 2" xfId="27322" xr:uid="{00000000-0005-0000-0000-000090690000}"/>
    <cellStyle name="Input 2 5 4" xfId="27323" xr:uid="{00000000-0005-0000-0000-000091690000}"/>
    <cellStyle name="Input 2 5 4 2" xfId="27324" xr:uid="{00000000-0005-0000-0000-000092690000}"/>
    <cellStyle name="Input 2 5 40" xfId="27325" xr:uid="{00000000-0005-0000-0000-000093690000}"/>
    <cellStyle name="Input 2 5 41" xfId="27326" xr:uid="{00000000-0005-0000-0000-000094690000}"/>
    <cellStyle name="Input 2 5 42" xfId="27327" xr:uid="{00000000-0005-0000-0000-000095690000}"/>
    <cellStyle name="Input 2 5 43" xfId="27328" xr:uid="{00000000-0005-0000-0000-000096690000}"/>
    <cellStyle name="Input 2 5 44" xfId="27329" xr:uid="{00000000-0005-0000-0000-000097690000}"/>
    <cellStyle name="Input 2 5 45" xfId="27330" xr:uid="{00000000-0005-0000-0000-000098690000}"/>
    <cellStyle name="Input 2 5 46" xfId="27331" xr:uid="{00000000-0005-0000-0000-000099690000}"/>
    <cellStyle name="Input 2 5 47" xfId="27332" xr:uid="{00000000-0005-0000-0000-00009A690000}"/>
    <cellStyle name="Input 2 5 48" xfId="27333" xr:uid="{00000000-0005-0000-0000-00009B690000}"/>
    <cellStyle name="Input 2 5 49" xfId="27334" xr:uid="{00000000-0005-0000-0000-00009C690000}"/>
    <cellStyle name="Input 2 5 5" xfId="27335" xr:uid="{00000000-0005-0000-0000-00009D690000}"/>
    <cellStyle name="Input 2 5 5 2" xfId="27336" xr:uid="{00000000-0005-0000-0000-00009E690000}"/>
    <cellStyle name="Input 2 5 50" xfId="27337" xr:uid="{00000000-0005-0000-0000-00009F690000}"/>
    <cellStyle name="Input 2 5 51" xfId="27338" xr:uid="{00000000-0005-0000-0000-0000A0690000}"/>
    <cellStyle name="Input 2 5 52" xfId="27339" xr:uid="{00000000-0005-0000-0000-0000A1690000}"/>
    <cellStyle name="Input 2 5 53" xfId="27340" xr:uid="{00000000-0005-0000-0000-0000A2690000}"/>
    <cellStyle name="Input 2 5 54" xfId="27341" xr:uid="{00000000-0005-0000-0000-0000A3690000}"/>
    <cellStyle name="Input 2 5 55" xfId="27342" xr:uid="{00000000-0005-0000-0000-0000A4690000}"/>
    <cellStyle name="Input 2 5 56" xfId="27343" xr:uid="{00000000-0005-0000-0000-0000A5690000}"/>
    <cellStyle name="Input 2 5 57" xfId="27344" xr:uid="{00000000-0005-0000-0000-0000A6690000}"/>
    <cellStyle name="Input 2 5 58" xfId="27345" xr:uid="{00000000-0005-0000-0000-0000A7690000}"/>
    <cellStyle name="Input 2 5 59" xfId="27346" xr:uid="{00000000-0005-0000-0000-0000A8690000}"/>
    <cellStyle name="Input 2 5 6" xfId="27347" xr:uid="{00000000-0005-0000-0000-0000A9690000}"/>
    <cellStyle name="Input 2 5 6 2" xfId="27348" xr:uid="{00000000-0005-0000-0000-0000AA690000}"/>
    <cellStyle name="Input 2 5 60" xfId="27349" xr:uid="{00000000-0005-0000-0000-0000AB690000}"/>
    <cellStyle name="Input 2 5 61" xfId="27350" xr:uid="{00000000-0005-0000-0000-0000AC690000}"/>
    <cellStyle name="Input 2 5 62" xfId="27351" xr:uid="{00000000-0005-0000-0000-0000AD690000}"/>
    <cellStyle name="Input 2 5 63" xfId="27352" xr:uid="{00000000-0005-0000-0000-0000AE690000}"/>
    <cellStyle name="Input 2 5 64" xfId="27353" xr:uid="{00000000-0005-0000-0000-0000AF690000}"/>
    <cellStyle name="Input 2 5 65" xfId="27354" xr:uid="{00000000-0005-0000-0000-0000B0690000}"/>
    <cellStyle name="Input 2 5 66" xfId="27355" xr:uid="{00000000-0005-0000-0000-0000B1690000}"/>
    <cellStyle name="Input 2 5 67" xfId="27356" xr:uid="{00000000-0005-0000-0000-0000B2690000}"/>
    <cellStyle name="Input 2 5 68" xfId="27357" xr:uid="{00000000-0005-0000-0000-0000B3690000}"/>
    <cellStyle name="Input 2 5 69" xfId="27358" xr:uid="{00000000-0005-0000-0000-0000B4690000}"/>
    <cellStyle name="Input 2 5 7" xfId="27359" xr:uid="{00000000-0005-0000-0000-0000B5690000}"/>
    <cellStyle name="Input 2 5 7 2" xfId="27360" xr:uid="{00000000-0005-0000-0000-0000B6690000}"/>
    <cellStyle name="Input 2 5 70" xfId="27361" xr:uid="{00000000-0005-0000-0000-0000B7690000}"/>
    <cellStyle name="Input 2 5 71" xfId="27362" xr:uid="{00000000-0005-0000-0000-0000B8690000}"/>
    <cellStyle name="Input 2 5 72" xfId="27363" xr:uid="{00000000-0005-0000-0000-0000B9690000}"/>
    <cellStyle name="Input 2 5 73" xfId="27364" xr:uid="{00000000-0005-0000-0000-0000BA690000}"/>
    <cellStyle name="Input 2 5 74" xfId="27365" xr:uid="{00000000-0005-0000-0000-0000BB690000}"/>
    <cellStyle name="Input 2 5 75" xfId="27366" xr:uid="{00000000-0005-0000-0000-0000BC690000}"/>
    <cellStyle name="Input 2 5 76" xfId="27367" xr:uid="{00000000-0005-0000-0000-0000BD690000}"/>
    <cellStyle name="Input 2 5 77" xfId="52562" xr:uid="{00000000-0005-0000-0000-0000BE690000}"/>
    <cellStyle name="Input 2 5 78" xfId="52794" xr:uid="{00000000-0005-0000-0000-0000BF690000}"/>
    <cellStyle name="Input 2 5 79" xfId="53255" xr:uid="{00000000-0005-0000-0000-0000C0690000}"/>
    <cellStyle name="Input 2 5 8" xfId="27368" xr:uid="{00000000-0005-0000-0000-0000C1690000}"/>
    <cellStyle name="Input 2 5 8 2" xfId="27369" xr:uid="{00000000-0005-0000-0000-0000C2690000}"/>
    <cellStyle name="Input 2 5 9" xfId="27370" xr:uid="{00000000-0005-0000-0000-0000C3690000}"/>
    <cellStyle name="Input 2 5 9 2" xfId="27371" xr:uid="{00000000-0005-0000-0000-0000C4690000}"/>
    <cellStyle name="Input 2 50" xfId="27372" xr:uid="{00000000-0005-0000-0000-0000C5690000}"/>
    <cellStyle name="Input 2 50 2" xfId="27373" xr:uid="{00000000-0005-0000-0000-0000C6690000}"/>
    <cellStyle name="Input 2 51" xfId="27374" xr:uid="{00000000-0005-0000-0000-0000C7690000}"/>
    <cellStyle name="Input 2 51 2" xfId="27375" xr:uid="{00000000-0005-0000-0000-0000C8690000}"/>
    <cellStyle name="Input 2 52" xfId="27376" xr:uid="{00000000-0005-0000-0000-0000C9690000}"/>
    <cellStyle name="Input 2 52 2" xfId="27377" xr:uid="{00000000-0005-0000-0000-0000CA690000}"/>
    <cellStyle name="Input 2 53" xfId="27378" xr:uid="{00000000-0005-0000-0000-0000CB690000}"/>
    <cellStyle name="Input 2 53 2" xfId="27379" xr:uid="{00000000-0005-0000-0000-0000CC690000}"/>
    <cellStyle name="Input 2 54" xfId="27380" xr:uid="{00000000-0005-0000-0000-0000CD690000}"/>
    <cellStyle name="Input 2 54 2" xfId="27381" xr:uid="{00000000-0005-0000-0000-0000CE690000}"/>
    <cellStyle name="Input 2 55" xfId="27382" xr:uid="{00000000-0005-0000-0000-0000CF690000}"/>
    <cellStyle name="Input 2 55 2" xfId="27383" xr:uid="{00000000-0005-0000-0000-0000D0690000}"/>
    <cellStyle name="Input 2 56" xfId="27384" xr:uid="{00000000-0005-0000-0000-0000D1690000}"/>
    <cellStyle name="Input 2 56 2" xfId="27385" xr:uid="{00000000-0005-0000-0000-0000D2690000}"/>
    <cellStyle name="Input 2 57" xfId="27386" xr:uid="{00000000-0005-0000-0000-0000D3690000}"/>
    <cellStyle name="Input 2 57 2" xfId="27387" xr:uid="{00000000-0005-0000-0000-0000D4690000}"/>
    <cellStyle name="Input 2 58" xfId="27388" xr:uid="{00000000-0005-0000-0000-0000D5690000}"/>
    <cellStyle name="Input 2 58 2" xfId="27389" xr:uid="{00000000-0005-0000-0000-0000D6690000}"/>
    <cellStyle name="Input 2 59" xfId="27390" xr:uid="{00000000-0005-0000-0000-0000D7690000}"/>
    <cellStyle name="Input 2 6" xfId="699" xr:uid="{00000000-0005-0000-0000-0000D8690000}"/>
    <cellStyle name="Input 2 6 10" xfId="27391" xr:uid="{00000000-0005-0000-0000-0000D9690000}"/>
    <cellStyle name="Input 2 6 10 2" xfId="27392" xr:uid="{00000000-0005-0000-0000-0000DA690000}"/>
    <cellStyle name="Input 2 6 11" xfId="27393" xr:uid="{00000000-0005-0000-0000-0000DB690000}"/>
    <cellStyle name="Input 2 6 11 2" xfId="27394" xr:uid="{00000000-0005-0000-0000-0000DC690000}"/>
    <cellStyle name="Input 2 6 12" xfId="27395" xr:uid="{00000000-0005-0000-0000-0000DD690000}"/>
    <cellStyle name="Input 2 6 12 2" xfId="27396" xr:uid="{00000000-0005-0000-0000-0000DE690000}"/>
    <cellStyle name="Input 2 6 13" xfId="27397" xr:uid="{00000000-0005-0000-0000-0000DF690000}"/>
    <cellStyle name="Input 2 6 13 2" xfId="27398" xr:uid="{00000000-0005-0000-0000-0000E0690000}"/>
    <cellStyle name="Input 2 6 14" xfId="27399" xr:uid="{00000000-0005-0000-0000-0000E1690000}"/>
    <cellStyle name="Input 2 6 14 2" xfId="27400" xr:uid="{00000000-0005-0000-0000-0000E2690000}"/>
    <cellStyle name="Input 2 6 15" xfId="27401" xr:uid="{00000000-0005-0000-0000-0000E3690000}"/>
    <cellStyle name="Input 2 6 15 2" xfId="27402" xr:uid="{00000000-0005-0000-0000-0000E4690000}"/>
    <cellStyle name="Input 2 6 16" xfId="27403" xr:uid="{00000000-0005-0000-0000-0000E5690000}"/>
    <cellStyle name="Input 2 6 16 2" xfId="27404" xr:uid="{00000000-0005-0000-0000-0000E6690000}"/>
    <cellStyle name="Input 2 6 17" xfId="27405" xr:uid="{00000000-0005-0000-0000-0000E7690000}"/>
    <cellStyle name="Input 2 6 17 2" xfId="27406" xr:uid="{00000000-0005-0000-0000-0000E8690000}"/>
    <cellStyle name="Input 2 6 18" xfId="27407" xr:uid="{00000000-0005-0000-0000-0000E9690000}"/>
    <cellStyle name="Input 2 6 18 2" xfId="27408" xr:uid="{00000000-0005-0000-0000-0000EA690000}"/>
    <cellStyle name="Input 2 6 19" xfId="27409" xr:uid="{00000000-0005-0000-0000-0000EB690000}"/>
    <cellStyle name="Input 2 6 19 2" xfId="27410" xr:uid="{00000000-0005-0000-0000-0000EC690000}"/>
    <cellStyle name="Input 2 6 2" xfId="700" xr:uid="{00000000-0005-0000-0000-0000ED690000}"/>
    <cellStyle name="Input 2 6 2 2" xfId="27411" xr:uid="{00000000-0005-0000-0000-0000EE690000}"/>
    <cellStyle name="Input 2 6 20" xfId="27412" xr:uid="{00000000-0005-0000-0000-0000EF690000}"/>
    <cellStyle name="Input 2 6 20 2" xfId="27413" xr:uid="{00000000-0005-0000-0000-0000F0690000}"/>
    <cellStyle name="Input 2 6 21" xfId="27414" xr:uid="{00000000-0005-0000-0000-0000F1690000}"/>
    <cellStyle name="Input 2 6 21 2" xfId="27415" xr:uid="{00000000-0005-0000-0000-0000F2690000}"/>
    <cellStyle name="Input 2 6 22" xfId="27416" xr:uid="{00000000-0005-0000-0000-0000F3690000}"/>
    <cellStyle name="Input 2 6 22 2" xfId="27417" xr:uid="{00000000-0005-0000-0000-0000F4690000}"/>
    <cellStyle name="Input 2 6 23" xfId="27418" xr:uid="{00000000-0005-0000-0000-0000F5690000}"/>
    <cellStyle name="Input 2 6 23 2" xfId="27419" xr:uid="{00000000-0005-0000-0000-0000F6690000}"/>
    <cellStyle name="Input 2 6 24" xfId="27420" xr:uid="{00000000-0005-0000-0000-0000F7690000}"/>
    <cellStyle name="Input 2 6 24 2" xfId="27421" xr:uid="{00000000-0005-0000-0000-0000F8690000}"/>
    <cellStyle name="Input 2 6 25" xfId="27422" xr:uid="{00000000-0005-0000-0000-0000F9690000}"/>
    <cellStyle name="Input 2 6 25 2" xfId="27423" xr:uid="{00000000-0005-0000-0000-0000FA690000}"/>
    <cellStyle name="Input 2 6 26" xfId="27424" xr:uid="{00000000-0005-0000-0000-0000FB690000}"/>
    <cellStyle name="Input 2 6 26 2" xfId="27425" xr:uid="{00000000-0005-0000-0000-0000FC690000}"/>
    <cellStyle name="Input 2 6 27" xfId="27426" xr:uid="{00000000-0005-0000-0000-0000FD690000}"/>
    <cellStyle name="Input 2 6 27 2" xfId="27427" xr:uid="{00000000-0005-0000-0000-0000FE690000}"/>
    <cellStyle name="Input 2 6 28" xfId="27428" xr:uid="{00000000-0005-0000-0000-0000FF690000}"/>
    <cellStyle name="Input 2 6 28 2" xfId="27429" xr:uid="{00000000-0005-0000-0000-0000006A0000}"/>
    <cellStyle name="Input 2 6 29" xfId="27430" xr:uid="{00000000-0005-0000-0000-0000016A0000}"/>
    <cellStyle name="Input 2 6 29 2" xfId="27431" xr:uid="{00000000-0005-0000-0000-0000026A0000}"/>
    <cellStyle name="Input 2 6 3" xfId="27432" xr:uid="{00000000-0005-0000-0000-0000036A0000}"/>
    <cellStyle name="Input 2 6 3 2" xfId="27433" xr:uid="{00000000-0005-0000-0000-0000046A0000}"/>
    <cellStyle name="Input 2 6 30" xfId="27434" xr:uid="{00000000-0005-0000-0000-0000056A0000}"/>
    <cellStyle name="Input 2 6 30 2" xfId="27435" xr:uid="{00000000-0005-0000-0000-0000066A0000}"/>
    <cellStyle name="Input 2 6 31" xfId="27436" xr:uid="{00000000-0005-0000-0000-0000076A0000}"/>
    <cellStyle name="Input 2 6 31 2" xfId="27437" xr:uid="{00000000-0005-0000-0000-0000086A0000}"/>
    <cellStyle name="Input 2 6 32" xfId="27438" xr:uid="{00000000-0005-0000-0000-0000096A0000}"/>
    <cellStyle name="Input 2 6 32 2" xfId="27439" xr:uid="{00000000-0005-0000-0000-00000A6A0000}"/>
    <cellStyle name="Input 2 6 33" xfId="27440" xr:uid="{00000000-0005-0000-0000-00000B6A0000}"/>
    <cellStyle name="Input 2 6 33 2" xfId="27441" xr:uid="{00000000-0005-0000-0000-00000C6A0000}"/>
    <cellStyle name="Input 2 6 34" xfId="27442" xr:uid="{00000000-0005-0000-0000-00000D6A0000}"/>
    <cellStyle name="Input 2 6 34 2" xfId="27443" xr:uid="{00000000-0005-0000-0000-00000E6A0000}"/>
    <cellStyle name="Input 2 6 35" xfId="27444" xr:uid="{00000000-0005-0000-0000-00000F6A0000}"/>
    <cellStyle name="Input 2 6 35 2" xfId="27445" xr:uid="{00000000-0005-0000-0000-0000106A0000}"/>
    <cellStyle name="Input 2 6 36" xfId="27446" xr:uid="{00000000-0005-0000-0000-0000116A0000}"/>
    <cellStyle name="Input 2 6 36 2" xfId="27447" xr:uid="{00000000-0005-0000-0000-0000126A0000}"/>
    <cellStyle name="Input 2 6 37" xfId="27448" xr:uid="{00000000-0005-0000-0000-0000136A0000}"/>
    <cellStyle name="Input 2 6 37 2" xfId="27449" xr:uid="{00000000-0005-0000-0000-0000146A0000}"/>
    <cellStyle name="Input 2 6 38" xfId="27450" xr:uid="{00000000-0005-0000-0000-0000156A0000}"/>
    <cellStyle name="Input 2 6 38 2" xfId="27451" xr:uid="{00000000-0005-0000-0000-0000166A0000}"/>
    <cellStyle name="Input 2 6 39" xfId="27452" xr:uid="{00000000-0005-0000-0000-0000176A0000}"/>
    <cellStyle name="Input 2 6 39 2" xfId="27453" xr:uid="{00000000-0005-0000-0000-0000186A0000}"/>
    <cellStyle name="Input 2 6 4" xfId="27454" xr:uid="{00000000-0005-0000-0000-0000196A0000}"/>
    <cellStyle name="Input 2 6 4 2" xfId="27455" xr:uid="{00000000-0005-0000-0000-00001A6A0000}"/>
    <cellStyle name="Input 2 6 40" xfId="27456" xr:uid="{00000000-0005-0000-0000-00001B6A0000}"/>
    <cellStyle name="Input 2 6 41" xfId="27457" xr:uid="{00000000-0005-0000-0000-00001C6A0000}"/>
    <cellStyle name="Input 2 6 42" xfId="27458" xr:uid="{00000000-0005-0000-0000-00001D6A0000}"/>
    <cellStyle name="Input 2 6 43" xfId="27459" xr:uid="{00000000-0005-0000-0000-00001E6A0000}"/>
    <cellStyle name="Input 2 6 44" xfId="27460" xr:uid="{00000000-0005-0000-0000-00001F6A0000}"/>
    <cellStyle name="Input 2 6 45" xfId="27461" xr:uid="{00000000-0005-0000-0000-0000206A0000}"/>
    <cellStyle name="Input 2 6 46" xfId="27462" xr:uid="{00000000-0005-0000-0000-0000216A0000}"/>
    <cellStyle name="Input 2 6 47" xfId="27463" xr:uid="{00000000-0005-0000-0000-0000226A0000}"/>
    <cellStyle name="Input 2 6 48" xfId="27464" xr:uid="{00000000-0005-0000-0000-0000236A0000}"/>
    <cellStyle name="Input 2 6 49" xfId="27465" xr:uid="{00000000-0005-0000-0000-0000246A0000}"/>
    <cellStyle name="Input 2 6 5" xfId="27466" xr:uid="{00000000-0005-0000-0000-0000256A0000}"/>
    <cellStyle name="Input 2 6 5 2" xfId="27467" xr:uid="{00000000-0005-0000-0000-0000266A0000}"/>
    <cellStyle name="Input 2 6 50" xfId="27468" xr:uid="{00000000-0005-0000-0000-0000276A0000}"/>
    <cellStyle name="Input 2 6 51" xfId="27469" xr:uid="{00000000-0005-0000-0000-0000286A0000}"/>
    <cellStyle name="Input 2 6 52" xfId="27470" xr:uid="{00000000-0005-0000-0000-0000296A0000}"/>
    <cellStyle name="Input 2 6 53" xfId="27471" xr:uid="{00000000-0005-0000-0000-00002A6A0000}"/>
    <cellStyle name="Input 2 6 54" xfId="27472" xr:uid="{00000000-0005-0000-0000-00002B6A0000}"/>
    <cellStyle name="Input 2 6 55" xfId="27473" xr:uid="{00000000-0005-0000-0000-00002C6A0000}"/>
    <cellStyle name="Input 2 6 56" xfId="27474" xr:uid="{00000000-0005-0000-0000-00002D6A0000}"/>
    <cellStyle name="Input 2 6 57" xfId="27475" xr:uid="{00000000-0005-0000-0000-00002E6A0000}"/>
    <cellStyle name="Input 2 6 58" xfId="27476" xr:uid="{00000000-0005-0000-0000-00002F6A0000}"/>
    <cellStyle name="Input 2 6 59" xfId="27477" xr:uid="{00000000-0005-0000-0000-0000306A0000}"/>
    <cellStyle name="Input 2 6 6" xfId="27478" xr:uid="{00000000-0005-0000-0000-0000316A0000}"/>
    <cellStyle name="Input 2 6 6 2" xfId="27479" xr:uid="{00000000-0005-0000-0000-0000326A0000}"/>
    <cellStyle name="Input 2 6 60" xfId="27480" xr:uid="{00000000-0005-0000-0000-0000336A0000}"/>
    <cellStyle name="Input 2 6 61" xfId="27481" xr:uid="{00000000-0005-0000-0000-0000346A0000}"/>
    <cellStyle name="Input 2 6 62" xfId="27482" xr:uid="{00000000-0005-0000-0000-0000356A0000}"/>
    <cellStyle name="Input 2 6 63" xfId="27483" xr:uid="{00000000-0005-0000-0000-0000366A0000}"/>
    <cellStyle name="Input 2 6 64" xfId="27484" xr:uid="{00000000-0005-0000-0000-0000376A0000}"/>
    <cellStyle name="Input 2 6 65" xfId="27485" xr:uid="{00000000-0005-0000-0000-0000386A0000}"/>
    <cellStyle name="Input 2 6 66" xfId="27486" xr:uid="{00000000-0005-0000-0000-0000396A0000}"/>
    <cellStyle name="Input 2 6 67" xfId="27487" xr:uid="{00000000-0005-0000-0000-00003A6A0000}"/>
    <cellStyle name="Input 2 6 68" xfId="27488" xr:uid="{00000000-0005-0000-0000-00003B6A0000}"/>
    <cellStyle name="Input 2 6 69" xfId="27489" xr:uid="{00000000-0005-0000-0000-00003C6A0000}"/>
    <cellStyle name="Input 2 6 7" xfId="27490" xr:uid="{00000000-0005-0000-0000-00003D6A0000}"/>
    <cellStyle name="Input 2 6 7 2" xfId="27491" xr:uid="{00000000-0005-0000-0000-00003E6A0000}"/>
    <cellStyle name="Input 2 6 70" xfId="27492" xr:uid="{00000000-0005-0000-0000-00003F6A0000}"/>
    <cellStyle name="Input 2 6 71" xfId="27493" xr:uid="{00000000-0005-0000-0000-0000406A0000}"/>
    <cellStyle name="Input 2 6 72" xfId="27494" xr:uid="{00000000-0005-0000-0000-0000416A0000}"/>
    <cellStyle name="Input 2 6 73" xfId="27495" xr:uid="{00000000-0005-0000-0000-0000426A0000}"/>
    <cellStyle name="Input 2 6 74" xfId="27496" xr:uid="{00000000-0005-0000-0000-0000436A0000}"/>
    <cellStyle name="Input 2 6 75" xfId="27497" xr:uid="{00000000-0005-0000-0000-0000446A0000}"/>
    <cellStyle name="Input 2 6 76" xfId="27498" xr:uid="{00000000-0005-0000-0000-0000456A0000}"/>
    <cellStyle name="Input 2 6 77" xfId="52652" xr:uid="{00000000-0005-0000-0000-0000466A0000}"/>
    <cellStyle name="Input 2 6 78" xfId="52907" xr:uid="{00000000-0005-0000-0000-0000476A0000}"/>
    <cellStyle name="Input 2 6 79" xfId="53368" xr:uid="{00000000-0005-0000-0000-0000486A0000}"/>
    <cellStyle name="Input 2 6 8" xfId="27499" xr:uid="{00000000-0005-0000-0000-0000496A0000}"/>
    <cellStyle name="Input 2 6 8 2" xfId="27500" xr:uid="{00000000-0005-0000-0000-00004A6A0000}"/>
    <cellStyle name="Input 2 6 9" xfId="27501" xr:uid="{00000000-0005-0000-0000-00004B6A0000}"/>
    <cellStyle name="Input 2 6 9 2" xfId="27502" xr:uid="{00000000-0005-0000-0000-00004C6A0000}"/>
    <cellStyle name="Input 2 60" xfId="27503" xr:uid="{00000000-0005-0000-0000-00004D6A0000}"/>
    <cellStyle name="Input 2 61" xfId="27504" xr:uid="{00000000-0005-0000-0000-00004E6A0000}"/>
    <cellStyle name="Input 2 62" xfId="27505" xr:uid="{00000000-0005-0000-0000-00004F6A0000}"/>
    <cellStyle name="Input 2 63" xfId="27506" xr:uid="{00000000-0005-0000-0000-0000506A0000}"/>
    <cellStyle name="Input 2 64" xfId="27507" xr:uid="{00000000-0005-0000-0000-0000516A0000}"/>
    <cellStyle name="Input 2 65" xfId="27508" xr:uid="{00000000-0005-0000-0000-0000526A0000}"/>
    <cellStyle name="Input 2 66" xfId="27509" xr:uid="{00000000-0005-0000-0000-0000536A0000}"/>
    <cellStyle name="Input 2 67" xfId="27510" xr:uid="{00000000-0005-0000-0000-0000546A0000}"/>
    <cellStyle name="Input 2 68" xfId="27511" xr:uid="{00000000-0005-0000-0000-0000556A0000}"/>
    <cellStyle name="Input 2 69" xfId="27512" xr:uid="{00000000-0005-0000-0000-0000566A0000}"/>
    <cellStyle name="Input 2 7" xfId="701" xr:uid="{00000000-0005-0000-0000-0000576A0000}"/>
    <cellStyle name="Input 2 7 10" xfId="27513" xr:uid="{00000000-0005-0000-0000-0000586A0000}"/>
    <cellStyle name="Input 2 7 10 2" xfId="27514" xr:uid="{00000000-0005-0000-0000-0000596A0000}"/>
    <cellStyle name="Input 2 7 11" xfId="27515" xr:uid="{00000000-0005-0000-0000-00005A6A0000}"/>
    <cellStyle name="Input 2 7 11 2" xfId="27516" xr:uid="{00000000-0005-0000-0000-00005B6A0000}"/>
    <cellStyle name="Input 2 7 12" xfId="27517" xr:uid="{00000000-0005-0000-0000-00005C6A0000}"/>
    <cellStyle name="Input 2 7 12 2" xfId="27518" xr:uid="{00000000-0005-0000-0000-00005D6A0000}"/>
    <cellStyle name="Input 2 7 13" xfId="27519" xr:uid="{00000000-0005-0000-0000-00005E6A0000}"/>
    <cellStyle name="Input 2 7 13 2" xfId="27520" xr:uid="{00000000-0005-0000-0000-00005F6A0000}"/>
    <cellStyle name="Input 2 7 14" xfId="27521" xr:uid="{00000000-0005-0000-0000-0000606A0000}"/>
    <cellStyle name="Input 2 7 14 2" xfId="27522" xr:uid="{00000000-0005-0000-0000-0000616A0000}"/>
    <cellStyle name="Input 2 7 15" xfId="27523" xr:uid="{00000000-0005-0000-0000-0000626A0000}"/>
    <cellStyle name="Input 2 7 15 2" xfId="27524" xr:uid="{00000000-0005-0000-0000-0000636A0000}"/>
    <cellStyle name="Input 2 7 16" xfId="27525" xr:uid="{00000000-0005-0000-0000-0000646A0000}"/>
    <cellStyle name="Input 2 7 16 2" xfId="27526" xr:uid="{00000000-0005-0000-0000-0000656A0000}"/>
    <cellStyle name="Input 2 7 17" xfId="27527" xr:uid="{00000000-0005-0000-0000-0000666A0000}"/>
    <cellStyle name="Input 2 7 17 2" xfId="27528" xr:uid="{00000000-0005-0000-0000-0000676A0000}"/>
    <cellStyle name="Input 2 7 18" xfId="27529" xr:uid="{00000000-0005-0000-0000-0000686A0000}"/>
    <cellStyle name="Input 2 7 18 2" xfId="27530" xr:uid="{00000000-0005-0000-0000-0000696A0000}"/>
    <cellStyle name="Input 2 7 19" xfId="27531" xr:uid="{00000000-0005-0000-0000-00006A6A0000}"/>
    <cellStyle name="Input 2 7 19 2" xfId="27532" xr:uid="{00000000-0005-0000-0000-00006B6A0000}"/>
    <cellStyle name="Input 2 7 2" xfId="702" xr:uid="{00000000-0005-0000-0000-00006C6A0000}"/>
    <cellStyle name="Input 2 7 2 2" xfId="27533" xr:uid="{00000000-0005-0000-0000-00006D6A0000}"/>
    <cellStyle name="Input 2 7 20" xfId="27534" xr:uid="{00000000-0005-0000-0000-00006E6A0000}"/>
    <cellStyle name="Input 2 7 20 2" xfId="27535" xr:uid="{00000000-0005-0000-0000-00006F6A0000}"/>
    <cellStyle name="Input 2 7 21" xfId="27536" xr:uid="{00000000-0005-0000-0000-0000706A0000}"/>
    <cellStyle name="Input 2 7 21 2" xfId="27537" xr:uid="{00000000-0005-0000-0000-0000716A0000}"/>
    <cellStyle name="Input 2 7 22" xfId="27538" xr:uid="{00000000-0005-0000-0000-0000726A0000}"/>
    <cellStyle name="Input 2 7 22 2" xfId="27539" xr:uid="{00000000-0005-0000-0000-0000736A0000}"/>
    <cellStyle name="Input 2 7 23" xfId="27540" xr:uid="{00000000-0005-0000-0000-0000746A0000}"/>
    <cellStyle name="Input 2 7 23 2" xfId="27541" xr:uid="{00000000-0005-0000-0000-0000756A0000}"/>
    <cellStyle name="Input 2 7 24" xfId="27542" xr:uid="{00000000-0005-0000-0000-0000766A0000}"/>
    <cellStyle name="Input 2 7 24 2" xfId="27543" xr:uid="{00000000-0005-0000-0000-0000776A0000}"/>
    <cellStyle name="Input 2 7 25" xfId="27544" xr:uid="{00000000-0005-0000-0000-0000786A0000}"/>
    <cellStyle name="Input 2 7 25 2" xfId="27545" xr:uid="{00000000-0005-0000-0000-0000796A0000}"/>
    <cellStyle name="Input 2 7 26" xfId="27546" xr:uid="{00000000-0005-0000-0000-00007A6A0000}"/>
    <cellStyle name="Input 2 7 26 2" xfId="27547" xr:uid="{00000000-0005-0000-0000-00007B6A0000}"/>
    <cellStyle name="Input 2 7 27" xfId="27548" xr:uid="{00000000-0005-0000-0000-00007C6A0000}"/>
    <cellStyle name="Input 2 7 27 2" xfId="27549" xr:uid="{00000000-0005-0000-0000-00007D6A0000}"/>
    <cellStyle name="Input 2 7 28" xfId="27550" xr:uid="{00000000-0005-0000-0000-00007E6A0000}"/>
    <cellStyle name="Input 2 7 28 2" xfId="27551" xr:uid="{00000000-0005-0000-0000-00007F6A0000}"/>
    <cellStyle name="Input 2 7 29" xfId="27552" xr:uid="{00000000-0005-0000-0000-0000806A0000}"/>
    <cellStyle name="Input 2 7 29 2" xfId="27553" xr:uid="{00000000-0005-0000-0000-0000816A0000}"/>
    <cellStyle name="Input 2 7 3" xfId="27554" xr:uid="{00000000-0005-0000-0000-0000826A0000}"/>
    <cellStyle name="Input 2 7 3 2" xfId="27555" xr:uid="{00000000-0005-0000-0000-0000836A0000}"/>
    <cellStyle name="Input 2 7 30" xfId="27556" xr:uid="{00000000-0005-0000-0000-0000846A0000}"/>
    <cellStyle name="Input 2 7 30 2" xfId="27557" xr:uid="{00000000-0005-0000-0000-0000856A0000}"/>
    <cellStyle name="Input 2 7 31" xfId="27558" xr:uid="{00000000-0005-0000-0000-0000866A0000}"/>
    <cellStyle name="Input 2 7 31 2" xfId="27559" xr:uid="{00000000-0005-0000-0000-0000876A0000}"/>
    <cellStyle name="Input 2 7 32" xfId="27560" xr:uid="{00000000-0005-0000-0000-0000886A0000}"/>
    <cellStyle name="Input 2 7 32 2" xfId="27561" xr:uid="{00000000-0005-0000-0000-0000896A0000}"/>
    <cellStyle name="Input 2 7 33" xfId="27562" xr:uid="{00000000-0005-0000-0000-00008A6A0000}"/>
    <cellStyle name="Input 2 7 33 2" xfId="27563" xr:uid="{00000000-0005-0000-0000-00008B6A0000}"/>
    <cellStyle name="Input 2 7 34" xfId="27564" xr:uid="{00000000-0005-0000-0000-00008C6A0000}"/>
    <cellStyle name="Input 2 7 34 2" xfId="27565" xr:uid="{00000000-0005-0000-0000-00008D6A0000}"/>
    <cellStyle name="Input 2 7 35" xfId="27566" xr:uid="{00000000-0005-0000-0000-00008E6A0000}"/>
    <cellStyle name="Input 2 7 35 2" xfId="27567" xr:uid="{00000000-0005-0000-0000-00008F6A0000}"/>
    <cellStyle name="Input 2 7 36" xfId="27568" xr:uid="{00000000-0005-0000-0000-0000906A0000}"/>
    <cellStyle name="Input 2 7 36 2" xfId="27569" xr:uid="{00000000-0005-0000-0000-0000916A0000}"/>
    <cellStyle name="Input 2 7 37" xfId="27570" xr:uid="{00000000-0005-0000-0000-0000926A0000}"/>
    <cellStyle name="Input 2 7 37 2" xfId="27571" xr:uid="{00000000-0005-0000-0000-0000936A0000}"/>
    <cellStyle name="Input 2 7 38" xfId="27572" xr:uid="{00000000-0005-0000-0000-0000946A0000}"/>
    <cellStyle name="Input 2 7 38 2" xfId="27573" xr:uid="{00000000-0005-0000-0000-0000956A0000}"/>
    <cellStyle name="Input 2 7 39" xfId="27574" xr:uid="{00000000-0005-0000-0000-0000966A0000}"/>
    <cellStyle name="Input 2 7 39 2" xfId="27575" xr:uid="{00000000-0005-0000-0000-0000976A0000}"/>
    <cellStyle name="Input 2 7 4" xfId="27576" xr:uid="{00000000-0005-0000-0000-0000986A0000}"/>
    <cellStyle name="Input 2 7 4 2" xfId="27577" xr:uid="{00000000-0005-0000-0000-0000996A0000}"/>
    <cellStyle name="Input 2 7 40" xfId="27578" xr:uid="{00000000-0005-0000-0000-00009A6A0000}"/>
    <cellStyle name="Input 2 7 41" xfId="27579" xr:uid="{00000000-0005-0000-0000-00009B6A0000}"/>
    <cellStyle name="Input 2 7 42" xfId="27580" xr:uid="{00000000-0005-0000-0000-00009C6A0000}"/>
    <cellStyle name="Input 2 7 43" xfId="27581" xr:uid="{00000000-0005-0000-0000-00009D6A0000}"/>
    <cellStyle name="Input 2 7 44" xfId="27582" xr:uid="{00000000-0005-0000-0000-00009E6A0000}"/>
    <cellStyle name="Input 2 7 45" xfId="27583" xr:uid="{00000000-0005-0000-0000-00009F6A0000}"/>
    <cellStyle name="Input 2 7 46" xfId="27584" xr:uid="{00000000-0005-0000-0000-0000A06A0000}"/>
    <cellStyle name="Input 2 7 47" xfId="27585" xr:uid="{00000000-0005-0000-0000-0000A16A0000}"/>
    <cellStyle name="Input 2 7 48" xfId="27586" xr:uid="{00000000-0005-0000-0000-0000A26A0000}"/>
    <cellStyle name="Input 2 7 49" xfId="27587" xr:uid="{00000000-0005-0000-0000-0000A36A0000}"/>
    <cellStyle name="Input 2 7 5" xfId="27588" xr:uid="{00000000-0005-0000-0000-0000A46A0000}"/>
    <cellStyle name="Input 2 7 5 2" xfId="27589" xr:uid="{00000000-0005-0000-0000-0000A56A0000}"/>
    <cellStyle name="Input 2 7 50" xfId="27590" xr:uid="{00000000-0005-0000-0000-0000A66A0000}"/>
    <cellStyle name="Input 2 7 51" xfId="27591" xr:uid="{00000000-0005-0000-0000-0000A76A0000}"/>
    <cellStyle name="Input 2 7 52" xfId="27592" xr:uid="{00000000-0005-0000-0000-0000A86A0000}"/>
    <cellStyle name="Input 2 7 53" xfId="27593" xr:uid="{00000000-0005-0000-0000-0000A96A0000}"/>
    <cellStyle name="Input 2 7 54" xfId="27594" xr:uid="{00000000-0005-0000-0000-0000AA6A0000}"/>
    <cellStyle name="Input 2 7 55" xfId="27595" xr:uid="{00000000-0005-0000-0000-0000AB6A0000}"/>
    <cellStyle name="Input 2 7 56" xfId="27596" xr:uid="{00000000-0005-0000-0000-0000AC6A0000}"/>
    <cellStyle name="Input 2 7 57" xfId="27597" xr:uid="{00000000-0005-0000-0000-0000AD6A0000}"/>
    <cellStyle name="Input 2 7 58" xfId="27598" xr:uid="{00000000-0005-0000-0000-0000AE6A0000}"/>
    <cellStyle name="Input 2 7 59" xfId="27599" xr:uid="{00000000-0005-0000-0000-0000AF6A0000}"/>
    <cellStyle name="Input 2 7 6" xfId="27600" xr:uid="{00000000-0005-0000-0000-0000B06A0000}"/>
    <cellStyle name="Input 2 7 6 2" xfId="27601" xr:uid="{00000000-0005-0000-0000-0000B16A0000}"/>
    <cellStyle name="Input 2 7 60" xfId="27602" xr:uid="{00000000-0005-0000-0000-0000B26A0000}"/>
    <cellStyle name="Input 2 7 61" xfId="27603" xr:uid="{00000000-0005-0000-0000-0000B36A0000}"/>
    <cellStyle name="Input 2 7 62" xfId="27604" xr:uid="{00000000-0005-0000-0000-0000B46A0000}"/>
    <cellStyle name="Input 2 7 63" xfId="27605" xr:uid="{00000000-0005-0000-0000-0000B56A0000}"/>
    <cellStyle name="Input 2 7 64" xfId="27606" xr:uid="{00000000-0005-0000-0000-0000B66A0000}"/>
    <cellStyle name="Input 2 7 65" xfId="27607" xr:uid="{00000000-0005-0000-0000-0000B76A0000}"/>
    <cellStyle name="Input 2 7 66" xfId="27608" xr:uid="{00000000-0005-0000-0000-0000B86A0000}"/>
    <cellStyle name="Input 2 7 67" xfId="27609" xr:uid="{00000000-0005-0000-0000-0000B96A0000}"/>
    <cellStyle name="Input 2 7 68" xfId="27610" xr:uid="{00000000-0005-0000-0000-0000BA6A0000}"/>
    <cellStyle name="Input 2 7 69" xfId="27611" xr:uid="{00000000-0005-0000-0000-0000BB6A0000}"/>
    <cellStyle name="Input 2 7 7" xfId="27612" xr:uid="{00000000-0005-0000-0000-0000BC6A0000}"/>
    <cellStyle name="Input 2 7 7 2" xfId="27613" xr:uid="{00000000-0005-0000-0000-0000BD6A0000}"/>
    <cellStyle name="Input 2 7 70" xfId="27614" xr:uid="{00000000-0005-0000-0000-0000BE6A0000}"/>
    <cellStyle name="Input 2 7 71" xfId="27615" xr:uid="{00000000-0005-0000-0000-0000BF6A0000}"/>
    <cellStyle name="Input 2 7 72" xfId="27616" xr:uid="{00000000-0005-0000-0000-0000C06A0000}"/>
    <cellStyle name="Input 2 7 73" xfId="27617" xr:uid="{00000000-0005-0000-0000-0000C16A0000}"/>
    <cellStyle name="Input 2 7 74" xfId="27618" xr:uid="{00000000-0005-0000-0000-0000C26A0000}"/>
    <cellStyle name="Input 2 7 75" xfId="27619" xr:uid="{00000000-0005-0000-0000-0000C36A0000}"/>
    <cellStyle name="Input 2 7 76" xfId="27620" xr:uid="{00000000-0005-0000-0000-0000C46A0000}"/>
    <cellStyle name="Input 2 7 77" xfId="52675" xr:uid="{00000000-0005-0000-0000-0000C56A0000}"/>
    <cellStyle name="Input 2 7 78" xfId="52933" xr:uid="{00000000-0005-0000-0000-0000C66A0000}"/>
    <cellStyle name="Input 2 7 79" xfId="53394" xr:uid="{00000000-0005-0000-0000-0000C76A0000}"/>
    <cellStyle name="Input 2 7 8" xfId="27621" xr:uid="{00000000-0005-0000-0000-0000C86A0000}"/>
    <cellStyle name="Input 2 7 8 2" xfId="27622" xr:uid="{00000000-0005-0000-0000-0000C96A0000}"/>
    <cellStyle name="Input 2 7 9" xfId="27623" xr:uid="{00000000-0005-0000-0000-0000CA6A0000}"/>
    <cellStyle name="Input 2 7 9 2" xfId="27624" xr:uid="{00000000-0005-0000-0000-0000CB6A0000}"/>
    <cellStyle name="Input 2 70" xfId="27625" xr:uid="{00000000-0005-0000-0000-0000CC6A0000}"/>
    <cellStyle name="Input 2 71" xfId="27626" xr:uid="{00000000-0005-0000-0000-0000CD6A0000}"/>
    <cellStyle name="Input 2 72" xfId="27627" xr:uid="{00000000-0005-0000-0000-0000CE6A0000}"/>
    <cellStyle name="Input 2 73" xfId="27628" xr:uid="{00000000-0005-0000-0000-0000CF6A0000}"/>
    <cellStyle name="Input 2 74" xfId="27629" xr:uid="{00000000-0005-0000-0000-0000D06A0000}"/>
    <cellStyle name="Input 2 75" xfId="27630" xr:uid="{00000000-0005-0000-0000-0000D16A0000}"/>
    <cellStyle name="Input 2 76" xfId="27631" xr:uid="{00000000-0005-0000-0000-0000D26A0000}"/>
    <cellStyle name="Input 2 77" xfId="27632" xr:uid="{00000000-0005-0000-0000-0000D36A0000}"/>
    <cellStyle name="Input 2 78" xfId="27633" xr:uid="{00000000-0005-0000-0000-0000D46A0000}"/>
    <cellStyle name="Input 2 79" xfId="27634" xr:uid="{00000000-0005-0000-0000-0000D56A0000}"/>
    <cellStyle name="Input 2 8" xfId="703" xr:uid="{00000000-0005-0000-0000-0000D66A0000}"/>
    <cellStyle name="Input 2 8 10" xfId="27635" xr:uid="{00000000-0005-0000-0000-0000D76A0000}"/>
    <cellStyle name="Input 2 8 10 2" xfId="27636" xr:uid="{00000000-0005-0000-0000-0000D86A0000}"/>
    <cellStyle name="Input 2 8 11" xfId="27637" xr:uid="{00000000-0005-0000-0000-0000D96A0000}"/>
    <cellStyle name="Input 2 8 11 2" xfId="27638" xr:uid="{00000000-0005-0000-0000-0000DA6A0000}"/>
    <cellStyle name="Input 2 8 12" xfId="27639" xr:uid="{00000000-0005-0000-0000-0000DB6A0000}"/>
    <cellStyle name="Input 2 8 12 2" xfId="27640" xr:uid="{00000000-0005-0000-0000-0000DC6A0000}"/>
    <cellStyle name="Input 2 8 13" xfId="27641" xr:uid="{00000000-0005-0000-0000-0000DD6A0000}"/>
    <cellStyle name="Input 2 8 13 2" xfId="27642" xr:uid="{00000000-0005-0000-0000-0000DE6A0000}"/>
    <cellStyle name="Input 2 8 14" xfId="27643" xr:uid="{00000000-0005-0000-0000-0000DF6A0000}"/>
    <cellStyle name="Input 2 8 14 2" xfId="27644" xr:uid="{00000000-0005-0000-0000-0000E06A0000}"/>
    <cellStyle name="Input 2 8 15" xfId="27645" xr:uid="{00000000-0005-0000-0000-0000E16A0000}"/>
    <cellStyle name="Input 2 8 15 2" xfId="27646" xr:uid="{00000000-0005-0000-0000-0000E26A0000}"/>
    <cellStyle name="Input 2 8 16" xfId="27647" xr:uid="{00000000-0005-0000-0000-0000E36A0000}"/>
    <cellStyle name="Input 2 8 16 2" xfId="27648" xr:uid="{00000000-0005-0000-0000-0000E46A0000}"/>
    <cellStyle name="Input 2 8 17" xfId="27649" xr:uid="{00000000-0005-0000-0000-0000E56A0000}"/>
    <cellStyle name="Input 2 8 17 2" xfId="27650" xr:uid="{00000000-0005-0000-0000-0000E66A0000}"/>
    <cellStyle name="Input 2 8 18" xfId="27651" xr:uid="{00000000-0005-0000-0000-0000E76A0000}"/>
    <cellStyle name="Input 2 8 18 2" xfId="27652" xr:uid="{00000000-0005-0000-0000-0000E86A0000}"/>
    <cellStyle name="Input 2 8 19" xfId="27653" xr:uid="{00000000-0005-0000-0000-0000E96A0000}"/>
    <cellStyle name="Input 2 8 19 2" xfId="27654" xr:uid="{00000000-0005-0000-0000-0000EA6A0000}"/>
    <cellStyle name="Input 2 8 2" xfId="704" xr:uid="{00000000-0005-0000-0000-0000EB6A0000}"/>
    <cellStyle name="Input 2 8 2 2" xfId="27655" xr:uid="{00000000-0005-0000-0000-0000EC6A0000}"/>
    <cellStyle name="Input 2 8 20" xfId="27656" xr:uid="{00000000-0005-0000-0000-0000ED6A0000}"/>
    <cellStyle name="Input 2 8 20 2" xfId="27657" xr:uid="{00000000-0005-0000-0000-0000EE6A0000}"/>
    <cellStyle name="Input 2 8 21" xfId="27658" xr:uid="{00000000-0005-0000-0000-0000EF6A0000}"/>
    <cellStyle name="Input 2 8 21 2" xfId="27659" xr:uid="{00000000-0005-0000-0000-0000F06A0000}"/>
    <cellStyle name="Input 2 8 22" xfId="27660" xr:uid="{00000000-0005-0000-0000-0000F16A0000}"/>
    <cellStyle name="Input 2 8 22 2" xfId="27661" xr:uid="{00000000-0005-0000-0000-0000F26A0000}"/>
    <cellStyle name="Input 2 8 23" xfId="27662" xr:uid="{00000000-0005-0000-0000-0000F36A0000}"/>
    <cellStyle name="Input 2 8 23 2" xfId="27663" xr:uid="{00000000-0005-0000-0000-0000F46A0000}"/>
    <cellStyle name="Input 2 8 24" xfId="27664" xr:uid="{00000000-0005-0000-0000-0000F56A0000}"/>
    <cellStyle name="Input 2 8 24 2" xfId="27665" xr:uid="{00000000-0005-0000-0000-0000F66A0000}"/>
    <cellStyle name="Input 2 8 25" xfId="27666" xr:uid="{00000000-0005-0000-0000-0000F76A0000}"/>
    <cellStyle name="Input 2 8 25 2" xfId="27667" xr:uid="{00000000-0005-0000-0000-0000F86A0000}"/>
    <cellStyle name="Input 2 8 26" xfId="27668" xr:uid="{00000000-0005-0000-0000-0000F96A0000}"/>
    <cellStyle name="Input 2 8 26 2" xfId="27669" xr:uid="{00000000-0005-0000-0000-0000FA6A0000}"/>
    <cellStyle name="Input 2 8 27" xfId="27670" xr:uid="{00000000-0005-0000-0000-0000FB6A0000}"/>
    <cellStyle name="Input 2 8 27 2" xfId="27671" xr:uid="{00000000-0005-0000-0000-0000FC6A0000}"/>
    <cellStyle name="Input 2 8 28" xfId="27672" xr:uid="{00000000-0005-0000-0000-0000FD6A0000}"/>
    <cellStyle name="Input 2 8 28 2" xfId="27673" xr:uid="{00000000-0005-0000-0000-0000FE6A0000}"/>
    <cellStyle name="Input 2 8 29" xfId="27674" xr:uid="{00000000-0005-0000-0000-0000FF6A0000}"/>
    <cellStyle name="Input 2 8 29 2" xfId="27675" xr:uid="{00000000-0005-0000-0000-0000006B0000}"/>
    <cellStyle name="Input 2 8 3" xfId="27676" xr:uid="{00000000-0005-0000-0000-0000016B0000}"/>
    <cellStyle name="Input 2 8 3 2" xfId="27677" xr:uid="{00000000-0005-0000-0000-0000026B0000}"/>
    <cellStyle name="Input 2 8 30" xfId="27678" xr:uid="{00000000-0005-0000-0000-0000036B0000}"/>
    <cellStyle name="Input 2 8 30 2" xfId="27679" xr:uid="{00000000-0005-0000-0000-0000046B0000}"/>
    <cellStyle name="Input 2 8 31" xfId="27680" xr:uid="{00000000-0005-0000-0000-0000056B0000}"/>
    <cellStyle name="Input 2 8 31 2" xfId="27681" xr:uid="{00000000-0005-0000-0000-0000066B0000}"/>
    <cellStyle name="Input 2 8 32" xfId="27682" xr:uid="{00000000-0005-0000-0000-0000076B0000}"/>
    <cellStyle name="Input 2 8 32 2" xfId="27683" xr:uid="{00000000-0005-0000-0000-0000086B0000}"/>
    <cellStyle name="Input 2 8 33" xfId="27684" xr:uid="{00000000-0005-0000-0000-0000096B0000}"/>
    <cellStyle name="Input 2 8 33 2" xfId="27685" xr:uid="{00000000-0005-0000-0000-00000A6B0000}"/>
    <cellStyle name="Input 2 8 34" xfId="27686" xr:uid="{00000000-0005-0000-0000-00000B6B0000}"/>
    <cellStyle name="Input 2 8 34 2" xfId="27687" xr:uid="{00000000-0005-0000-0000-00000C6B0000}"/>
    <cellStyle name="Input 2 8 35" xfId="27688" xr:uid="{00000000-0005-0000-0000-00000D6B0000}"/>
    <cellStyle name="Input 2 8 35 2" xfId="27689" xr:uid="{00000000-0005-0000-0000-00000E6B0000}"/>
    <cellStyle name="Input 2 8 36" xfId="27690" xr:uid="{00000000-0005-0000-0000-00000F6B0000}"/>
    <cellStyle name="Input 2 8 36 2" xfId="27691" xr:uid="{00000000-0005-0000-0000-0000106B0000}"/>
    <cellStyle name="Input 2 8 37" xfId="27692" xr:uid="{00000000-0005-0000-0000-0000116B0000}"/>
    <cellStyle name="Input 2 8 37 2" xfId="27693" xr:uid="{00000000-0005-0000-0000-0000126B0000}"/>
    <cellStyle name="Input 2 8 38" xfId="27694" xr:uid="{00000000-0005-0000-0000-0000136B0000}"/>
    <cellStyle name="Input 2 8 38 2" xfId="27695" xr:uid="{00000000-0005-0000-0000-0000146B0000}"/>
    <cellStyle name="Input 2 8 39" xfId="27696" xr:uid="{00000000-0005-0000-0000-0000156B0000}"/>
    <cellStyle name="Input 2 8 39 2" xfId="27697" xr:uid="{00000000-0005-0000-0000-0000166B0000}"/>
    <cellStyle name="Input 2 8 4" xfId="27698" xr:uid="{00000000-0005-0000-0000-0000176B0000}"/>
    <cellStyle name="Input 2 8 4 2" xfId="27699" xr:uid="{00000000-0005-0000-0000-0000186B0000}"/>
    <cellStyle name="Input 2 8 40" xfId="27700" xr:uid="{00000000-0005-0000-0000-0000196B0000}"/>
    <cellStyle name="Input 2 8 41" xfId="27701" xr:uid="{00000000-0005-0000-0000-00001A6B0000}"/>
    <cellStyle name="Input 2 8 42" xfId="27702" xr:uid="{00000000-0005-0000-0000-00001B6B0000}"/>
    <cellStyle name="Input 2 8 43" xfId="27703" xr:uid="{00000000-0005-0000-0000-00001C6B0000}"/>
    <cellStyle name="Input 2 8 44" xfId="27704" xr:uid="{00000000-0005-0000-0000-00001D6B0000}"/>
    <cellStyle name="Input 2 8 45" xfId="27705" xr:uid="{00000000-0005-0000-0000-00001E6B0000}"/>
    <cellStyle name="Input 2 8 46" xfId="27706" xr:uid="{00000000-0005-0000-0000-00001F6B0000}"/>
    <cellStyle name="Input 2 8 47" xfId="27707" xr:uid="{00000000-0005-0000-0000-0000206B0000}"/>
    <cellStyle name="Input 2 8 48" xfId="27708" xr:uid="{00000000-0005-0000-0000-0000216B0000}"/>
    <cellStyle name="Input 2 8 49" xfId="27709" xr:uid="{00000000-0005-0000-0000-0000226B0000}"/>
    <cellStyle name="Input 2 8 5" xfId="27710" xr:uid="{00000000-0005-0000-0000-0000236B0000}"/>
    <cellStyle name="Input 2 8 5 2" xfId="27711" xr:uid="{00000000-0005-0000-0000-0000246B0000}"/>
    <cellStyle name="Input 2 8 50" xfId="27712" xr:uid="{00000000-0005-0000-0000-0000256B0000}"/>
    <cellStyle name="Input 2 8 51" xfId="27713" xr:uid="{00000000-0005-0000-0000-0000266B0000}"/>
    <cellStyle name="Input 2 8 52" xfId="27714" xr:uid="{00000000-0005-0000-0000-0000276B0000}"/>
    <cellStyle name="Input 2 8 53" xfId="27715" xr:uid="{00000000-0005-0000-0000-0000286B0000}"/>
    <cellStyle name="Input 2 8 54" xfId="27716" xr:uid="{00000000-0005-0000-0000-0000296B0000}"/>
    <cellStyle name="Input 2 8 55" xfId="27717" xr:uid="{00000000-0005-0000-0000-00002A6B0000}"/>
    <cellStyle name="Input 2 8 56" xfId="27718" xr:uid="{00000000-0005-0000-0000-00002B6B0000}"/>
    <cellStyle name="Input 2 8 57" xfId="27719" xr:uid="{00000000-0005-0000-0000-00002C6B0000}"/>
    <cellStyle name="Input 2 8 58" xfId="27720" xr:uid="{00000000-0005-0000-0000-00002D6B0000}"/>
    <cellStyle name="Input 2 8 59" xfId="27721" xr:uid="{00000000-0005-0000-0000-00002E6B0000}"/>
    <cellStyle name="Input 2 8 6" xfId="27722" xr:uid="{00000000-0005-0000-0000-00002F6B0000}"/>
    <cellStyle name="Input 2 8 6 2" xfId="27723" xr:uid="{00000000-0005-0000-0000-0000306B0000}"/>
    <cellStyle name="Input 2 8 60" xfId="27724" xr:uid="{00000000-0005-0000-0000-0000316B0000}"/>
    <cellStyle name="Input 2 8 61" xfId="27725" xr:uid="{00000000-0005-0000-0000-0000326B0000}"/>
    <cellStyle name="Input 2 8 62" xfId="27726" xr:uid="{00000000-0005-0000-0000-0000336B0000}"/>
    <cellStyle name="Input 2 8 63" xfId="27727" xr:uid="{00000000-0005-0000-0000-0000346B0000}"/>
    <cellStyle name="Input 2 8 64" xfId="27728" xr:uid="{00000000-0005-0000-0000-0000356B0000}"/>
    <cellStyle name="Input 2 8 65" xfId="27729" xr:uid="{00000000-0005-0000-0000-0000366B0000}"/>
    <cellStyle name="Input 2 8 66" xfId="27730" xr:uid="{00000000-0005-0000-0000-0000376B0000}"/>
    <cellStyle name="Input 2 8 67" xfId="27731" xr:uid="{00000000-0005-0000-0000-0000386B0000}"/>
    <cellStyle name="Input 2 8 68" xfId="27732" xr:uid="{00000000-0005-0000-0000-0000396B0000}"/>
    <cellStyle name="Input 2 8 69" xfId="27733" xr:uid="{00000000-0005-0000-0000-00003A6B0000}"/>
    <cellStyle name="Input 2 8 7" xfId="27734" xr:uid="{00000000-0005-0000-0000-00003B6B0000}"/>
    <cellStyle name="Input 2 8 7 2" xfId="27735" xr:uid="{00000000-0005-0000-0000-00003C6B0000}"/>
    <cellStyle name="Input 2 8 70" xfId="27736" xr:uid="{00000000-0005-0000-0000-00003D6B0000}"/>
    <cellStyle name="Input 2 8 71" xfId="27737" xr:uid="{00000000-0005-0000-0000-00003E6B0000}"/>
    <cellStyle name="Input 2 8 72" xfId="27738" xr:uid="{00000000-0005-0000-0000-00003F6B0000}"/>
    <cellStyle name="Input 2 8 73" xfId="27739" xr:uid="{00000000-0005-0000-0000-0000406B0000}"/>
    <cellStyle name="Input 2 8 74" xfId="27740" xr:uid="{00000000-0005-0000-0000-0000416B0000}"/>
    <cellStyle name="Input 2 8 75" xfId="27741" xr:uid="{00000000-0005-0000-0000-0000426B0000}"/>
    <cellStyle name="Input 2 8 76" xfId="27742" xr:uid="{00000000-0005-0000-0000-0000436B0000}"/>
    <cellStyle name="Input 2 8 77" xfId="52465" xr:uid="{00000000-0005-0000-0000-0000446B0000}"/>
    <cellStyle name="Input 2 8 78" xfId="52232" xr:uid="{00000000-0005-0000-0000-0000456B0000}"/>
    <cellStyle name="Input 2 8 79" xfId="53158" xr:uid="{00000000-0005-0000-0000-0000466B0000}"/>
    <cellStyle name="Input 2 8 8" xfId="27743" xr:uid="{00000000-0005-0000-0000-0000476B0000}"/>
    <cellStyle name="Input 2 8 8 2" xfId="27744" xr:uid="{00000000-0005-0000-0000-0000486B0000}"/>
    <cellStyle name="Input 2 8 9" xfId="27745" xr:uid="{00000000-0005-0000-0000-0000496B0000}"/>
    <cellStyle name="Input 2 8 9 2" xfId="27746" xr:uid="{00000000-0005-0000-0000-00004A6B0000}"/>
    <cellStyle name="Input 2 80" xfId="27747" xr:uid="{00000000-0005-0000-0000-00004B6B0000}"/>
    <cellStyle name="Input 2 81" xfId="27748" xr:uid="{00000000-0005-0000-0000-00004C6B0000}"/>
    <cellStyle name="Input 2 82" xfId="27749" xr:uid="{00000000-0005-0000-0000-00004D6B0000}"/>
    <cellStyle name="Input 2 83" xfId="27750" xr:uid="{00000000-0005-0000-0000-00004E6B0000}"/>
    <cellStyle name="Input 2 84" xfId="27751" xr:uid="{00000000-0005-0000-0000-00004F6B0000}"/>
    <cellStyle name="Input 2 85" xfId="27752" xr:uid="{00000000-0005-0000-0000-0000506B0000}"/>
    <cellStyle name="Input 2 86" xfId="27753" xr:uid="{00000000-0005-0000-0000-0000516B0000}"/>
    <cellStyle name="Input 2 87" xfId="27754" xr:uid="{00000000-0005-0000-0000-0000526B0000}"/>
    <cellStyle name="Input 2 88" xfId="27755" xr:uid="{00000000-0005-0000-0000-0000536B0000}"/>
    <cellStyle name="Input 2 89" xfId="27756" xr:uid="{00000000-0005-0000-0000-0000546B0000}"/>
    <cellStyle name="Input 2 9" xfId="705" xr:uid="{00000000-0005-0000-0000-0000556B0000}"/>
    <cellStyle name="Input 2 9 10" xfId="27757" xr:uid="{00000000-0005-0000-0000-0000566B0000}"/>
    <cellStyle name="Input 2 9 10 2" xfId="27758" xr:uid="{00000000-0005-0000-0000-0000576B0000}"/>
    <cellStyle name="Input 2 9 11" xfId="27759" xr:uid="{00000000-0005-0000-0000-0000586B0000}"/>
    <cellStyle name="Input 2 9 11 2" xfId="27760" xr:uid="{00000000-0005-0000-0000-0000596B0000}"/>
    <cellStyle name="Input 2 9 12" xfId="27761" xr:uid="{00000000-0005-0000-0000-00005A6B0000}"/>
    <cellStyle name="Input 2 9 12 2" xfId="27762" xr:uid="{00000000-0005-0000-0000-00005B6B0000}"/>
    <cellStyle name="Input 2 9 13" xfId="27763" xr:uid="{00000000-0005-0000-0000-00005C6B0000}"/>
    <cellStyle name="Input 2 9 13 2" xfId="27764" xr:uid="{00000000-0005-0000-0000-00005D6B0000}"/>
    <cellStyle name="Input 2 9 14" xfId="27765" xr:uid="{00000000-0005-0000-0000-00005E6B0000}"/>
    <cellStyle name="Input 2 9 14 2" xfId="27766" xr:uid="{00000000-0005-0000-0000-00005F6B0000}"/>
    <cellStyle name="Input 2 9 15" xfId="27767" xr:uid="{00000000-0005-0000-0000-0000606B0000}"/>
    <cellStyle name="Input 2 9 15 2" xfId="27768" xr:uid="{00000000-0005-0000-0000-0000616B0000}"/>
    <cellStyle name="Input 2 9 16" xfId="27769" xr:uid="{00000000-0005-0000-0000-0000626B0000}"/>
    <cellStyle name="Input 2 9 16 2" xfId="27770" xr:uid="{00000000-0005-0000-0000-0000636B0000}"/>
    <cellStyle name="Input 2 9 17" xfId="27771" xr:uid="{00000000-0005-0000-0000-0000646B0000}"/>
    <cellStyle name="Input 2 9 17 2" xfId="27772" xr:uid="{00000000-0005-0000-0000-0000656B0000}"/>
    <cellStyle name="Input 2 9 18" xfId="27773" xr:uid="{00000000-0005-0000-0000-0000666B0000}"/>
    <cellStyle name="Input 2 9 18 2" xfId="27774" xr:uid="{00000000-0005-0000-0000-0000676B0000}"/>
    <cellStyle name="Input 2 9 19" xfId="27775" xr:uid="{00000000-0005-0000-0000-0000686B0000}"/>
    <cellStyle name="Input 2 9 19 2" xfId="27776" xr:uid="{00000000-0005-0000-0000-0000696B0000}"/>
    <cellStyle name="Input 2 9 2" xfId="706" xr:uid="{00000000-0005-0000-0000-00006A6B0000}"/>
    <cellStyle name="Input 2 9 2 2" xfId="27777" xr:uid="{00000000-0005-0000-0000-00006B6B0000}"/>
    <cellStyle name="Input 2 9 20" xfId="27778" xr:uid="{00000000-0005-0000-0000-00006C6B0000}"/>
    <cellStyle name="Input 2 9 20 2" xfId="27779" xr:uid="{00000000-0005-0000-0000-00006D6B0000}"/>
    <cellStyle name="Input 2 9 21" xfId="27780" xr:uid="{00000000-0005-0000-0000-00006E6B0000}"/>
    <cellStyle name="Input 2 9 21 2" xfId="27781" xr:uid="{00000000-0005-0000-0000-00006F6B0000}"/>
    <cellStyle name="Input 2 9 22" xfId="27782" xr:uid="{00000000-0005-0000-0000-0000706B0000}"/>
    <cellStyle name="Input 2 9 22 2" xfId="27783" xr:uid="{00000000-0005-0000-0000-0000716B0000}"/>
    <cellStyle name="Input 2 9 23" xfId="27784" xr:uid="{00000000-0005-0000-0000-0000726B0000}"/>
    <cellStyle name="Input 2 9 23 2" xfId="27785" xr:uid="{00000000-0005-0000-0000-0000736B0000}"/>
    <cellStyle name="Input 2 9 24" xfId="27786" xr:uid="{00000000-0005-0000-0000-0000746B0000}"/>
    <cellStyle name="Input 2 9 24 2" xfId="27787" xr:uid="{00000000-0005-0000-0000-0000756B0000}"/>
    <cellStyle name="Input 2 9 25" xfId="27788" xr:uid="{00000000-0005-0000-0000-0000766B0000}"/>
    <cellStyle name="Input 2 9 25 2" xfId="27789" xr:uid="{00000000-0005-0000-0000-0000776B0000}"/>
    <cellStyle name="Input 2 9 26" xfId="27790" xr:uid="{00000000-0005-0000-0000-0000786B0000}"/>
    <cellStyle name="Input 2 9 26 2" xfId="27791" xr:uid="{00000000-0005-0000-0000-0000796B0000}"/>
    <cellStyle name="Input 2 9 27" xfId="27792" xr:uid="{00000000-0005-0000-0000-00007A6B0000}"/>
    <cellStyle name="Input 2 9 27 2" xfId="27793" xr:uid="{00000000-0005-0000-0000-00007B6B0000}"/>
    <cellStyle name="Input 2 9 28" xfId="27794" xr:uid="{00000000-0005-0000-0000-00007C6B0000}"/>
    <cellStyle name="Input 2 9 28 2" xfId="27795" xr:uid="{00000000-0005-0000-0000-00007D6B0000}"/>
    <cellStyle name="Input 2 9 29" xfId="27796" xr:uid="{00000000-0005-0000-0000-00007E6B0000}"/>
    <cellStyle name="Input 2 9 29 2" xfId="27797" xr:uid="{00000000-0005-0000-0000-00007F6B0000}"/>
    <cellStyle name="Input 2 9 3" xfId="27798" xr:uid="{00000000-0005-0000-0000-0000806B0000}"/>
    <cellStyle name="Input 2 9 3 2" xfId="27799" xr:uid="{00000000-0005-0000-0000-0000816B0000}"/>
    <cellStyle name="Input 2 9 30" xfId="27800" xr:uid="{00000000-0005-0000-0000-0000826B0000}"/>
    <cellStyle name="Input 2 9 30 2" xfId="27801" xr:uid="{00000000-0005-0000-0000-0000836B0000}"/>
    <cellStyle name="Input 2 9 31" xfId="27802" xr:uid="{00000000-0005-0000-0000-0000846B0000}"/>
    <cellStyle name="Input 2 9 31 2" xfId="27803" xr:uid="{00000000-0005-0000-0000-0000856B0000}"/>
    <cellStyle name="Input 2 9 32" xfId="27804" xr:uid="{00000000-0005-0000-0000-0000866B0000}"/>
    <cellStyle name="Input 2 9 32 2" xfId="27805" xr:uid="{00000000-0005-0000-0000-0000876B0000}"/>
    <cellStyle name="Input 2 9 33" xfId="27806" xr:uid="{00000000-0005-0000-0000-0000886B0000}"/>
    <cellStyle name="Input 2 9 33 2" xfId="27807" xr:uid="{00000000-0005-0000-0000-0000896B0000}"/>
    <cellStyle name="Input 2 9 34" xfId="27808" xr:uid="{00000000-0005-0000-0000-00008A6B0000}"/>
    <cellStyle name="Input 2 9 34 2" xfId="27809" xr:uid="{00000000-0005-0000-0000-00008B6B0000}"/>
    <cellStyle name="Input 2 9 35" xfId="27810" xr:uid="{00000000-0005-0000-0000-00008C6B0000}"/>
    <cellStyle name="Input 2 9 35 2" xfId="27811" xr:uid="{00000000-0005-0000-0000-00008D6B0000}"/>
    <cellStyle name="Input 2 9 36" xfId="27812" xr:uid="{00000000-0005-0000-0000-00008E6B0000}"/>
    <cellStyle name="Input 2 9 36 2" xfId="27813" xr:uid="{00000000-0005-0000-0000-00008F6B0000}"/>
    <cellStyle name="Input 2 9 37" xfId="27814" xr:uid="{00000000-0005-0000-0000-0000906B0000}"/>
    <cellStyle name="Input 2 9 37 2" xfId="27815" xr:uid="{00000000-0005-0000-0000-0000916B0000}"/>
    <cellStyle name="Input 2 9 38" xfId="27816" xr:uid="{00000000-0005-0000-0000-0000926B0000}"/>
    <cellStyle name="Input 2 9 38 2" xfId="27817" xr:uid="{00000000-0005-0000-0000-0000936B0000}"/>
    <cellStyle name="Input 2 9 39" xfId="27818" xr:uid="{00000000-0005-0000-0000-0000946B0000}"/>
    <cellStyle name="Input 2 9 39 2" xfId="27819" xr:uid="{00000000-0005-0000-0000-0000956B0000}"/>
    <cellStyle name="Input 2 9 4" xfId="27820" xr:uid="{00000000-0005-0000-0000-0000966B0000}"/>
    <cellStyle name="Input 2 9 4 2" xfId="27821" xr:uid="{00000000-0005-0000-0000-0000976B0000}"/>
    <cellStyle name="Input 2 9 40" xfId="27822" xr:uid="{00000000-0005-0000-0000-0000986B0000}"/>
    <cellStyle name="Input 2 9 41" xfId="27823" xr:uid="{00000000-0005-0000-0000-0000996B0000}"/>
    <cellStyle name="Input 2 9 42" xfId="27824" xr:uid="{00000000-0005-0000-0000-00009A6B0000}"/>
    <cellStyle name="Input 2 9 43" xfId="27825" xr:uid="{00000000-0005-0000-0000-00009B6B0000}"/>
    <cellStyle name="Input 2 9 44" xfId="27826" xr:uid="{00000000-0005-0000-0000-00009C6B0000}"/>
    <cellStyle name="Input 2 9 45" xfId="27827" xr:uid="{00000000-0005-0000-0000-00009D6B0000}"/>
    <cellStyle name="Input 2 9 46" xfId="27828" xr:uid="{00000000-0005-0000-0000-00009E6B0000}"/>
    <cellStyle name="Input 2 9 47" xfId="27829" xr:uid="{00000000-0005-0000-0000-00009F6B0000}"/>
    <cellStyle name="Input 2 9 48" xfId="27830" xr:uid="{00000000-0005-0000-0000-0000A06B0000}"/>
    <cellStyle name="Input 2 9 49" xfId="27831" xr:uid="{00000000-0005-0000-0000-0000A16B0000}"/>
    <cellStyle name="Input 2 9 5" xfId="27832" xr:uid="{00000000-0005-0000-0000-0000A26B0000}"/>
    <cellStyle name="Input 2 9 5 2" xfId="27833" xr:uid="{00000000-0005-0000-0000-0000A36B0000}"/>
    <cellStyle name="Input 2 9 50" xfId="27834" xr:uid="{00000000-0005-0000-0000-0000A46B0000}"/>
    <cellStyle name="Input 2 9 51" xfId="27835" xr:uid="{00000000-0005-0000-0000-0000A56B0000}"/>
    <cellStyle name="Input 2 9 52" xfId="27836" xr:uid="{00000000-0005-0000-0000-0000A66B0000}"/>
    <cellStyle name="Input 2 9 53" xfId="27837" xr:uid="{00000000-0005-0000-0000-0000A76B0000}"/>
    <cellStyle name="Input 2 9 54" xfId="27838" xr:uid="{00000000-0005-0000-0000-0000A86B0000}"/>
    <cellStyle name="Input 2 9 55" xfId="27839" xr:uid="{00000000-0005-0000-0000-0000A96B0000}"/>
    <cellStyle name="Input 2 9 56" xfId="27840" xr:uid="{00000000-0005-0000-0000-0000AA6B0000}"/>
    <cellStyle name="Input 2 9 57" xfId="27841" xr:uid="{00000000-0005-0000-0000-0000AB6B0000}"/>
    <cellStyle name="Input 2 9 58" xfId="27842" xr:uid="{00000000-0005-0000-0000-0000AC6B0000}"/>
    <cellStyle name="Input 2 9 59" xfId="27843" xr:uid="{00000000-0005-0000-0000-0000AD6B0000}"/>
    <cellStyle name="Input 2 9 6" xfId="27844" xr:uid="{00000000-0005-0000-0000-0000AE6B0000}"/>
    <cellStyle name="Input 2 9 6 2" xfId="27845" xr:uid="{00000000-0005-0000-0000-0000AF6B0000}"/>
    <cellStyle name="Input 2 9 60" xfId="27846" xr:uid="{00000000-0005-0000-0000-0000B06B0000}"/>
    <cellStyle name="Input 2 9 61" xfId="27847" xr:uid="{00000000-0005-0000-0000-0000B16B0000}"/>
    <cellStyle name="Input 2 9 62" xfId="27848" xr:uid="{00000000-0005-0000-0000-0000B26B0000}"/>
    <cellStyle name="Input 2 9 63" xfId="27849" xr:uid="{00000000-0005-0000-0000-0000B36B0000}"/>
    <cellStyle name="Input 2 9 64" xfId="27850" xr:uid="{00000000-0005-0000-0000-0000B46B0000}"/>
    <cellStyle name="Input 2 9 65" xfId="27851" xr:uid="{00000000-0005-0000-0000-0000B56B0000}"/>
    <cellStyle name="Input 2 9 66" xfId="27852" xr:uid="{00000000-0005-0000-0000-0000B66B0000}"/>
    <cellStyle name="Input 2 9 67" xfId="27853" xr:uid="{00000000-0005-0000-0000-0000B76B0000}"/>
    <cellStyle name="Input 2 9 68" xfId="27854" xr:uid="{00000000-0005-0000-0000-0000B86B0000}"/>
    <cellStyle name="Input 2 9 69" xfId="27855" xr:uid="{00000000-0005-0000-0000-0000B96B0000}"/>
    <cellStyle name="Input 2 9 7" xfId="27856" xr:uid="{00000000-0005-0000-0000-0000BA6B0000}"/>
    <cellStyle name="Input 2 9 7 2" xfId="27857" xr:uid="{00000000-0005-0000-0000-0000BB6B0000}"/>
    <cellStyle name="Input 2 9 70" xfId="27858" xr:uid="{00000000-0005-0000-0000-0000BC6B0000}"/>
    <cellStyle name="Input 2 9 71" xfId="27859" xr:uid="{00000000-0005-0000-0000-0000BD6B0000}"/>
    <cellStyle name="Input 2 9 72" xfId="27860" xr:uid="{00000000-0005-0000-0000-0000BE6B0000}"/>
    <cellStyle name="Input 2 9 73" xfId="27861" xr:uid="{00000000-0005-0000-0000-0000BF6B0000}"/>
    <cellStyle name="Input 2 9 74" xfId="27862" xr:uid="{00000000-0005-0000-0000-0000C06B0000}"/>
    <cellStyle name="Input 2 9 75" xfId="27863" xr:uid="{00000000-0005-0000-0000-0000C16B0000}"/>
    <cellStyle name="Input 2 9 76" xfId="27864" xr:uid="{00000000-0005-0000-0000-0000C26B0000}"/>
    <cellStyle name="Input 2 9 77" xfId="52636" xr:uid="{00000000-0005-0000-0000-0000C36B0000}"/>
    <cellStyle name="Input 2 9 78" xfId="52887" xr:uid="{00000000-0005-0000-0000-0000C46B0000}"/>
    <cellStyle name="Input 2 9 79" xfId="53348" xr:uid="{00000000-0005-0000-0000-0000C56B0000}"/>
    <cellStyle name="Input 2 9 8" xfId="27865" xr:uid="{00000000-0005-0000-0000-0000C66B0000}"/>
    <cellStyle name="Input 2 9 8 2" xfId="27866" xr:uid="{00000000-0005-0000-0000-0000C76B0000}"/>
    <cellStyle name="Input 2 9 9" xfId="27867" xr:uid="{00000000-0005-0000-0000-0000C86B0000}"/>
    <cellStyle name="Input 2 9 9 2" xfId="27868" xr:uid="{00000000-0005-0000-0000-0000C96B0000}"/>
    <cellStyle name="Input 2 90" xfId="27869" xr:uid="{00000000-0005-0000-0000-0000CA6B0000}"/>
    <cellStyle name="Input 2 91" xfId="27870" xr:uid="{00000000-0005-0000-0000-0000CB6B0000}"/>
    <cellStyle name="Input 2 92" xfId="27871" xr:uid="{00000000-0005-0000-0000-0000CC6B0000}"/>
    <cellStyle name="Input 2 93" xfId="27872" xr:uid="{00000000-0005-0000-0000-0000CD6B0000}"/>
    <cellStyle name="Input 2 94" xfId="27873" xr:uid="{00000000-0005-0000-0000-0000CE6B0000}"/>
    <cellStyle name="Input 2 95" xfId="27874" xr:uid="{00000000-0005-0000-0000-0000CF6B0000}"/>
    <cellStyle name="Input 2 96" xfId="52357" xr:uid="{00000000-0005-0000-0000-0000D06B0000}"/>
    <cellStyle name="Input 2 97" xfId="52376" xr:uid="{00000000-0005-0000-0000-0000D16B0000}"/>
    <cellStyle name="Input 2 98" xfId="53050" xr:uid="{00000000-0005-0000-0000-0000D26B0000}"/>
    <cellStyle name="Input 20" xfId="707" xr:uid="{00000000-0005-0000-0000-0000D36B0000}"/>
    <cellStyle name="Input 20 10" xfId="27875" xr:uid="{00000000-0005-0000-0000-0000D46B0000}"/>
    <cellStyle name="Input 20 10 2" xfId="27876" xr:uid="{00000000-0005-0000-0000-0000D56B0000}"/>
    <cellStyle name="Input 20 11" xfId="27877" xr:uid="{00000000-0005-0000-0000-0000D66B0000}"/>
    <cellStyle name="Input 20 11 2" xfId="27878" xr:uid="{00000000-0005-0000-0000-0000D76B0000}"/>
    <cellStyle name="Input 20 12" xfId="27879" xr:uid="{00000000-0005-0000-0000-0000D86B0000}"/>
    <cellStyle name="Input 20 12 2" xfId="27880" xr:uid="{00000000-0005-0000-0000-0000D96B0000}"/>
    <cellStyle name="Input 20 13" xfId="27881" xr:uid="{00000000-0005-0000-0000-0000DA6B0000}"/>
    <cellStyle name="Input 20 13 2" xfId="27882" xr:uid="{00000000-0005-0000-0000-0000DB6B0000}"/>
    <cellStyle name="Input 20 14" xfId="27883" xr:uid="{00000000-0005-0000-0000-0000DC6B0000}"/>
    <cellStyle name="Input 20 14 2" xfId="27884" xr:uid="{00000000-0005-0000-0000-0000DD6B0000}"/>
    <cellStyle name="Input 20 15" xfId="27885" xr:uid="{00000000-0005-0000-0000-0000DE6B0000}"/>
    <cellStyle name="Input 20 15 2" xfId="27886" xr:uid="{00000000-0005-0000-0000-0000DF6B0000}"/>
    <cellStyle name="Input 20 16" xfId="27887" xr:uid="{00000000-0005-0000-0000-0000E06B0000}"/>
    <cellStyle name="Input 20 16 2" xfId="27888" xr:uid="{00000000-0005-0000-0000-0000E16B0000}"/>
    <cellStyle name="Input 20 17" xfId="27889" xr:uid="{00000000-0005-0000-0000-0000E26B0000}"/>
    <cellStyle name="Input 20 17 2" xfId="27890" xr:uid="{00000000-0005-0000-0000-0000E36B0000}"/>
    <cellStyle name="Input 20 18" xfId="27891" xr:uid="{00000000-0005-0000-0000-0000E46B0000}"/>
    <cellStyle name="Input 20 18 2" xfId="27892" xr:uid="{00000000-0005-0000-0000-0000E56B0000}"/>
    <cellStyle name="Input 20 19" xfId="27893" xr:uid="{00000000-0005-0000-0000-0000E66B0000}"/>
    <cellStyle name="Input 20 19 2" xfId="27894" xr:uid="{00000000-0005-0000-0000-0000E76B0000}"/>
    <cellStyle name="Input 20 2" xfId="708" xr:uid="{00000000-0005-0000-0000-0000E86B0000}"/>
    <cellStyle name="Input 20 2 2" xfId="27895" xr:uid="{00000000-0005-0000-0000-0000E96B0000}"/>
    <cellStyle name="Input 20 20" xfId="27896" xr:uid="{00000000-0005-0000-0000-0000EA6B0000}"/>
    <cellStyle name="Input 20 20 2" xfId="27897" xr:uid="{00000000-0005-0000-0000-0000EB6B0000}"/>
    <cellStyle name="Input 20 21" xfId="27898" xr:uid="{00000000-0005-0000-0000-0000EC6B0000}"/>
    <cellStyle name="Input 20 21 2" xfId="27899" xr:uid="{00000000-0005-0000-0000-0000ED6B0000}"/>
    <cellStyle name="Input 20 22" xfId="27900" xr:uid="{00000000-0005-0000-0000-0000EE6B0000}"/>
    <cellStyle name="Input 20 22 2" xfId="27901" xr:uid="{00000000-0005-0000-0000-0000EF6B0000}"/>
    <cellStyle name="Input 20 23" xfId="27902" xr:uid="{00000000-0005-0000-0000-0000F06B0000}"/>
    <cellStyle name="Input 20 23 2" xfId="27903" xr:uid="{00000000-0005-0000-0000-0000F16B0000}"/>
    <cellStyle name="Input 20 24" xfId="27904" xr:uid="{00000000-0005-0000-0000-0000F26B0000}"/>
    <cellStyle name="Input 20 24 2" xfId="27905" xr:uid="{00000000-0005-0000-0000-0000F36B0000}"/>
    <cellStyle name="Input 20 25" xfId="27906" xr:uid="{00000000-0005-0000-0000-0000F46B0000}"/>
    <cellStyle name="Input 20 25 2" xfId="27907" xr:uid="{00000000-0005-0000-0000-0000F56B0000}"/>
    <cellStyle name="Input 20 26" xfId="27908" xr:uid="{00000000-0005-0000-0000-0000F66B0000}"/>
    <cellStyle name="Input 20 26 2" xfId="27909" xr:uid="{00000000-0005-0000-0000-0000F76B0000}"/>
    <cellStyle name="Input 20 27" xfId="27910" xr:uid="{00000000-0005-0000-0000-0000F86B0000}"/>
    <cellStyle name="Input 20 27 2" xfId="27911" xr:uid="{00000000-0005-0000-0000-0000F96B0000}"/>
    <cellStyle name="Input 20 28" xfId="27912" xr:uid="{00000000-0005-0000-0000-0000FA6B0000}"/>
    <cellStyle name="Input 20 28 2" xfId="27913" xr:uid="{00000000-0005-0000-0000-0000FB6B0000}"/>
    <cellStyle name="Input 20 29" xfId="27914" xr:uid="{00000000-0005-0000-0000-0000FC6B0000}"/>
    <cellStyle name="Input 20 29 2" xfId="27915" xr:uid="{00000000-0005-0000-0000-0000FD6B0000}"/>
    <cellStyle name="Input 20 3" xfId="27916" xr:uid="{00000000-0005-0000-0000-0000FE6B0000}"/>
    <cellStyle name="Input 20 3 2" xfId="27917" xr:uid="{00000000-0005-0000-0000-0000FF6B0000}"/>
    <cellStyle name="Input 20 30" xfId="27918" xr:uid="{00000000-0005-0000-0000-0000006C0000}"/>
    <cellStyle name="Input 20 30 2" xfId="27919" xr:uid="{00000000-0005-0000-0000-0000016C0000}"/>
    <cellStyle name="Input 20 31" xfId="27920" xr:uid="{00000000-0005-0000-0000-0000026C0000}"/>
    <cellStyle name="Input 20 31 2" xfId="27921" xr:uid="{00000000-0005-0000-0000-0000036C0000}"/>
    <cellStyle name="Input 20 32" xfId="27922" xr:uid="{00000000-0005-0000-0000-0000046C0000}"/>
    <cellStyle name="Input 20 32 2" xfId="27923" xr:uid="{00000000-0005-0000-0000-0000056C0000}"/>
    <cellStyle name="Input 20 33" xfId="27924" xr:uid="{00000000-0005-0000-0000-0000066C0000}"/>
    <cellStyle name="Input 20 33 2" xfId="27925" xr:uid="{00000000-0005-0000-0000-0000076C0000}"/>
    <cellStyle name="Input 20 34" xfId="27926" xr:uid="{00000000-0005-0000-0000-0000086C0000}"/>
    <cellStyle name="Input 20 34 2" xfId="27927" xr:uid="{00000000-0005-0000-0000-0000096C0000}"/>
    <cellStyle name="Input 20 35" xfId="27928" xr:uid="{00000000-0005-0000-0000-00000A6C0000}"/>
    <cellStyle name="Input 20 35 2" xfId="27929" xr:uid="{00000000-0005-0000-0000-00000B6C0000}"/>
    <cellStyle name="Input 20 36" xfId="27930" xr:uid="{00000000-0005-0000-0000-00000C6C0000}"/>
    <cellStyle name="Input 20 36 2" xfId="27931" xr:uid="{00000000-0005-0000-0000-00000D6C0000}"/>
    <cellStyle name="Input 20 37" xfId="27932" xr:uid="{00000000-0005-0000-0000-00000E6C0000}"/>
    <cellStyle name="Input 20 37 2" xfId="27933" xr:uid="{00000000-0005-0000-0000-00000F6C0000}"/>
    <cellStyle name="Input 20 38" xfId="27934" xr:uid="{00000000-0005-0000-0000-0000106C0000}"/>
    <cellStyle name="Input 20 38 2" xfId="27935" xr:uid="{00000000-0005-0000-0000-0000116C0000}"/>
    <cellStyle name="Input 20 39" xfId="27936" xr:uid="{00000000-0005-0000-0000-0000126C0000}"/>
    <cellStyle name="Input 20 39 2" xfId="27937" xr:uid="{00000000-0005-0000-0000-0000136C0000}"/>
    <cellStyle name="Input 20 4" xfId="27938" xr:uid="{00000000-0005-0000-0000-0000146C0000}"/>
    <cellStyle name="Input 20 4 2" xfId="27939" xr:uid="{00000000-0005-0000-0000-0000156C0000}"/>
    <cellStyle name="Input 20 40" xfId="27940" xr:uid="{00000000-0005-0000-0000-0000166C0000}"/>
    <cellStyle name="Input 20 41" xfId="27941" xr:uid="{00000000-0005-0000-0000-0000176C0000}"/>
    <cellStyle name="Input 20 42" xfId="27942" xr:uid="{00000000-0005-0000-0000-0000186C0000}"/>
    <cellStyle name="Input 20 43" xfId="27943" xr:uid="{00000000-0005-0000-0000-0000196C0000}"/>
    <cellStyle name="Input 20 44" xfId="27944" xr:uid="{00000000-0005-0000-0000-00001A6C0000}"/>
    <cellStyle name="Input 20 45" xfId="27945" xr:uid="{00000000-0005-0000-0000-00001B6C0000}"/>
    <cellStyle name="Input 20 46" xfId="27946" xr:uid="{00000000-0005-0000-0000-00001C6C0000}"/>
    <cellStyle name="Input 20 47" xfId="27947" xr:uid="{00000000-0005-0000-0000-00001D6C0000}"/>
    <cellStyle name="Input 20 48" xfId="27948" xr:uid="{00000000-0005-0000-0000-00001E6C0000}"/>
    <cellStyle name="Input 20 49" xfId="27949" xr:uid="{00000000-0005-0000-0000-00001F6C0000}"/>
    <cellStyle name="Input 20 5" xfId="27950" xr:uid="{00000000-0005-0000-0000-0000206C0000}"/>
    <cellStyle name="Input 20 5 2" xfId="27951" xr:uid="{00000000-0005-0000-0000-0000216C0000}"/>
    <cellStyle name="Input 20 50" xfId="27952" xr:uid="{00000000-0005-0000-0000-0000226C0000}"/>
    <cellStyle name="Input 20 51" xfId="27953" xr:uid="{00000000-0005-0000-0000-0000236C0000}"/>
    <cellStyle name="Input 20 52" xfId="27954" xr:uid="{00000000-0005-0000-0000-0000246C0000}"/>
    <cellStyle name="Input 20 53" xfId="27955" xr:uid="{00000000-0005-0000-0000-0000256C0000}"/>
    <cellStyle name="Input 20 54" xfId="27956" xr:uid="{00000000-0005-0000-0000-0000266C0000}"/>
    <cellStyle name="Input 20 55" xfId="27957" xr:uid="{00000000-0005-0000-0000-0000276C0000}"/>
    <cellStyle name="Input 20 56" xfId="27958" xr:uid="{00000000-0005-0000-0000-0000286C0000}"/>
    <cellStyle name="Input 20 57" xfId="27959" xr:uid="{00000000-0005-0000-0000-0000296C0000}"/>
    <cellStyle name="Input 20 58" xfId="27960" xr:uid="{00000000-0005-0000-0000-00002A6C0000}"/>
    <cellStyle name="Input 20 59" xfId="27961" xr:uid="{00000000-0005-0000-0000-00002B6C0000}"/>
    <cellStyle name="Input 20 6" xfId="27962" xr:uid="{00000000-0005-0000-0000-00002C6C0000}"/>
    <cellStyle name="Input 20 6 2" xfId="27963" xr:uid="{00000000-0005-0000-0000-00002D6C0000}"/>
    <cellStyle name="Input 20 60" xfId="27964" xr:uid="{00000000-0005-0000-0000-00002E6C0000}"/>
    <cellStyle name="Input 20 61" xfId="27965" xr:uid="{00000000-0005-0000-0000-00002F6C0000}"/>
    <cellStyle name="Input 20 62" xfId="27966" xr:uid="{00000000-0005-0000-0000-0000306C0000}"/>
    <cellStyle name="Input 20 63" xfId="27967" xr:uid="{00000000-0005-0000-0000-0000316C0000}"/>
    <cellStyle name="Input 20 64" xfId="27968" xr:uid="{00000000-0005-0000-0000-0000326C0000}"/>
    <cellStyle name="Input 20 65" xfId="27969" xr:uid="{00000000-0005-0000-0000-0000336C0000}"/>
    <cellStyle name="Input 20 66" xfId="27970" xr:uid="{00000000-0005-0000-0000-0000346C0000}"/>
    <cellStyle name="Input 20 67" xfId="27971" xr:uid="{00000000-0005-0000-0000-0000356C0000}"/>
    <cellStyle name="Input 20 68" xfId="27972" xr:uid="{00000000-0005-0000-0000-0000366C0000}"/>
    <cellStyle name="Input 20 69" xfId="27973" xr:uid="{00000000-0005-0000-0000-0000376C0000}"/>
    <cellStyle name="Input 20 7" xfId="27974" xr:uid="{00000000-0005-0000-0000-0000386C0000}"/>
    <cellStyle name="Input 20 7 2" xfId="27975" xr:uid="{00000000-0005-0000-0000-0000396C0000}"/>
    <cellStyle name="Input 20 70" xfId="27976" xr:uid="{00000000-0005-0000-0000-00003A6C0000}"/>
    <cellStyle name="Input 20 71" xfId="27977" xr:uid="{00000000-0005-0000-0000-00003B6C0000}"/>
    <cellStyle name="Input 20 72" xfId="27978" xr:uid="{00000000-0005-0000-0000-00003C6C0000}"/>
    <cellStyle name="Input 20 73" xfId="27979" xr:uid="{00000000-0005-0000-0000-00003D6C0000}"/>
    <cellStyle name="Input 20 74" xfId="27980" xr:uid="{00000000-0005-0000-0000-00003E6C0000}"/>
    <cellStyle name="Input 20 75" xfId="27981" xr:uid="{00000000-0005-0000-0000-00003F6C0000}"/>
    <cellStyle name="Input 20 76" xfId="27982" xr:uid="{00000000-0005-0000-0000-0000406C0000}"/>
    <cellStyle name="Input 20 77" xfId="52755" xr:uid="{00000000-0005-0000-0000-0000416C0000}"/>
    <cellStyle name="Input 20 78" xfId="53034" xr:uid="{00000000-0005-0000-0000-0000426C0000}"/>
    <cellStyle name="Input 20 79" xfId="53495" xr:uid="{00000000-0005-0000-0000-0000436C0000}"/>
    <cellStyle name="Input 20 8" xfId="27983" xr:uid="{00000000-0005-0000-0000-0000446C0000}"/>
    <cellStyle name="Input 20 8 2" xfId="27984" xr:uid="{00000000-0005-0000-0000-0000456C0000}"/>
    <cellStyle name="Input 20 9" xfId="27985" xr:uid="{00000000-0005-0000-0000-0000466C0000}"/>
    <cellStyle name="Input 20 9 2" xfId="27986" xr:uid="{00000000-0005-0000-0000-0000476C0000}"/>
    <cellStyle name="Input 21" xfId="709" xr:uid="{00000000-0005-0000-0000-0000486C0000}"/>
    <cellStyle name="Input 21 10" xfId="27987" xr:uid="{00000000-0005-0000-0000-0000496C0000}"/>
    <cellStyle name="Input 21 10 2" xfId="27988" xr:uid="{00000000-0005-0000-0000-00004A6C0000}"/>
    <cellStyle name="Input 21 11" xfId="27989" xr:uid="{00000000-0005-0000-0000-00004B6C0000}"/>
    <cellStyle name="Input 21 11 2" xfId="27990" xr:uid="{00000000-0005-0000-0000-00004C6C0000}"/>
    <cellStyle name="Input 21 12" xfId="27991" xr:uid="{00000000-0005-0000-0000-00004D6C0000}"/>
    <cellStyle name="Input 21 12 2" xfId="27992" xr:uid="{00000000-0005-0000-0000-00004E6C0000}"/>
    <cellStyle name="Input 21 13" xfId="27993" xr:uid="{00000000-0005-0000-0000-00004F6C0000}"/>
    <cellStyle name="Input 21 13 2" xfId="27994" xr:uid="{00000000-0005-0000-0000-0000506C0000}"/>
    <cellStyle name="Input 21 14" xfId="27995" xr:uid="{00000000-0005-0000-0000-0000516C0000}"/>
    <cellStyle name="Input 21 14 2" xfId="27996" xr:uid="{00000000-0005-0000-0000-0000526C0000}"/>
    <cellStyle name="Input 21 15" xfId="27997" xr:uid="{00000000-0005-0000-0000-0000536C0000}"/>
    <cellStyle name="Input 21 15 2" xfId="27998" xr:uid="{00000000-0005-0000-0000-0000546C0000}"/>
    <cellStyle name="Input 21 16" xfId="27999" xr:uid="{00000000-0005-0000-0000-0000556C0000}"/>
    <cellStyle name="Input 21 16 2" xfId="28000" xr:uid="{00000000-0005-0000-0000-0000566C0000}"/>
    <cellStyle name="Input 21 17" xfId="28001" xr:uid="{00000000-0005-0000-0000-0000576C0000}"/>
    <cellStyle name="Input 21 17 2" xfId="28002" xr:uid="{00000000-0005-0000-0000-0000586C0000}"/>
    <cellStyle name="Input 21 18" xfId="28003" xr:uid="{00000000-0005-0000-0000-0000596C0000}"/>
    <cellStyle name="Input 21 18 2" xfId="28004" xr:uid="{00000000-0005-0000-0000-00005A6C0000}"/>
    <cellStyle name="Input 21 19" xfId="28005" xr:uid="{00000000-0005-0000-0000-00005B6C0000}"/>
    <cellStyle name="Input 21 19 2" xfId="28006" xr:uid="{00000000-0005-0000-0000-00005C6C0000}"/>
    <cellStyle name="Input 21 2" xfId="710" xr:uid="{00000000-0005-0000-0000-00005D6C0000}"/>
    <cellStyle name="Input 21 2 2" xfId="28007" xr:uid="{00000000-0005-0000-0000-00005E6C0000}"/>
    <cellStyle name="Input 21 20" xfId="28008" xr:uid="{00000000-0005-0000-0000-00005F6C0000}"/>
    <cellStyle name="Input 21 20 2" xfId="28009" xr:uid="{00000000-0005-0000-0000-0000606C0000}"/>
    <cellStyle name="Input 21 21" xfId="28010" xr:uid="{00000000-0005-0000-0000-0000616C0000}"/>
    <cellStyle name="Input 21 21 2" xfId="28011" xr:uid="{00000000-0005-0000-0000-0000626C0000}"/>
    <cellStyle name="Input 21 22" xfId="28012" xr:uid="{00000000-0005-0000-0000-0000636C0000}"/>
    <cellStyle name="Input 21 22 2" xfId="28013" xr:uid="{00000000-0005-0000-0000-0000646C0000}"/>
    <cellStyle name="Input 21 23" xfId="28014" xr:uid="{00000000-0005-0000-0000-0000656C0000}"/>
    <cellStyle name="Input 21 23 2" xfId="28015" xr:uid="{00000000-0005-0000-0000-0000666C0000}"/>
    <cellStyle name="Input 21 24" xfId="28016" xr:uid="{00000000-0005-0000-0000-0000676C0000}"/>
    <cellStyle name="Input 21 24 2" xfId="28017" xr:uid="{00000000-0005-0000-0000-0000686C0000}"/>
    <cellStyle name="Input 21 25" xfId="28018" xr:uid="{00000000-0005-0000-0000-0000696C0000}"/>
    <cellStyle name="Input 21 25 2" xfId="28019" xr:uid="{00000000-0005-0000-0000-00006A6C0000}"/>
    <cellStyle name="Input 21 26" xfId="28020" xr:uid="{00000000-0005-0000-0000-00006B6C0000}"/>
    <cellStyle name="Input 21 26 2" xfId="28021" xr:uid="{00000000-0005-0000-0000-00006C6C0000}"/>
    <cellStyle name="Input 21 27" xfId="28022" xr:uid="{00000000-0005-0000-0000-00006D6C0000}"/>
    <cellStyle name="Input 21 27 2" xfId="28023" xr:uid="{00000000-0005-0000-0000-00006E6C0000}"/>
    <cellStyle name="Input 21 28" xfId="28024" xr:uid="{00000000-0005-0000-0000-00006F6C0000}"/>
    <cellStyle name="Input 21 28 2" xfId="28025" xr:uid="{00000000-0005-0000-0000-0000706C0000}"/>
    <cellStyle name="Input 21 29" xfId="28026" xr:uid="{00000000-0005-0000-0000-0000716C0000}"/>
    <cellStyle name="Input 21 29 2" xfId="28027" xr:uid="{00000000-0005-0000-0000-0000726C0000}"/>
    <cellStyle name="Input 21 3" xfId="28028" xr:uid="{00000000-0005-0000-0000-0000736C0000}"/>
    <cellStyle name="Input 21 3 2" xfId="28029" xr:uid="{00000000-0005-0000-0000-0000746C0000}"/>
    <cellStyle name="Input 21 30" xfId="28030" xr:uid="{00000000-0005-0000-0000-0000756C0000}"/>
    <cellStyle name="Input 21 30 2" xfId="28031" xr:uid="{00000000-0005-0000-0000-0000766C0000}"/>
    <cellStyle name="Input 21 31" xfId="28032" xr:uid="{00000000-0005-0000-0000-0000776C0000}"/>
    <cellStyle name="Input 21 31 2" xfId="28033" xr:uid="{00000000-0005-0000-0000-0000786C0000}"/>
    <cellStyle name="Input 21 32" xfId="28034" xr:uid="{00000000-0005-0000-0000-0000796C0000}"/>
    <cellStyle name="Input 21 32 2" xfId="28035" xr:uid="{00000000-0005-0000-0000-00007A6C0000}"/>
    <cellStyle name="Input 21 33" xfId="28036" xr:uid="{00000000-0005-0000-0000-00007B6C0000}"/>
    <cellStyle name="Input 21 33 2" xfId="28037" xr:uid="{00000000-0005-0000-0000-00007C6C0000}"/>
    <cellStyle name="Input 21 34" xfId="28038" xr:uid="{00000000-0005-0000-0000-00007D6C0000}"/>
    <cellStyle name="Input 21 34 2" xfId="28039" xr:uid="{00000000-0005-0000-0000-00007E6C0000}"/>
    <cellStyle name="Input 21 35" xfId="28040" xr:uid="{00000000-0005-0000-0000-00007F6C0000}"/>
    <cellStyle name="Input 21 35 2" xfId="28041" xr:uid="{00000000-0005-0000-0000-0000806C0000}"/>
    <cellStyle name="Input 21 36" xfId="28042" xr:uid="{00000000-0005-0000-0000-0000816C0000}"/>
    <cellStyle name="Input 21 36 2" xfId="28043" xr:uid="{00000000-0005-0000-0000-0000826C0000}"/>
    <cellStyle name="Input 21 37" xfId="28044" xr:uid="{00000000-0005-0000-0000-0000836C0000}"/>
    <cellStyle name="Input 21 37 2" xfId="28045" xr:uid="{00000000-0005-0000-0000-0000846C0000}"/>
    <cellStyle name="Input 21 38" xfId="28046" xr:uid="{00000000-0005-0000-0000-0000856C0000}"/>
    <cellStyle name="Input 21 38 2" xfId="28047" xr:uid="{00000000-0005-0000-0000-0000866C0000}"/>
    <cellStyle name="Input 21 39" xfId="28048" xr:uid="{00000000-0005-0000-0000-0000876C0000}"/>
    <cellStyle name="Input 21 39 2" xfId="28049" xr:uid="{00000000-0005-0000-0000-0000886C0000}"/>
    <cellStyle name="Input 21 4" xfId="28050" xr:uid="{00000000-0005-0000-0000-0000896C0000}"/>
    <cellStyle name="Input 21 4 2" xfId="28051" xr:uid="{00000000-0005-0000-0000-00008A6C0000}"/>
    <cellStyle name="Input 21 40" xfId="28052" xr:uid="{00000000-0005-0000-0000-00008B6C0000}"/>
    <cellStyle name="Input 21 41" xfId="28053" xr:uid="{00000000-0005-0000-0000-00008C6C0000}"/>
    <cellStyle name="Input 21 42" xfId="28054" xr:uid="{00000000-0005-0000-0000-00008D6C0000}"/>
    <cellStyle name="Input 21 43" xfId="28055" xr:uid="{00000000-0005-0000-0000-00008E6C0000}"/>
    <cellStyle name="Input 21 44" xfId="28056" xr:uid="{00000000-0005-0000-0000-00008F6C0000}"/>
    <cellStyle name="Input 21 45" xfId="28057" xr:uid="{00000000-0005-0000-0000-0000906C0000}"/>
    <cellStyle name="Input 21 46" xfId="28058" xr:uid="{00000000-0005-0000-0000-0000916C0000}"/>
    <cellStyle name="Input 21 47" xfId="28059" xr:uid="{00000000-0005-0000-0000-0000926C0000}"/>
    <cellStyle name="Input 21 48" xfId="28060" xr:uid="{00000000-0005-0000-0000-0000936C0000}"/>
    <cellStyle name="Input 21 49" xfId="28061" xr:uid="{00000000-0005-0000-0000-0000946C0000}"/>
    <cellStyle name="Input 21 5" xfId="28062" xr:uid="{00000000-0005-0000-0000-0000956C0000}"/>
    <cellStyle name="Input 21 5 2" xfId="28063" xr:uid="{00000000-0005-0000-0000-0000966C0000}"/>
    <cellStyle name="Input 21 50" xfId="28064" xr:uid="{00000000-0005-0000-0000-0000976C0000}"/>
    <cellStyle name="Input 21 51" xfId="28065" xr:uid="{00000000-0005-0000-0000-0000986C0000}"/>
    <cellStyle name="Input 21 52" xfId="28066" xr:uid="{00000000-0005-0000-0000-0000996C0000}"/>
    <cellStyle name="Input 21 53" xfId="28067" xr:uid="{00000000-0005-0000-0000-00009A6C0000}"/>
    <cellStyle name="Input 21 54" xfId="28068" xr:uid="{00000000-0005-0000-0000-00009B6C0000}"/>
    <cellStyle name="Input 21 55" xfId="28069" xr:uid="{00000000-0005-0000-0000-00009C6C0000}"/>
    <cellStyle name="Input 21 56" xfId="28070" xr:uid="{00000000-0005-0000-0000-00009D6C0000}"/>
    <cellStyle name="Input 21 57" xfId="28071" xr:uid="{00000000-0005-0000-0000-00009E6C0000}"/>
    <cellStyle name="Input 21 58" xfId="28072" xr:uid="{00000000-0005-0000-0000-00009F6C0000}"/>
    <cellStyle name="Input 21 59" xfId="28073" xr:uid="{00000000-0005-0000-0000-0000A06C0000}"/>
    <cellStyle name="Input 21 6" xfId="28074" xr:uid="{00000000-0005-0000-0000-0000A16C0000}"/>
    <cellStyle name="Input 21 6 2" xfId="28075" xr:uid="{00000000-0005-0000-0000-0000A26C0000}"/>
    <cellStyle name="Input 21 60" xfId="28076" xr:uid="{00000000-0005-0000-0000-0000A36C0000}"/>
    <cellStyle name="Input 21 61" xfId="28077" xr:uid="{00000000-0005-0000-0000-0000A46C0000}"/>
    <cellStyle name="Input 21 62" xfId="28078" xr:uid="{00000000-0005-0000-0000-0000A56C0000}"/>
    <cellStyle name="Input 21 63" xfId="28079" xr:uid="{00000000-0005-0000-0000-0000A66C0000}"/>
    <cellStyle name="Input 21 64" xfId="28080" xr:uid="{00000000-0005-0000-0000-0000A76C0000}"/>
    <cellStyle name="Input 21 65" xfId="28081" xr:uid="{00000000-0005-0000-0000-0000A86C0000}"/>
    <cellStyle name="Input 21 66" xfId="28082" xr:uid="{00000000-0005-0000-0000-0000A96C0000}"/>
    <cellStyle name="Input 21 67" xfId="28083" xr:uid="{00000000-0005-0000-0000-0000AA6C0000}"/>
    <cellStyle name="Input 21 68" xfId="28084" xr:uid="{00000000-0005-0000-0000-0000AB6C0000}"/>
    <cellStyle name="Input 21 69" xfId="28085" xr:uid="{00000000-0005-0000-0000-0000AC6C0000}"/>
    <cellStyle name="Input 21 7" xfId="28086" xr:uid="{00000000-0005-0000-0000-0000AD6C0000}"/>
    <cellStyle name="Input 21 7 2" xfId="28087" xr:uid="{00000000-0005-0000-0000-0000AE6C0000}"/>
    <cellStyle name="Input 21 70" xfId="28088" xr:uid="{00000000-0005-0000-0000-0000AF6C0000}"/>
    <cellStyle name="Input 21 71" xfId="28089" xr:uid="{00000000-0005-0000-0000-0000B06C0000}"/>
    <cellStyle name="Input 21 72" xfId="28090" xr:uid="{00000000-0005-0000-0000-0000B16C0000}"/>
    <cellStyle name="Input 21 73" xfId="28091" xr:uid="{00000000-0005-0000-0000-0000B26C0000}"/>
    <cellStyle name="Input 21 74" xfId="28092" xr:uid="{00000000-0005-0000-0000-0000B36C0000}"/>
    <cellStyle name="Input 21 75" xfId="28093" xr:uid="{00000000-0005-0000-0000-0000B46C0000}"/>
    <cellStyle name="Input 21 76" xfId="28094" xr:uid="{00000000-0005-0000-0000-0000B56C0000}"/>
    <cellStyle name="Input 21 77" xfId="52653" xr:uid="{00000000-0005-0000-0000-0000B66C0000}"/>
    <cellStyle name="Input 21 78" xfId="52908" xr:uid="{00000000-0005-0000-0000-0000B76C0000}"/>
    <cellStyle name="Input 21 79" xfId="53369" xr:uid="{00000000-0005-0000-0000-0000B86C0000}"/>
    <cellStyle name="Input 21 8" xfId="28095" xr:uid="{00000000-0005-0000-0000-0000B96C0000}"/>
    <cellStyle name="Input 21 8 2" xfId="28096" xr:uid="{00000000-0005-0000-0000-0000BA6C0000}"/>
    <cellStyle name="Input 21 9" xfId="28097" xr:uid="{00000000-0005-0000-0000-0000BB6C0000}"/>
    <cellStyle name="Input 21 9 2" xfId="28098" xr:uid="{00000000-0005-0000-0000-0000BC6C0000}"/>
    <cellStyle name="Input 22" xfId="711" xr:uid="{00000000-0005-0000-0000-0000BD6C0000}"/>
    <cellStyle name="Input 22 10" xfId="28099" xr:uid="{00000000-0005-0000-0000-0000BE6C0000}"/>
    <cellStyle name="Input 22 10 2" xfId="28100" xr:uid="{00000000-0005-0000-0000-0000BF6C0000}"/>
    <cellStyle name="Input 22 11" xfId="28101" xr:uid="{00000000-0005-0000-0000-0000C06C0000}"/>
    <cellStyle name="Input 22 11 2" xfId="28102" xr:uid="{00000000-0005-0000-0000-0000C16C0000}"/>
    <cellStyle name="Input 22 12" xfId="28103" xr:uid="{00000000-0005-0000-0000-0000C26C0000}"/>
    <cellStyle name="Input 22 12 2" xfId="28104" xr:uid="{00000000-0005-0000-0000-0000C36C0000}"/>
    <cellStyle name="Input 22 13" xfId="28105" xr:uid="{00000000-0005-0000-0000-0000C46C0000}"/>
    <cellStyle name="Input 22 13 2" xfId="28106" xr:uid="{00000000-0005-0000-0000-0000C56C0000}"/>
    <cellStyle name="Input 22 14" xfId="28107" xr:uid="{00000000-0005-0000-0000-0000C66C0000}"/>
    <cellStyle name="Input 22 14 2" xfId="28108" xr:uid="{00000000-0005-0000-0000-0000C76C0000}"/>
    <cellStyle name="Input 22 15" xfId="28109" xr:uid="{00000000-0005-0000-0000-0000C86C0000}"/>
    <cellStyle name="Input 22 15 2" xfId="28110" xr:uid="{00000000-0005-0000-0000-0000C96C0000}"/>
    <cellStyle name="Input 22 16" xfId="28111" xr:uid="{00000000-0005-0000-0000-0000CA6C0000}"/>
    <cellStyle name="Input 22 16 2" xfId="28112" xr:uid="{00000000-0005-0000-0000-0000CB6C0000}"/>
    <cellStyle name="Input 22 17" xfId="28113" xr:uid="{00000000-0005-0000-0000-0000CC6C0000}"/>
    <cellStyle name="Input 22 17 2" xfId="28114" xr:uid="{00000000-0005-0000-0000-0000CD6C0000}"/>
    <cellStyle name="Input 22 18" xfId="28115" xr:uid="{00000000-0005-0000-0000-0000CE6C0000}"/>
    <cellStyle name="Input 22 18 2" xfId="28116" xr:uid="{00000000-0005-0000-0000-0000CF6C0000}"/>
    <cellStyle name="Input 22 19" xfId="28117" xr:uid="{00000000-0005-0000-0000-0000D06C0000}"/>
    <cellStyle name="Input 22 19 2" xfId="28118" xr:uid="{00000000-0005-0000-0000-0000D16C0000}"/>
    <cellStyle name="Input 22 2" xfId="712" xr:uid="{00000000-0005-0000-0000-0000D26C0000}"/>
    <cellStyle name="Input 22 2 2" xfId="28119" xr:uid="{00000000-0005-0000-0000-0000D36C0000}"/>
    <cellStyle name="Input 22 20" xfId="28120" xr:uid="{00000000-0005-0000-0000-0000D46C0000}"/>
    <cellStyle name="Input 22 20 2" xfId="28121" xr:uid="{00000000-0005-0000-0000-0000D56C0000}"/>
    <cellStyle name="Input 22 21" xfId="28122" xr:uid="{00000000-0005-0000-0000-0000D66C0000}"/>
    <cellStyle name="Input 22 21 2" xfId="28123" xr:uid="{00000000-0005-0000-0000-0000D76C0000}"/>
    <cellStyle name="Input 22 22" xfId="28124" xr:uid="{00000000-0005-0000-0000-0000D86C0000}"/>
    <cellStyle name="Input 22 22 2" xfId="28125" xr:uid="{00000000-0005-0000-0000-0000D96C0000}"/>
    <cellStyle name="Input 22 23" xfId="28126" xr:uid="{00000000-0005-0000-0000-0000DA6C0000}"/>
    <cellStyle name="Input 22 23 2" xfId="28127" xr:uid="{00000000-0005-0000-0000-0000DB6C0000}"/>
    <cellStyle name="Input 22 24" xfId="28128" xr:uid="{00000000-0005-0000-0000-0000DC6C0000}"/>
    <cellStyle name="Input 22 24 2" xfId="28129" xr:uid="{00000000-0005-0000-0000-0000DD6C0000}"/>
    <cellStyle name="Input 22 25" xfId="28130" xr:uid="{00000000-0005-0000-0000-0000DE6C0000}"/>
    <cellStyle name="Input 22 25 2" xfId="28131" xr:uid="{00000000-0005-0000-0000-0000DF6C0000}"/>
    <cellStyle name="Input 22 26" xfId="28132" xr:uid="{00000000-0005-0000-0000-0000E06C0000}"/>
    <cellStyle name="Input 22 26 2" xfId="28133" xr:uid="{00000000-0005-0000-0000-0000E16C0000}"/>
    <cellStyle name="Input 22 27" xfId="28134" xr:uid="{00000000-0005-0000-0000-0000E26C0000}"/>
    <cellStyle name="Input 22 27 2" xfId="28135" xr:uid="{00000000-0005-0000-0000-0000E36C0000}"/>
    <cellStyle name="Input 22 28" xfId="28136" xr:uid="{00000000-0005-0000-0000-0000E46C0000}"/>
    <cellStyle name="Input 22 28 2" xfId="28137" xr:uid="{00000000-0005-0000-0000-0000E56C0000}"/>
    <cellStyle name="Input 22 29" xfId="28138" xr:uid="{00000000-0005-0000-0000-0000E66C0000}"/>
    <cellStyle name="Input 22 29 2" xfId="28139" xr:uid="{00000000-0005-0000-0000-0000E76C0000}"/>
    <cellStyle name="Input 22 3" xfId="28140" xr:uid="{00000000-0005-0000-0000-0000E86C0000}"/>
    <cellStyle name="Input 22 3 2" xfId="28141" xr:uid="{00000000-0005-0000-0000-0000E96C0000}"/>
    <cellStyle name="Input 22 30" xfId="28142" xr:uid="{00000000-0005-0000-0000-0000EA6C0000}"/>
    <cellStyle name="Input 22 30 2" xfId="28143" xr:uid="{00000000-0005-0000-0000-0000EB6C0000}"/>
    <cellStyle name="Input 22 31" xfId="28144" xr:uid="{00000000-0005-0000-0000-0000EC6C0000}"/>
    <cellStyle name="Input 22 31 2" xfId="28145" xr:uid="{00000000-0005-0000-0000-0000ED6C0000}"/>
    <cellStyle name="Input 22 32" xfId="28146" xr:uid="{00000000-0005-0000-0000-0000EE6C0000}"/>
    <cellStyle name="Input 22 32 2" xfId="28147" xr:uid="{00000000-0005-0000-0000-0000EF6C0000}"/>
    <cellStyle name="Input 22 33" xfId="28148" xr:uid="{00000000-0005-0000-0000-0000F06C0000}"/>
    <cellStyle name="Input 22 33 2" xfId="28149" xr:uid="{00000000-0005-0000-0000-0000F16C0000}"/>
    <cellStyle name="Input 22 34" xfId="28150" xr:uid="{00000000-0005-0000-0000-0000F26C0000}"/>
    <cellStyle name="Input 22 34 2" xfId="28151" xr:uid="{00000000-0005-0000-0000-0000F36C0000}"/>
    <cellStyle name="Input 22 35" xfId="28152" xr:uid="{00000000-0005-0000-0000-0000F46C0000}"/>
    <cellStyle name="Input 22 35 2" xfId="28153" xr:uid="{00000000-0005-0000-0000-0000F56C0000}"/>
    <cellStyle name="Input 22 36" xfId="28154" xr:uid="{00000000-0005-0000-0000-0000F66C0000}"/>
    <cellStyle name="Input 22 36 2" xfId="28155" xr:uid="{00000000-0005-0000-0000-0000F76C0000}"/>
    <cellStyle name="Input 22 37" xfId="28156" xr:uid="{00000000-0005-0000-0000-0000F86C0000}"/>
    <cellStyle name="Input 22 37 2" xfId="28157" xr:uid="{00000000-0005-0000-0000-0000F96C0000}"/>
    <cellStyle name="Input 22 38" xfId="28158" xr:uid="{00000000-0005-0000-0000-0000FA6C0000}"/>
    <cellStyle name="Input 22 38 2" xfId="28159" xr:uid="{00000000-0005-0000-0000-0000FB6C0000}"/>
    <cellStyle name="Input 22 39" xfId="28160" xr:uid="{00000000-0005-0000-0000-0000FC6C0000}"/>
    <cellStyle name="Input 22 4" xfId="28161" xr:uid="{00000000-0005-0000-0000-0000FD6C0000}"/>
    <cellStyle name="Input 22 4 2" xfId="28162" xr:uid="{00000000-0005-0000-0000-0000FE6C0000}"/>
    <cellStyle name="Input 22 40" xfId="28163" xr:uid="{00000000-0005-0000-0000-0000FF6C0000}"/>
    <cellStyle name="Input 22 41" xfId="28164" xr:uid="{00000000-0005-0000-0000-0000006D0000}"/>
    <cellStyle name="Input 22 42" xfId="28165" xr:uid="{00000000-0005-0000-0000-0000016D0000}"/>
    <cellStyle name="Input 22 43" xfId="28166" xr:uid="{00000000-0005-0000-0000-0000026D0000}"/>
    <cellStyle name="Input 22 44" xfId="28167" xr:uid="{00000000-0005-0000-0000-0000036D0000}"/>
    <cellStyle name="Input 22 45" xfId="28168" xr:uid="{00000000-0005-0000-0000-0000046D0000}"/>
    <cellStyle name="Input 22 46" xfId="28169" xr:uid="{00000000-0005-0000-0000-0000056D0000}"/>
    <cellStyle name="Input 22 47" xfId="28170" xr:uid="{00000000-0005-0000-0000-0000066D0000}"/>
    <cellStyle name="Input 22 48" xfId="28171" xr:uid="{00000000-0005-0000-0000-0000076D0000}"/>
    <cellStyle name="Input 22 49" xfId="28172" xr:uid="{00000000-0005-0000-0000-0000086D0000}"/>
    <cellStyle name="Input 22 5" xfId="28173" xr:uid="{00000000-0005-0000-0000-0000096D0000}"/>
    <cellStyle name="Input 22 5 2" xfId="28174" xr:uid="{00000000-0005-0000-0000-00000A6D0000}"/>
    <cellStyle name="Input 22 50" xfId="28175" xr:uid="{00000000-0005-0000-0000-00000B6D0000}"/>
    <cellStyle name="Input 22 51" xfId="28176" xr:uid="{00000000-0005-0000-0000-00000C6D0000}"/>
    <cellStyle name="Input 22 52" xfId="28177" xr:uid="{00000000-0005-0000-0000-00000D6D0000}"/>
    <cellStyle name="Input 22 53" xfId="28178" xr:uid="{00000000-0005-0000-0000-00000E6D0000}"/>
    <cellStyle name="Input 22 54" xfId="28179" xr:uid="{00000000-0005-0000-0000-00000F6D0000}"/>
    <cellStyle name="Input 22 55" xfId="28180" xr:uid="{00000000-0005-0000-0000-0000106D0000}"/>
    <cellStyle name="Input 22 56" xfId="28181" xr:uid="{00000000-0005-0000-0000-0000116D0000}"/>
    <cellStyle name="Input 22 57" xfId="28182" xr:uid="{00000000-0005-0000-0000-0000126D0000}"/>
    <cellStyle name="Input 22 58" xfId="28183" xr:uid="{00000000-0005-0000-0000-0000136D0000}"/>
    <cellStyle name="Input 22 59" xfId="28184" xr:uid="{00000000-0005-0000-0000-0000146D0000}"/>
    <cellStyle name="Input 22 6" xfId="28185" xr:uid="{00000000-0005-0000-0000-0000156D0000}"/>
    <cellStyle name="Input 22 6 2" xfId="28186" xr:uid="{00000000-0005-0000-0000-0000166D0000}"/>
    <cellStyle name="Input 22 60" xfId="28187" xr:uid="{00000000-0005-0000-0000-0000176D0000}"/>
    <cellStyle name="Input 22 61" xfId="28188" xr:uid="{00000000-0005-0000-0000-0000186D0000}"/>
    <cellStyle name="Input 22 62" xfId="28189" xr:uid="{00000000-0005-0000-0000-0000196D0000}"/>
    <cellStyle name="Input 22 63" xfId="28190" xr:uid="{00000000-0005-0000-0000-00001A6D0000}"/>
    <cellStyle name="Input 22 64" xfId="28191" xr:uid="{00000000-0005-0000-0000-00001B6D0000}"/>
    <cellStyle name="Input 22 65" xfId="28192" xr:uid="{00000000-0005-0000-0000-00001C6D0000}"/>
    <cellStyle name="Input 22 66" xfId="28193" xr:uid="{00000000-0005-0000-0000-00001D6D0000}"/>
    <cellStyle name="Input 22 67" xfId="28194" xr:uid="{00000000-0005-0000-0000-00001E6D0000}"/>
    <cellStyle name="Input 22 68" xfId="28195" xr:uid="{00000000-0005-0000-0000-00001F6D0000}"/>
    <cellStyle name="Input 22 69" xfId="28196" xr:uid="{00000000-0005-0000-0000-0000206D0000}"/>
    <cellStyle name="Input 22 7" xfId="28197" xr:uid="{00000000-0005-0000-0000-0000216D0000}"/>
    <cellStyle name="Input 22 7 2" xfId="28198" xr:uid="{00000000-0005-0000-0000-0000226D0000}"/>
    <cellStyle name="Input 22 70" xfId="28199" xr:uid="{00000000-0005-0000-0000-0000236D0000}"/>
    <cellStyle name="Input 22 71" xfId="28200" xr:uid="{00000000-0005-0000-0000-0000246D0000}"/>
    <cellStyle name="Input 22 72" xfId="28201" xr:uid="{00000000-0005-0000-0000-0000256D0000}"/>
    <cellStyle name="Input 22 73" xfId="28202" xr:uid="{00000000-0005-0000-0000-0000266D0000}"/>
    <cellStyle name="Input 22 74" xfId="28203" xr:uid="{00000000-0005-0000-0000-0000276D0000}"/>
    <cellStyle name="Input 22 75" xfId="28204" xr:uid="{00000000-0005-0000-0000-0000286D0000}"/>
    <cellStyle name="Input 22 76" xfId="52584" xr:uid="{00000000-0005-0000-0000-0000296D0000}"/>
    <cellStyle name="Input 22 77" xfId="52822" xr:uid="{00000000-0005-0000-0000-00002A6D0000}"/>
    <cellStyle name="Input 22 78" xfId="53283" xr:uid="{00000000-0005-0000-0000-00002B6D0000}"/>
    <cellStyle name="Input 22 8" xfId="28205" xr:uid="{00000000-0005-0000-0000-00002C6D0000}"/>
    <cellStyle name="Input 22 8 2" xfId="28206" xr:uid="{00000000-0005-0000-0000-00002D6D0000}"/>
    <cellStyle name="Input 22 9" xfId="28207" xr:uid="{00000000-0005-0000-0000-00002E6D0000}"/>
    <cellStyle name="Input 22 9 2" xfId="28208" xr:uid="{00000000-0005-0000-0000-00002F6D0000}"/>
    <cellStyle name="Input 23" xfId="713" xr:uid="{00000000-0005-0000-0000-0000306D0000}"/>
    <cellStyle name="Input 23 2" xfId="28209" xr:uid="{00000000-0005-0000-0000-0000316D0000}"/>
    <cellStyle name="Input 24" xfId="28210" xr:uid="{00000000-0005-0000-0000-0000326D0000}"/>
    <cellStyle name="Input 24 2" xfId="28211" xr:uid="{00000000-0005-0000-0000-0000336D0000}"/>
    <cellStyle name="Input 25" xfId="28212" xr:uid="{00000000-0005-0000-0000-0000346D0000}"/>
    <cellStyle name="Input 25 2" xfId="28213" xr:uid="{00000000-0005-0000-0000-0000356D0000}"/>
    <cellStyle name="Input 26" xfId="28214" xr:uid="{00000000-0005-0000-0000-0000366D0000}"/>
    <cellStyle name="Input 26 2" xfId="28215" xr:uid="{00000000-0005-0000-0000-0000376D0000}"/>
    <cellStyle name="Input 27" xfId="28216" xr:uid="{00000000-0005-0000-0000-0000386D0000}"/>
    <cellStyle name="Input 27 2" xfId="28217" xr:uid="{00000000-0005-0000-0000-0000396D0000}"/>
    <cellStyle name="Input 28" xfId="28218" xr:uid="{00000000-0005-0000-0000-00003A6D0000}"/>
    <cellStyle name="Input 28 2" xfId="28219" xr:uid="{00000000-0005-0000-0000-00003B6D0000}"/>
    <cellStyle name="Input 29" xfId="28220" xr:uid="{00000000-0005-0000-0000-00003C6D0000}"/>
    <cellStyle name="Input 29 2" xfId="28221" xr:uid="{00000000-0005-0000-0000-00003D6D0000}"/>
    <cellStyle name="Input 3" xfId="714" xr:uid="{00000000-0005-0000-0000-00003E6D0000}"/>
    <cellStyle name="Input 3 10" xfId="28222" xr:uid="{00000000-0005-0000-0000-00003F6D0000}"/>
    <cellStyle name="Input 3 10 2" xfId="28223" xr:uid="{00000000-0005-0000-0000-0000406D0000}"/>
    <cellStyle name="Input 3 11" xfId="28224" xr:uid="{00000000-0005-0000-0000-0000416D0000}"/>
    <cellStyle name="Input 3 11 2" xfId="28225" xr:uid="{00000000-0005-0000-0000-0000426D0000}"/>
    <cellStyle name="Input 3 12" xfId="28226" xr:uid="{00000000-0005-0000-0000-0000436D0000}"/>
    <cellStyle name="Input 3 12 2" xfId="28227" xr:uid="{00000000-0005-0000-0000-0000446D0000}"/>
    <cellStyle name="Input 3 13" xfId="28228" xr:uid="{00000000-0005-0000-0000-0000456D0000}"/>
    <cellStyle name="Input 3 13 2" xfId="28229" xr:uid="{00000000-0005-0000-0000-0000466D0000}"/>
    <cellStyle name="Input 3 14" xfId="28230" xr:uid="{00000000-0005-0000-0000-0000476D0000}"/>
    <cellStyle name="Input 3 14 2" xfId="28231" xr:uid="{00000000-0005-0000-0000-0000486D0000}"/>
    <cellStyle name="Input 3 15" xfId="28232" xr:uid="{00000000-0005-0000-0000-0000496D0000}"/>
    <cellStyle name="Input 3 15 2" xfId="28233" xr:uid="{00000000-0005-0000-0000-00004A6D0000}"/>
    <cellStyle name="Input 3 16" xfId="28234" xr:uid="{00000000-0005-0000-0000-00004B6D0000}"/>
    <cellStyle name="Input 3 16 2" xfId="28235" xr:uid="{00000000-0005-0000-0000-00004C6D0000}"/>
    <cellStyle name="Input 3 17" xfId="28236" xr:uid="{00000000-0005-0000-0000-00004D6D0000}"/>
    <cellStyle name="Input 3 17 2" xfId="28237" xr:uid="{00000000-0005-0000-0000-00004E6D0000}"/>
    <cellStyle name="Input 3 18" xfId="28238" xr:uid="{00000000-0005-0000-0000-00004F6D0000}"/>
    <cellStyle name="Input 3 18 2" xfId="28239" xr:uid="{00000000-0005-0000-0000-0000506D0000}"/>
    <cellStyle name="Input 3 19" xfId="28240" xr:uid="{00000000-0005-0000-0000-0000516D0000}"/>
    <cellStyle name="Input 3 19 2" xfId="28241" xr:uid="{00000000-0005-0000-0000-0000526D0000}"/>
    <cellStyle name="Input 3 2" xfId="715" xr:uid="{00000000-0005-0000-0000-0000536D0000}"/>
    <cellStyle name="Input 3 2 2" xfId="28242" xr:uid="{00000000-0005-0000-0000-0000546D0000}"/>
    <cellStyle name="Input 3 20" xfId="28243" xr:uid="{00000000-0005-0000-0000-0000556D0000}"/>
    <cellStyle name="Input 3 20 2" xfId="28244" xr:uid="{00000000-0005-0000-0000-0000566D0000}"/>
    <cellStyle name="Input 3 21" xfId="28245" xr:uid="{00000000-0005-0000-0000-0000576D0000}"/>
    <cellStyle name="Input 3 21 2" xfId="28246" xr:uid="{00000000-0005-0000-0000-0000586D0000}"/>
    <cellStyle name="Input 3 22" xfId="28247" xr:uid="{00000000-0005-0000-0000-0000596D0000}"/>
    <cellStyle name="Input 3 22 2" xfId="28248" xr:uid="{00000000-0005-0000-0000-00005A6D0000}"/>
    <cellStyle name="Input 3 23" xfId="28249" xr:uid="{00000000-0005-0000-0000-00005B6D0000}"/>
    <cellStyle name="Input 3 23 2" xfId="28250" xr:uid="{00000000-0005-0000-0000-00005C6D0000}"/>
    <cellStyle name="Input 3 24" xfId="28251" xr:uid="{00000000-0005-0000-0000-00005D6D0000}"/>
    <cellStyle name="Input 3 24 2" xfId="28252" xr:uid="{00000000-0005-0000-0000-00005E6D0000}"/>
    <cellStyle name="Input 3 25" xfId="28253" xr:uid="{00000000-0005-0000-0000-00005F6D0000}"/>
    <cellStyle name="Input 3 25 2" xfId="28254" xr:uid="{00000000-0005-0000-0000-0000606D0000}"/>
    <cellStyle name="Input 3 26" xfId="28255" xr:uid="{00000000-0005-0000-0000-0000616D0000}"/>
    <cellStyle name="Input 3 26 2" xfId="28256" xr:uid="{00000000-0005-0000-0000-0000626D0000}"/>
    <cellStyle name="Input 3 27" xfId="28257" xr:uid="{00000000-0005-0000-0000-0000636D0000}"/>
    <cellStyle name="Input 3 27 2" xfId="28258" xr:uid="{00000000-0005-0000-0000-0000646D0000}"/>
    <cellStyle name="Input 3 28" xfId="28259" xr:uid="{00000000-0005-0000-0000-0000656D0000}"/>
    <cellStyle name="Input 3 28 2" xfId="28260" xr:uid="{00000000-0005-0000-0000-0000666D0000}"/>
    <cellStyle name="Input 3 29" xfId="28261" xr:uid="{00000000-0005-0000-0000-0000676D0000}"/>
    <cellStyle name="Input 3 29 2" xfId="28262" xr:uid="{00000000-0005-0000-0000-0000686D0000}"/>
    <cellStyle name="Input 3 3" xfId="28263" xr:uid="{00000000-0005-0000-0000-0000696D0000}"/>
    <cellStyle name="Input 3 3 2" xfId="28264" xr:uid="{00000000-0005-0000-0000-00006A6D0000}"/>
    <cellStyle name="Input 3 30" xfId="28265" xr:uid="{00000000-0005-0000-0000-00006B6D0000}"/>
    <cellStyle name="Input 3 30 2" xfId="28266" xr:uid="{00000000-0005-0000-0000-00006C6D0000}"/>
    <cellStyle name="Input 3 31" xfId="28267" xr:uid="{00000000-0005-0000-0000-00006D6D0000}"/>
    <cellStyle name="Input 3 31 2" xfId="28268" xr:uid="{00000000-0005-0000-0000-00006E6D0000}"/>
    <cellStyle name="Input 3 32" xfId="28269" xr:uid="{00000000-0005-0000-0000-00006F6D0000}"/>
    <cellStyle name="Input 3 32 2" xfId="28270" xr:uid="{00000000-0005-0000-0000-0000706D0000}"/>
    <cellStyle name="Input 3 33" xfId="28271" xr:uid="{00000000-0005-0000-0000-0000716D0000}"/>
    <cellStyle name="Input 3 33 2" xfId="28272" xr:uid="{00000000-0005-0000-0000-0000726D0000}"/>
    <cellStyle name="Input 3 34" xfId="28273" xr:uid="{00000000-0005-0000-0000-0000736D0000}"/>
    <cellStyle name="Input 3 34 2" xfId="28274" xr:uid="{00000000-0005-0000-0000-0000746D0000}"/>
    <cellStyle name="Input 3 35" xfId="28275" xr:uid="{00000000-0005-0000-0000-0000756D0000}"/>
    <cellStyle name="Input 3 35 2" xfId="28276" xr:uid="{00000000-0005-0000-0000-0000766D0000}"/>
    <cellStyle name="Input 3 36" xfId="28277" xr:uid="{00000000-0005-0000-0000-0000776D0000}"/>
    <cellStyle name="Input 3 36 2" xfId="28278" xr:uid="{00000000-0005-0000-0000-0000786D0000}"/>
    <cellStyle name="Input 3 37" xfId="28279" xr:uid="{00000000-0005-0000-0000-0000796D0000}"/>
    <cellStyle name="Input 3 37 2" xfId="28280" xr:uid="{00000000-0005-0000-0000-00007A6D0000}"/>
    <cellStyle name="Input 3 38" xfId="28281" xr:uid="{00000000-0005-0000-0000-00007B6D0000}"/>
    <cellStyle name="Input 3 38 2" xfId="28282" xr:uid="{00000000-0005-0000-0000-00007C6D0000}"/>
    <cellStyle name="Input 3 39" xfId="28283" xr:uid="{00000000-0005-0000-0000-00007D6D0000}"/>
    <cellStyle name="Input 3 39 2" xfId="28284" xr:uid="{00000000-0005-0000-0000-00007E6D0000}"/>
    <cellStyle name="Input 3 4" xfId="28285" xr:uid="{00000000-0005-0000-0000-00007F6D0000}"/>
    <cellStyle name="Input 3 4 2" xfId="28286" xr:uid="{00000000-0005-0000-0000-0000806D0000}"/>
    <cellStyle name="Input 3 40" xfId="28287" xr:uid="{00000000-0005-0000-0000-0000816D0000}"/>
    <cellStyle name="Input 3 41" xfId="28288" xr:uid="{00000000-0005-0000-0000-0000826D0000}"/>
    <cellStyle name="Input 3 42" xfId="28289" xr:uid="{00000000-0005-0000-0000-0000836D0000}"/>
    <cellStyle name="Input 3 43" xfId="28290" xr:uid="{00000000-0005-0000-0000-0000846D0000}"/>
    <cellStyle name="Input 3 44" xfId="28291" xr:uid="{00000000-0005-0000-0000-0000856D0000}"/>
    <cellStyle name="Input 3 45" xfId="28292" xr:uid="{00000000-0005-0000-0000-0000866D0000}"/>
    <cellStyle name="Input 3 46" xfId="28293" xr:uid="{00000000-0005-0000-0000-0000876D0000}"/>
    <cellStyle name="Input 3 47" xfId="28294" xr:uid="{00000000-0005-0000-0000-0000886D0000}"/>
    <cellStyle name="Input 3 48" xfId="28295" xr:uid="{00000000-0005-0000-0000-0000896D0000}"/>
    <cellStyle name="Input 3 49" xfId="28296" xr:uid="{00000000-0005-0000-0000-00008A6D0000}"/>
    <cellStyle name="Input 3 5" xfId="28297" xr:uid="{00000000-0005-0000-0000-00008B6D0000}"/>
    <cellStyle name="Input 3 5 2" xfId="28298" xr:uid="{00000000-0005-0000-0000-00008C6D0000}"/>
    <cellStyle name="Input 3 50" xfId="28299" xr:uid="{00000000-0005-0000-0000-00008D6D0000}"/>
    <cellStyle name="Input 3 51" xfId="28300" xr:uid="{00000000-0005-0000-0000-00008E6D0000}"/>
    <cellStyle name="Input 3 52" xfId="28301" xr:uid="{00000000-0005-0000-0000-00008F6D0000}"/>
    <cellStyle name="Input 3 53" xfId="28302" xr:uid="{00000000-0005-0000-0000-0000906D0000}"/>
    <cellStyle name="Input 3 54" xfId="28303" xr:uid="{00000000-0005-0000-0000-0000916D0000}"/>
    <cellStyle name="Input 3 55" xfId="28304" xr:uid="{00000000-0005-0000-0000-0000926D0000}"/>
    <cellStyle name="Input 3 56" xfId="28305" xr:uid="{00000000-0005-0000-0000-0000936D0000}"/>
    <cellStyle name="Input 3 57" xfId="28306" xr:uid="{00000000-0005-0000-0000-0000946D0000}"/>
    <cellStyle name="Input 3 58" xfId="28307" xr:uid="{00000000-0005-0000-0000-0000956D0000}"/>
    <cellStyle name="Input 3 59" xfId="28308" xr:uid="{00000000-0005-0000-0000-0000966D0000}"/>
    <cellStyle name="Input 3 6" xfId="28309" xr:uid="{00000000-0005-0000-0000-0000976D0000}"/>
    <cellStyle name="Input 3 6 2" xfId="28310" xr:uid="{00000000-0005-0000-0000-0000986D0000}"/>
    <cellStyle name="Input 3 60" xfId="28311" xr:uid="{00000000-0005-0000-0000-0000996D0000}"/>
    <cellStyle name="Input 3 61" xfId="28312" xr:uid="{00000000-0005-0000-0000-00009A6D0000}"/>
    <cellStyle name="Input 3 62" xfId="28313" xr:uid="{00000000-0005-0000-0000-00009B6D0000}"/>
    <cellStyle name="Input 3 63" xfId="28314" xr:uid="{00000000-0005-0000-0000-00009C6D0000}"/>
    <cellStyle name="Input 3 64" xfId="28315" xr:uid="{00000000-0005-0000-0000-00009D6D0000}"/>
    <cellStyle name="Input 3 65" xfId="28316" xr:uid="{00000000-0005-0000-0000-00009E6D0000}"/>
    <cellStyle name="Input 3 66" xfId="28317" xr:uid="{00000000-0005-0000-0000-00009F6D0000}"/>
    <cellStyle name="Input 3 67" xfId="28318" xr:uid="{00000000-0005-0000-0000-0000A06D0000}"/>
    <cellStyle name="Input 3 68" xfId="28319" xr:uid="{00000000-0005-0000-0000-0000A16D0000}"/>
    <cellStyle name="Input 3 69" xfId="28320" xr:uid="{00000000-0005-0000-0000-0000A26D0000}"/>
    <cellStyle name="Input 3 7" xfId="28321" xr:uid="{00000000-0005-0000-0000-0000A36D0000}"/>
    <cellStyle name="Input 3 7 2" xfId="28322" xr:uid="{00000000-0005-0000-0000-0000A46D0000}"/>
    <cellStyle name="Input 3 70" xfId="28323" xr:uid="{00000000-0005-0000-0000-0000A56D0000}"/>
    <cellStyle name="Input 3 71" xfId="28324" xr:uid="{00000000-0005-0000-0000-0000A66D0000}"/>
    <cellStyle name="Input 3 72" xfId="28325" xr:uid="{00000000-0005-0000-0000-0000A76D0000}"/>
    <cellStyle name="Input 3 73" xfId="28326" xr:uid="{00000000-0005-0000-0000-0000A86D0000}"/>
    <cellStyle name="Input 3 74" xfId="28327" xr:uid="{00000000-0005-0000-0000-0000A96D0000}"/>
    <cellStyle name="Input 3 75" xfId="28328" xr:uid="{00000000-0005-0000-0000-0000AA6D0000}"/>
    <cellStyle name="Input 3 76" xfId="28329" xr:uid="{00000000-0005-0000-0000-0000AB6D0000}"/>
    <cellStyle name="Input 3 77" xfId="52480" xr:uid="{00000000-0005-0000-0000-0000AC6D0000}"/>
    <cellStyle name="Input 3 78" xfId="52289" xr:uid="{00000000-0005-0000-0000-0000AD6D0000}"/>
    <cellStyle name="Input 3 79" xfId="53173" xr:uid="{00000000-0005-0000-0000-0000AE6D0000}"/>
    <cellStyle name="Input 3 8" xfId="28330" xr:uid="{00000000-0005-0000-0000-0000AF6D0000}"/>
    <cellStyle name="Input 3 8 2" xfId="28331" xr:uid="{00000000-0005-0000-0000-0000B06D0000}"/>
    <cellStyle name="Input 3 9" xfId="28332" xr:uid="{00000000-0005-0000-0000-0000B16D0000}"/>
    <cellStyle name="Input 3 9 2" xfId="28333" xr:uid="{00000000-0005-0000-0000-0000B26D0000}"/>
    <cellStyle name="Input 30" xfId="28334" xr:uid="{00000000-0005-0000-0000-0000B36D0000}"/>
    <cellStyle name="Input 30 2" xfId="28335" xr:uid="{00000000-0005-0000-0000-0000B46D0000}"/>
    <cellStyle name="Input 31" xfId="28336" xr:uid="{00000000-0005-0000-0000-0000B56D0000}"/>
    <cellStyle name="Input 31 2" xfId="28337" xr:uid="{00000000-0005-0000-0000-0000B66D0000}"/>
    <cellStyle name="Input 32" xfId="28338" xr:uid="{00000000-0005-0000-0000-0000B76D0000}"/>
    <cellStyle name="Input 32 2" xfId="28339" xr:uid="{00000000-0005-0000-0000-0000B86D0000}"/>
    <cellStyle name="Input 33" xfId="28340" xr:uid="{00000000-0005-0000-0000-0000B96D0000}"/>
    <cellStyle name="Input 33 2" xfId="28341" xr:uid="{00000000-0005-0000-0000-0000BA6D0000}"/>
    <cellStyle name="Input 34" xfId="28342" xr:uid="{00000000-0005-0000-0000-0000BB6D0000}"/>
    <cellStyle name="Input 34 2" xfId="28343" xr:uid="{00000000-0005-0000-0000-0000BC6D0000}"/>
    <cellStyle name="Input 35" xfId="28344" xr:uid="{00000000-0005-0000-0000-0000BD6D0000}"/>
    <cellStyle name="Input 35 2" xfId="28345" xr:uid="{00000000-0005-0000-0000-0000BE6D0000}"/>
    <cellStyle name="Input 36" xfId="28346" xr:uid="{00000000-0005-0000-0000-0000BF6D0000}"/>
    <cellStyle name="Input 36 2" xfId="28347" xr:uid="{00000000-0005-0000-0000-0000C06D0000}"/>
    <cellStyle name="Input 37" xfId="28348" xr:uid="{00000000-0005-0000-0000-0000C16D0000}"/>
    <cellStyle name="Input 37 2" xfId="28349" xr:uid="{00000000-0005-0000-0000-0000C26D0000}"/>
    <cellStyle name="Input 38" xfId="28350" xr:uid="{00000000-0005-0000-0000-0000C36D0000}"/>
    <cellStyle name="Input 38 2" xfId="28351" xr:uid="{00000000-0005-0000-0000-0000C46D0000}"/>
    <cellStyle name="Input 39" xfId="28352" xr:uid="{00000000-0005-0000-0000-0000C56D0000}"/>
    <cellStyle name="Input 39 2" xfId="28353" xr:uid="{00000000-0005-0000-0000-0000C66D0000}"/>
    <cellStyle name="Input 4" xfId="716" xr:uid="{00000000-0005-0000-0000-0000C76D0000}"/>
    <cellStyle name="Input 4 10" xfId="28354" xr:uid="{00000000-0005-0000-0000-0000C86D0000}"/>
    <cellStyle name="Input 4 10 2" xfId="28355" xr:uid="{00000000-0005-0000-0000-0000C96D0000}"/>
    <cellStyle name="Input 4 11" xfId="28356" xr:uid="{00000000-0005-0000-0000-0000CA6D0000}"/>
    <cellStyle name="Input 4 11 2" xfId="28357" xr:uid="{00000000-0005-0000-0000-0000CB6D0000}"/>
    <cellStyle name="Input 4 12" xfId="28358" xr:uid="{00000000-0005-0000-0000-0000CC6D0000}"/>
    <cellStyle name="Input 4 12 2" xfId="28359" xr:uid="{00000000-0005-0000-0000-0000CD6D0000}"/>
    <cellStyle name="Input 4 13" xfId="28360" xr:uid="{00000000-0005-0000-0000-0000CE6D0000}"/>
    <cellStyle name="Input 4 13 2" xfId="28361" xr:uid="{00000000-0005-0000-0000-0000CF6D0000}"/>
    <cellStyle name="Input 4 14" xfId="28362" xr:uid="{00000000-0005-0000-0000-0000D06D0000}"/>
    <cellStyle name="Input 4 14 2" xfId="28363" xr:uid="{00000000-0005-0000-0000-0000D16D0000}"/>
    <cellStyle name="Input 4 15" xfId="28364" xr:uid="{00000000-0005-0000-0000-0000D26D0000}"/>
    <cellStyle name="Input 4 15 2" xfId="28365" xr:uid="{00000000-0005-0000-0000-0000D36D0000}"/>
    <cellStyle name="Input 4 16" xfId="28366" xr:uid="{00000000-0005-0000-0000-0000D46D0000}"/>
    <cellStyle name="Input 4 16 2" xfId="28367" xr:uid="{00000000-0005-0000-0000-0000D56D0000}"/>
    <cellStyle name="Input 4 17" xfId="28368" xr:uid="{00000000-0005-0000-0000-0000D66D0000}"/>
    <cellStyle name="Input 4 17 2" xfId="28369" xr:uid="{00000000-0005-0000-0000-0000D76D0000}"/>
    <cellStyle name="Input 4 18" xfId="28370" xr:uid="{00000000-0005-0000-0000-0000D86D0000}"/>
    <cellStyle name="Input 4 18 2" xfId="28371" xr:uid="{00000000-0005-0000-0000-0000D96D0000}"/>
    <cellStyle name="Input 4 19" xfId="28372" xr:uid="{00000000-0005-0000-0000-0000DA6D0000}"/>
    <cellStyle name="Input 4 19 2" xfId="28373" xr:uid="{00000000-0005-0000-0000-0000DB6D0000}"/>
    <cellStyle name="Input 4 2" xfId="717" xr:uid="{00000000-0005-0000-0000-0000DC6D0000}"/>
    <cellStyle name="Input 4 2 2" xfId="28374" xr:uid="{00000000-0005-0000-0000-0000DD6D0000}"/>
    <cellStyle name="Input 4 20" xfId="28375" xr:uid="{00000000-0005-0000-0000-0000DE6D0000}"/>
    <cellStyle name="Input 4 20 2" xfId="28376" xr:uid="{00000000-0005-0000-0000-0000DF6D0000}"/>
    <cellStyle name="Input 4 21" xfId="28377" xr:uid="{00000000-0005-0000-0000-0000E06D0000}"/>
    <cellStyle name="Input 4 21 2" xfId="28378" xr:uid="{00000000-0005-0000-0000-0000E16D0000}"/>
    <cellStyle name="Input 4 22" xfId="28379" xr:uid="{00000000-0005-0000-0000-0000E26D0000}"/>
    <cellStyle name="Input 4 22 2" xfId="28380" xr:uid="{00000000-0005-0000-0000-0000E36D0000}"/>
    <cellStyle name="Input 4 23" xfId="28381" xr:uid="{00000000-0005-0000-0000-0000E46D0000}"/>
    <cellStyle name="Input 4 23 2" xfId="28382" xr:uid="{00000000-0005-0000-0000-0000E56D0000}"/>
    <cellStyle name="Input 4 24" xfId="28383" xr:uid="{00000000-0005-0000-0000-0000E66D0000}"/>
    <cellStyle name="Input 4 24 2" xfId="28384" xr:uid="{00000000-0005-0000-0000-0000E76D0000}"/>
    <cellStyle name="Input 4 25" xfId="28385" xr:uid="{00000000-0005-0000-0000-0000E86D0000}"/>
    <cellStyle name="Input 4 25 2" xfId="28386" xr:uid="{00000000-0005-0000-0000-0000E96D0000}"/>
    <cellStyle name="Input 4 26" xfId="28387" xr:uid="{00000000-0005-0000-0000-0000EA6D0000}"/>
    <cellStyle name="Input 4 26 2" xfId="28388" xr:uid="{00000000-0005-0000-0000-0000EB6D0000}"/>
    <cellStyle name="Input 4 27" xfId="28389" xr:uid="{00000000-0005-0000-0000-0000EC6D0000}"/>
    <cellStyle name="Input 4 27 2" xfId="28390" xr:uid="{00000000-0005-0000-0000-0000ED6D0000}"/>
    <cellStyle name="Input 4 28" xfId="28391" xr:uid="{00000000-0005-0000-0000-0000EE6D0000}"/>
    <cellStyle name="Input 4 28 2" xfId="28392" xr:uid="{00000000-0005-0000-0000-0000EF6D0000}"/>
    <cellStyle name="Input 4 29" xfId="28393" xr:uid="{00000000-0005-0000-0000-0000F06D0000}"/>
    <cellStyle name="Input 4 29 2" xfId="28394" xr:uid="{00000000-0005-0000-0000-0000F16D0000}"/>
    <cellStyle name="Input 4 3" xfId="28395" xr:uid="{00000000-0005-0000-0000-0000F26D0000}"/>
    <cellStyle name="Input 4 3 2" xfId="28396" xr:uid="{00000000-0005-0000-0000-0000F36D0000}"/>
    <cellStyle name="Input 4 30" xfId="28397" xr:uid="{00000000-0005-0000-0000-0000F46D0000}"/>
    <cellStyle name="Input 4 30 2" xfId="28398" xr:uid="{00000000-0005-0000-0000-0000F56D0000}"/>
    <cellStyle name="Input 4 31" xfId="28399" xr:uid="{00000000-0005-0000-0000-0000F66D0000}"/>
    <cellStyle name="Input 4 31 2" xfId="28400" xr:uid="{00000000-0005-0000-0000-0000F76D0000}"/>
    <cellStyle name="Input 4 32" xfId="28401" xr:uid="{00000000-0005-0000-0000-0000F86D0000}"/>
    <cellStyle name="Input 4 32 2" xfId="28402" xr:uid="{00000000-0005-0000-0000-0000F96D0000}"/>
    <cellStyle name="Input 4 33" xfId="28403" xr:uid="{00000000-0005-0000-0000-0000FA6D0000}"/>
    <cellStyle name="Input 4 33 2" xfId="28404" xr:uid="{00000000-0005-0000-0000-0000FB6D0000}"/>
    <cellStyle name="Input 4 34" xfId="28405" xr:uid="{00000000-0005-0000-0000-0000FC6D0000}"/>
    <cellStyle name="Input 4 34 2" xfId="28406" xr:uid="{00000000-0005-0000-0000-0000FD6D0000}"/>
    <cellStyle name="Input 4 35" xfId="28407" xr:uid="{00000000-0005-0000-0000-0000FE6D0000}"/>
    <cellStyle name="Input 4 35 2" xfId="28408" xr:uid="{00000000-0005-0000-0000-0000FF6D0000}"/>
    <cellStyle name="Input 4 36" xfId="28409" xr:uid="{00000000-0005-0000-0000-0000006E0000}"/>
    <cellStyle name="Input 4 36 2" xfId="28410" xr:uid="{00000000-0005-0000-0000-0000016E0000}"/>
    <cellStyle name="Input 4 37" xfId="28411" xr:uid="{00000000-0005-0000-0000-0000026E0000}"/>
    <cellStyle name="Input 4 37 2" xfId="28412" xr:uid="{00000000-0005-0000-0000-0000036E0000}"/>
    <cellStyle name="Input 4 38" xfId="28413" xr:uid="{00000000-0005-0000-0000-0000046E0000}"/>
    <cellStyle name="Input 4 38 2" xfId="28414" xr:uid="{00000000-0005-0000-0000-0000056E0000}"/>
    <cellStyle name="Input 4 39" xfId="28415" xr:uid="{00000000-0005-0000-0000-0000066E0000}"/>
    <cellStyle name="Input 4 39 2" xfId="28416" xr:uid="{00000000-0005-0000-0000-0000076E0000}"/>
    <cellStyle name="Input 4 4" xfId="28417" xr:uid="{00000000-0005-0000-0000-0000086E0000}"/>
    <cellStyle name="Input 4 4 2" xfId="28418" xr:uid="{00000000-0005-0000-0000-0000096E0000}"/>
    <cellStyle name="Input 4 40" xfId="28419" xr:uid="{00000000-0005-0000-0000-00000A6E0000}"/>
    <cellStyle name="Input 4 41" xfId="28420" xr:uid="{00000000-0005-0000-0000-00000B6E0000}"/>
    <cellStyle name="Input 4 42" xfId="28421" xr:uid="{00000000-0005-0000-0000-00000C6E0000}"/>
    <cellStyle name="Input 4 43" xfId="28422" xr:uid="{00000000-0005-0000-0000-00000D6E0000}"/>
    <cellStyle name="Input 4 44" xfId="28423" xr:uid="{00000000-0005-0000-0000-00000E6E0000}"/>
    <cellStyle name="Input 4 45" xfId="28424" xr:uid="{00000000-0005-0000-0000-00000F6E0000}"/>
    <cellStyle name="Input 4 46" xfId="28425" xr:uid="{00000000-0005-0000-0000-0000106E0000}"/>
    <cellStyle name="Input 4 47" xfId="28426" xr:uid="{00000000-0005-0000-0000-0000116E0000}"/>
    <cellStyle name="Input 4 48" xfId="28427" xr:uid="{00000000-0005-0000-0000-0000126E0000}"/>
    <cellStyle name="Input 4 49" xfId="28428" xr:uid="{00000000-0005-0000-0000-0000136E0000}"/>
    <cellStyle name="Input 4 5" xfId="28429" xr:uid="{00000000-0005-0000-0000-0000146E0000}"/>
    <cellStyle name="Input 4 5 2" xfId="28430" xr:uid="{00000000-0005-0000-0000-0000156E0000}"/>
    <cellStyle name="Input 4 50" xfId="28431" xr:uid="{00000000-0005-0000-0000-0000166E0000}"/>
    <cellStyle name="Input 4 51" xfId="28432" xr:uid="{00000000-0005-0000-0000-0000176E0000}"/>
    <cellStyle name="Input 4 52" xfId="28433" xr:uid="{00000000-0005-0000-0000-0000186E0000}"/>
    <cellStyle name="Input 4 53" xfId="28434" xr:uid="{00000000-0005-0000-0000-0000196E0000}"/>
    <cellStyle name="Input 4 54" xfId="28435" xr:uid="{00000000-0005-0000-0000-00001A6E0000}"/>
    <cellStyle name="Input 4 55" xfId="28436" xr:uid="{00000000-0005-0000-0000-00001B6E0000}"/>
    <cellStyle name="Input 4 56" xfId="28437" xr:uid="{00000000-0005-0000-0000-00001C6E0000}"/>
    <cellStyle name="Input 4 57" xfId="28438" xr:uid="{00000000-0005-0000-0000-00001D6E0000}"/>
    <cellStyle name="Input 4 58" xfId="28439" xr:uid="{00000000-0005-0000-0000-00001E6E0000}"/>
    <cellStyle name="Input 4 59" xfId="28440" xr:uid="{00000000-0005-0000-0000-00001F6E0000}"/>
    <cellStyle name="Input 4 6" xfId="28441" xr:uid="{00000000-0005-0000-0000-0000206E0000}"/>
    <cellStyle name="Input 4 6 2" xfId="28442" xr:uid="{00000000-0005-0000-0000-0000216E0000}"/>
    <cellStyle name="Input 4 60" xfId="28443" xr:uid="{00000000-0005-0000-0000-0000226E0000}"/>
    <cellStyle name="Input 4 61" xfId="28444" xr:uid="{00000000-0005-0000-0000-0000236E0000}"/>
    <cellStyle name="Input 4 62" xfId="28445" xr:uid="{00000000-0005-0000-0000-0000246E0000}"/>
    <cellStyle name="Input 4 63" xfId="28446" xr:uid="{00000000-0005-0000-0000-0000256E0000}"/>
    <cellStyle name="Input 4 64" xfId="28447" xr:uid="{00000000-0005-0000-0000-0000266E0000}"/>
    <cellStyle name="Input 4 65" xfId="28448" xr:uid="{00000000-0005-0000-0000-0000276E0000}"/>
    <cellStyle name="Input 4 66" xfId="28449" xr:uid="{00000000-0005-0000-0000-0000286E0000}"/>
    <cellStyle name="Input 4 67" xfId="28450" xr:uid="{00000000-0005-0000-0000-0000296E0000}"/>
    <cellStyle name="Input 4 68" xfId="28451" xr:uid="{00000000-0005-0000-0000-00002A6E0000}"/>
    <cellStyle name="Input 4 69" xfId="28452" xr:uid="{00000000-0005-0000-0000-00002B6E0000}"/>
    <cellStyle name="Input 4 7" xfId="28453" xr:uid="{00000000-0005-0000-0000-00002C6E0000}"/>
    <cellStyle name="Input 4 7 2" xfId="28454" xr:uid="{00000000-0005-0000-0000-00002D6E0000}"/>
    <cellStyle name="Input 4 70" xfId="28455" xr:uid="{00000000-0005-0000-0000-00002E6E0000}"/>
    <cellStyle name="Input 4 71" xfId="28456" xr:uid="{00000000-0005-0000-0000-00002F6E0000}"/>
    <cellStyle name="Input 4 72" xfId="28457" xr:uid="{00000000-0005-0000-0000-0000306E0000}"/>
    <cellStyle name="Input 4 73" xfId="28458" xr:uid="{00000000-0005-0000-0000-0000316E0000}"/>
    <cellStyle name="Input 4 74" xfId="28459" xr:uid="{00000000-0005-0000-0000-0000326E0000}"/>
    <cellStyle name="Input 4 75" xfId="28460" xr:uid="{00000000-0005-0000-0000-0000336E0000}"/>
    <cellStyle name="Input 4 76" xfId="28461" xr:uid="{00000000-0005-0000-0000-0000346E0000}"/>
    <cellStyle name="Input 4 77" xfId="52472" xr:uid="{00000000-0005-0000-0000-0000356E0000}"/>
    <cellStyle name="Input 4 78" xfId="52296" xr:uid="{00000000-0005-0000-0000-0000366E0000}"/>
    <cellStyle name="Input 4 79" xfId="53165" xr:uid="{00000000-0005-0000-0000-0000376E0000}"/>
    <cellStyle name="Input 4 8" xfId="28462" xr:uid="{00000000-0005-0000-0000-0000386E0000}"/>
    <cellStyle name="Input 4 8 2" xfId="28463" xr:uid="{00000000-0005-0000-0000-0000396E0000}"/>
    <cellStyle name="Input 4 9" xfId="28464" xr:uid="{00000000-0005-0000-0000-00003A6E0000}"/>
    <cellStyle name="Input 4 9 2" xfId="28465" xr:uid="{00000000-0005-0000-0000-00003B6E0000}"/>
    <cellStyle name="Input 40" xfId="28466" xr:uid="{00000000-0005-0000-0000-00003C6E0000}"/>
    <cellStyle name="Input 40 2" xfId="28467" xr:uid="{00000000-0005-0000-0000-00003D6E0000}"/>
    <cellStyle name="Input 41" xfId="28468" xr:uid="{00000000-0005-0000-0000-00003E6E0000}"/>
    <cellStyle name="Input 41 2" xfId="28469" xr:uid="{00000000-0005-0000-0000-00003F6E0000}"/>
    <cellStyle name="Input 42" xfId="28470" xr:uid="{00000000-0005-0000-0000-0000406E0000}"/>
    <cellStyle name="Input 42 2" xfId="28471" xr:uid="{00000000-0005-0000-0000-0000416E0000}"/>
    <cellStyle name="Input 43" xfId="28472" xr:uid="{00000000-0005-0000-0000-0000426E0000}"/>
    <cellStyle name="Input 43 2" xfId="28473" xr:uid="{00000000-0005-0000-0000-0000436E0000}"/>
    <cellStyle name="Input 44" xfId="28474" xr:uid="{00000000-0005-0000-0000-0000446E0000}"/>
    <cellStyle name="Input 44 2" xfId="28475" xr:uid="{00000000-0005-0000-0000-0000456E0000}"/>
    <cellStyle name="Input 45" xfId="28476" xr:uid="{00000000-0005-0000-0000-0000466E0000}"/>
    <cellStyle name="Input 45 2" xfId="28477" xr:uid="{00000000-0005-0000-0000-0000476E0000}"/>
    <cellStyle name="Input 46" xfId="28478" xr:uid="{00000000-0005-0000-0000-0000486E0000}"/>
    <cellStyle name="Input 46 2" xfId="28479" xr:uid="{00000000-0005-0000-0000-0000496E0000}"/>
    <cellStyle name="Input 47" xfId="28480" xr:uid="{00000000-0005-0000-0000-00004A6E0000}"/>
    <cellStyle name="Input 47 2" xfId="28481" xr:uid="{00000000-0005-0000-0000-00004B6E0000}"/>
    <cellStyle name="Input 48" xfId="28482" xr:uid="{00000000-0005-0000-0000-00004C6E0000}"/>
    <cellStyle name="Input 48 2" xfId="28483" xr:uid="{00000000-0005-0000-0000-00004D6E0000}"/>
    <cellStyle name="Input 49" xfId="28484" xr:uid="{00000000-0005-0000-0000-00004E6E0000}"/>
    <cellStyle name="Input 49 2" xfId="28485" xr:uid="{00000000-0005-0000-0000-00004F6E0000}"/>
    <cellStyle name="Input 5" xfId="718" xr:uid="{00000000-0005-0000-0000-0000506E0000}"/>
    <cellStyle name="Input 5 10" xfId="28486" xr:uid="{00000000-0005-0000-0000-0000516E0000}"/>
    <cellStyle name="Input 5 10 2" xfId="28487" xr:uid="{00000000-0005-0000-0000-0000526E0000}"/>
    <cellStyle name="Input 5 11" xfId="28488" xr:uid="{00000000-0005-0000-0000-0000536E0000}"/>
    <cellStyle name="Input 5 11 2" xfId="28489" xr:uid="{00000000-0005-0000-0000-0000546E0000}"/>
    <cellStyle name="Input 5 12" xfId="28490" xr:uid="{00000000-0005-0000-0000-0000556E0000}"/>
    <cellStyle name="Input 5 12 2" xfId="28491" xr:uid="{00000000-0005-0000-0000-0000566E0000}"/>
    <cellStyle name="Input 5 13" xfId="28492" xr:uid="{00000000-0005-0000-0000-0000576E0000}"/>
    <cellStyle name="Input 5 13 2" xfId="28493" xr:uid="{00000000-0005-0000-0000-0000586E0000}"/>
    <cellStyle name="Input 5 14" xfId="28494" xr:uid="{00000000-0005-0000-0000-0000596E0000}"/>
    <cellStyle name="Input 5 14 2" xfId="28495" xr:uid="{00000000-0005-0000-0000-00005A6E0000}"/>
    <cellStyle name="Input 5 15" xfId="28496" xr:uid="{00000000-0005-0000-0000-00005B6E0000}"/>
    <cellStyle name="Input 5 15 2" xfId="28497" xr:uid="{00000000-0005-0000-0000-00005C6E0000}"/>
    <cellStyle name="Input 5 16" xfId="28498" xr:uid="{00000000-0005-0000-0000-00005D6E0000}"/>
    <cellStyle name="Input 5 16 2" xfId="28499" xr:uid="{00000000-0005-0000-0000-00005E6E0000}"/>
    <cellStyle name="Input 5 17" xfId="28500" xr:uid="{00000000-0005-0000-0000-00005F6E0000}"/>
    <cellStyle name="Input 5 17 2" xfId="28501" xr:uid="{00000000-0005-0000-0000-0000606E0000}"/>
    <cellStyle name="Input 5 18" xfId="28502" xr:uid="{00000000-0005-0000-0000-0000616E0000}"/>
    <cellStyle name="Input 5 18 2" xfId="28503" xr:uid="{00000000-0005-0000-0000-0000626E0000}"/>
    <cellStyle name="Input 5 19" xfId="28504" xr:uid="{00000000-0005-0000-0000-0000636E0000}"/>
    <cellStyle name="Input 5 19 2" xfId="28505" xr:uid="{00000000-0005-0000-0000-0000646E0000}"/>
    <cellStyle name="Input 5 2" xfId="719" xr:uid="{00000000-0005-0000-0000-0000656E0000}"/>
    <cellStyle name="Input 5 2 2" xfId="28506" xr:uid="{00000000-0005-0000-0000-0000666E0000}"/>
    <cellStyle name="Input 5 20" xfId="28507" xr:uid="{00000000-0005-0000-0000-0000676E0000}"/>
    <cellStyle name="Input 5 20 2" xfId="28508" xr:uid="{00000000-0005-0000-0000-0000686E0000}"/>
    <cellStyle name="Input 5 21" xfId="28509" xr:uid="{00000000-0005-0000-0000-0000696E0000}"/>
    <cellStyle name="Input 5 21 2" xfId="28510" xr:uid="{00000000-0005-0000-0000-00006A6E0000}"/>
    <cellStyle name="Input 5 22" xfId="28511" xr:uid="{00000000-0005-0000-0000-00006B6E0000}"/>
    <cellStyle name="Input 5 22 2" xfId="28512" xr:uid="{00000000-0005-0000-0000-00006C6E0000}"/>
    <cellStyle name="Input 5 23" xfId="28513" xr:uid="{00000000-0005-0000-0000-00006D6E0000}"/>
    <cellStyle name="Input 5 23 2" xfId="28514" xr:uid="{00000000-0005-0000-0000-00006E6E0000}"/>
    <cellStyle name="Input 5 24" xfId="28515" xr:uid="{00000000-0005-0000-0000-00006F6E0000}"/>
    <cellStyle name="Input 5 24 2" xfId="28516" xr:uid="{00000000-0005-0000-0000-0000706E0000}"/>
    <cellStyle name="Input 5 25" xfId="28517" xr:uid="{00000000-0005-0000-0000-0000716E0000}"/>
    <cellStyle name="Input 5 25 2" xfId="28518" xr:uid="{00000000-0005-0000-0000-0000726E0000}"/>
    <cellStyle name="Input 5 26" xfId="28519" xr:uid="{00000000-0005-0000-0000-0000736E0000}"/>
    <cellStyle name="Input 5 26 2" xfId="28520" xr:uid="{00000000-0005-0000-0000-0000746E0000}"/>
    <cellStyle name="Input 5 27" xfId="28521" xr:uid="{00000000-0005-0000-0000-0000756E0000}"/>
    <cellStyle name="Input 5 27 2" xfId="28522" xr:uid="{00000000-0005-0000-0000-0000766E0000}"/>
    <cellStyle name="Input 5 28" xfId="28523" xr:uid="{00000000-0005-0000-0000-0000776E0000}"/>
    <cellStyle name="Input 5 28 2" xfId="28524" xr:uid="{00000000-0005-0000-0000-0000786E0000}"/>
    <cellStyle name="Input 5 29" xfId="28525" xr:uid="{00000000-0005-0000-0000-0000796E0000}"/>
    <cellStyle name="Input 5 29 2" xfId="28526" xr:uid="{00000000-0005-0000-0000-00007A6E0000}"/>
    <cellStyle name="Input 5 3" xfId="28527" xr:uid="{00000000-0005-0000-0000-00007B6E0000}"/>
    <cellStyle name="Input 5 3 2" xfId="28528" xr:uid="{00000000-0005-0000-0000-00007C6E0000}"/>
    <cellStyle name="Input 5 30" xfId="28529" xr:uid="{00000000-0005-0000-0000-00007D6E0000}"/>
    <cellStyle name="Input 5 30 2" xfId="28530" xr:uid="{00000000-0005-0000-0000-00007E6E0000}"/>
    <cellStyle name="Input 5 31" xfId="28531" xr:uid="{00000000-0005-0000-0000-00007F6E0000}"/>
    <cellStyle name="Input 5 31 2" xfId="28532" xr:uid="{00000000-0005-0000-0000-0000806E0000}"/>
    <cellStyle name="Input 5 32" xfId="28533" xr:uid="{00000000-0005-0000-0000-0000816E0000}"/>
    <cellStyle name="Input 5 32 2" xfId="28534" xr:uid="{00000000-0005-0000-0000-0000826E0000}"/>
    <cellStyle name="Input 5 33" xfId="28535" xr:uid="{00000000-0005-0000-0000-0000836E0000}"/>
    <cellStyle name="Input 5 33 2" xfId="28536" xr:uid="{00000000-0005-0000-0000-0000846E0000}"/>
    <cellStyle name="Input 5 34" xfId="28537" xr:uid="{00000000-0005-0000-0000-0000856E0000}"/>
    <cellStyle name="Input 5 34 2" xfId="28538" xr:uid="{00000000-0005-0000-0000-0000866E0000}"/>
    <cellStyle name="Input 5 35" xfId="28539" xr:uid="{00000000-0005-0000-0000-0000876E0000}"/>
    <cellStyle name="Input 5 35 2" xfId="28540" xr:uid="{00000000-0005-0000-0000-0000886E0000}"/>
    <cellStyle name="Input 5 36" xfId="28541" xr:uid="{00000000-0005-0000-0000-0000896E0000}"/>
    <cellStyle name="Input 5 36 2" xfId="28542" xr:uid="{00000000-0005-0000-0000-00008A6E0000}"/>
    <cellStyle name="Input 5 37" xfId="28543" xr:uid="{00000000-0005-0000-0000-00008B6E0000}"/>
    <cellStyle name="Input 5 37 2" xfId="28544" xr:uid="{00000000-0005-0000-0000-00008C6E0000}"/>
    <cellStyle name="Input 5 38" xfId="28545" xr:uid="{00000000-0005-0000-0000-00008D6E0000}"/>
    <cellStyle name="Input 5 38 2" xfId="28546" xr:uid="{00000000-0005-0000-0000-00008E6E0000}"/>
    <cellStyle name="Input 5 39" xfId="28547" xr:uid="{00000000-0005-0000-0000-00008F6E0000}"/>
    <cellStyle name="Input 5 39 2" xfId="28548" xr:uid="{00000000-0005-0000-0000-0000906E0000}"/>
    <cellStyle name="Input 5 4" xfId="28549" xr:uid="{00000000-0005-0000-0000-0000916E0000}"/>
    <cellStyle name="Input 5 4 2" xfId="28550" xr:uid="{00000000-0005-0000-0000-0000926E0000}"/>
    <cellStyle name="Input 5 40" xfId="28551" xr:uid="{00000000-0005-0000-0000-0000936E0000}"/>
    <cellStyle name="Input 5 41" xfId="28552" xr:uid="{00000000-0005-0000-0000-0000946E0000}"/>
    <cellStyle name="Input 5 42" xfId="28553" xr:uid="{00000000-0005-0000-0000-0000956E0000}"/>
    <cellStyle name="Input 5 43" xfId="28554" xr:uid="{00000000-0005-0000-0000-0000966E0000}"/>
    <cellStyle name="Input 5 44" xfId="28555" xr:uid="{00000000-0005-0000-0000-0000976E0000}"/>
    <cellStyle name="Input 5 45" xfId="28556" xr:uid="{00000000-0005-0000-0000-0000986E0000}"/>
    <cellStyle name="Input 5 46" xfId="28557" xr:uid="{00000000-0005-0000-0000-0000996E0000}"/>
    <cellStyle name="Input 5 47" xfId="28558" xr:uid="{00000000-0005-0000-0000-00009A6E0000}"/>
    <cellStyle name="Input 5 48" xfId="28559" xr:uid="{00000000-0005-0000-0000-00009B6E0000}"/>
    <cellStyle name="Input 5 49" xfId="28560" xr:uid="{00000000-0005-0000-0000-00009C6E0000}"/>
    <cellStyle name="Input 5 5" xfId="28561" xr:uid="{00000000-0005-0000-0000-00009D6E0000}"/>
    <cellStyle name="Input 5 5 2" xfId="28562" xr:uid="{00000000-0005-0000-0000-00009E6E0000}"/>
    <cellStyle name="Input 5 50" xfId="28563" xr:uid="{00000000-0005-0000-0000-00009F6E0000}"/>
    <cellStyle name="Input 5 51" xfId="28564" xr:uid="{00000000-0005-0000-0000-0000A06E0000}"/>
    <cellStyle name="Input 5 52" xfId="28565" xr:uid="{00000000-0005-0000-0000-0000A16E0000}"/>
    <cellStyle name="Input 5 53" xfId="28566" xr:uid="{00000000-0005-0000-0000-0000A26E0000}"/>
    <cellStyle name="Input 5 54" xfId="28567" xr:uid="{00000000-0005-0000-0000-0000A36E0000}"/>
    <cellStyle name="Input 5 55" xfId="28568" xr:uid="{00000000-0005-0000-0000-0000A46E0000}"/>
    <cellStyle name="Input 5 56" xfId="28569" xr:uid="{00000000-0005-0000-0000-0000A56E0000}"/>
    <cellStyle name="Input 5 57" xfId="28570" xr:uid="{00000000-0005-0000-0000-0000A66E0000}"/>
    <cellStyle name="Input 5 58" xfId="28571" xr:uid="{00000000-0005-0000-0000-0000A76E0000}"/>
    <cellStyle name="Input 5 59" xfId="28572" xr:uid="{00000000-0005-0000-0000-0000A86E0000}"/>
    <cellStyle name="Input 5 6" xfId="28573" xr:uid="{00000000-0005-0000-0000-0000A96E0000}"/>
    <cellStyle name="Input 5 6 2" xfId="28574" xr:uid="{00000000-0005-0000-0000-0000AA6E0000}"/>
    <cellStyle name="Input 5 60" xfId="28575" xr:uid="{00000000-0005-0000-0000-0000AB6E0000}"/>
    <cellStyle name="Input 5 61" xfId="28576" xr:uid="{00000000-0005-0000-0000-0000AC6E0000}"/>
    <cellStyle name="Input 5 62" xfId="28577" xr:uid="{00000000-0005-0000-0000-0000AD6E0000}"/>
    <cellStyle name="Input 5 63" xfId="28578" xr:uid="{00000000-0005-0000-0000-0000AE6E0000}"/>
    <cellStyle name="Input 5 64" xfId="28579" xr:uid="{00000000-0005-0000-0000-0000AF6E0000}"/>
    <cellStyle name="Input 5 65" xfId="28580" xr:uid="{00000000-0005-0000-0000-0000B06E0000}"/>
    <cellStyle name="Input 5 66" xfId="28581" xr:uid="{00000000-0005-0000-0000-0000B16E0000}"/>
    <cellStyle name="Input 5 67" xfId="28582" xr:uid="{00000000-0005-0000-0000-0000B26E0000}"/>
    <cellStyle name="Input 5 68" xfId="28583" xr:uid="{00000000-0005-0000-0000-0000B36E0000}"/>
    <cellStyle name="Input 5 69" xfId="28584" xr:uid="{00000000-0005-0000-0000-0000B46E0000}"/>
    <cellStyle name="Input 5 7" xfId="28585" xr:uid="{00000000-0005-0000-0000-0000B56E0000}"/>
    <cellStyle name="Input 5 7 2" xfId="28586" xr:uid="{00000000-0005-0000-0000-0000B66E0000}"/>
    <cellStyle name="Input 5 70" xfId="28587" xr:uid="{00000000-0005-0000-0000-0000B76E0000}"/>
    <cellStyle name="Input 5 71" xfId="28588" xr:uid="{00000000-0005-0000-0000-0000B86E0000}"/>
    <cellStyle name="Input 5 72" xfId="28589" xr:uid="{00000000-0005-0000-0000-0000B96E0000}"/>
    <cellStyle name="Input 5 73" xfId="28590" xr:uid="{00000000-0005-0000-0000-0000BA6E0000}"/>
    <cellStyle name="Input 5 74" xfId="28591" xr:uid="{00000000-0005-0000-0000-0000BB6E0000}"/>
    <cellStyle name="Input 5 75" xfId="28592" xr:uid="{00000000-0005-0000-0000-0000BC6E0000}"/>
    <cellStyle name="Input 5 76" xfId="28593" xr:uid="{00000000-0005-0000-0000-0000BD6E0000}"/>
    <cellStyle name="Input 5 77" xfId="52559" xr:uid="{00000000-0005-0000-0000-0000BE6E0000}"/>
    <cellStyle name="Input 5 78" xfId="52791" xr:uid="{00000000-0005-0000-0000-0000BF6E0000}"/>
    <cellStyle name="Input 5 79" xfId="53252" xr:uid="{00000000-0005-0000-0000-0000C06E0000}"/>
    <cellStyle name="Input 5 8" xfId="28594" xr:uid="{00000000-0005-0000-0000-0000C16E0000}"/>
    <cellStyle name="Input 5 8 2" xfId="28595" xr:uid="{00000000-0005-0000-0000-0000C26E0000}"/>
    <cellStyle name="Input 5 9" xfId="28596" xr:uid="{00000000-0005-0000-0000-0000C36E0000}"/>
    <cellStyle name="Input 5 9 2" xfId="28597" xr:uid="{00000000-0005-0000-0000-0000C46E0000}"/>
    <cellStyle name="Input 50" xfId="28598" xr:uid="{00000000-0005-0000-0000-0000C56E0000}"/>
    <cellStyle name="Input 50 2" xfId="28599" xr:uid="{00000000-0005-0000-0000-0000C66E0000}"/>
    <cellStyle name="Input 51" xfId="28600" xr:uid="{00000000-0005-0000-0000-0000C76E0000}"/>
    <cellStyle name="Input 51 2" xfId="28601" xr:uid="{00000000-0005-0000-0000-0000C86E0000}"/>
    <cellStyle name="Input 52" xfId="28602" xr:uid="{00000000-0005-0000-0000-0000C96E0000}"/>
    <cellStyle name="Input 52 2" xfId="28603" xr:uid="{00000000-0005-0000-0000-0000CA6E0000}"/>
    <cellStyle name="Input 53" xfId="28604" xr:uid="{00000000-0005-0000-0000-0000CB6E0000}"/>
    <cellStyle name="Input 53 2" xfId="28605" xr:uid="{00000000-0005-0000-0000-0000CC6E0000}"/>
    <cellStyle name="Input 54" xfId="28606" xr:uid="{00000000-0005-0000-0000-0000CD6E0000}"/>
    <cellStyle name="Input 54 2" xfId="28607" xr:uid="{00000000-0005-0000-0000-0000CE6E0000}"/>
    <cellStyle name="Input 55" xfId="28608" xr:uid="{00000000-0005-0000-0000-0000CF6E0000}"/>
    <cellStyle name="Input 55 2" xfId="28609" xr:uid="{00000000-0005-0000-0000-0000D06E0000}"/>
    <cellStyle name="Input 56" xfId="28610" xr:uid="{00000000-0005-0000-0000-0000D16E0000}"/>
    <cellStyle name="Input 56 2" xfId="28611" xr:uid="{00000000-0005-0000-0000-0000D26E0000}"/>
    <cellStyle name="Input 57" xfId="28612" xr:uid="{00000000-0005-0000-0000-0000D36E0000}"/>
    <cellStyle name="Input 57 2" xfId="28613" xr:uid="{00000000-0005-0000-0000-0000D46E0000}"/>
    <cellStyle name="Input 58" xfId="28614" xr:uid="{00000000-0005-0000-0000-0000D56E0000}"/>
    <cellStyle name="Input 58 2" xfId="28615" xr:uid="{00000000-0005-0000-0000-0000D66E0000}"/>
    <cellStyle name="Input 59" xfId="28616" xr:uid="{00000000-0005-0000-0000-0000D76E0000}"/>
    <cellStyle name="Input 59 2" xfId="28617" xr:uid="{00000000-0005-0000-0000-0000D86E0000}"/>
    <cellStyle name="Input 6" xfId="720" xr:uid="{00000000-0005-0000-0000-0000D96E0000}"/>
    <cellStyle name="Input 6 10" xfId="28618" xr:uid="{00000000-0005-0000-0000-0000DA6E0000}"/>
    <cellStyle name="Input 6 10 2" xfId="28619" xr:uid="{00000000-0005-0000-0000-0000DB6E0000}"/>
    <cellStyle name="Input 6 11" xfId="28620" xr:uid="{00000000-0005-0000-0000-0000DC6E0000}"/>
    <cellStyle name="Input 6 11 2" xfId="28621" xr:uid="{00000000-0005-0000-0000-0000DD6E0000}"/>
    <cellStyle name="Input 6 12" xfId="28622" xr:uid="{00000000-0005-0000-0000-0000DE6E0000}"/>
    <cellStyle name="Input 6 12 2" xfId="28623" xr:uid="{00000000-0005-0000-0000-0000DF6E0000}"/>
    <cellStyle name="Input 6 13" xfId="28624" xr:uid="{00000000-0005-0000-0000-0000E06E0000}"/>
    <cellStyle name="Input 6 13 2" xfId="28625" xr:uid="{00000000-0005-0000-0000-0000E16E0000}"/>
    <cellStyle name="Input 6 14" xfId="28626" xr:uid="{00000000-0005-0000-0000-0000E26E0000}"/>
    <cellStyle name="Input 6 14 2" xfId="28627" xr:uid="{00000000-0005-0000-0000-0000E36E0000}"/>
    <cellStyle name="Input 6 15" xfId="28628" xr:uid="{00000000-0005-0000-0000-0000E46E0000}"/>
    <cellStyle name="Input 6 15 2" xfId="28629" xr:uid="{00000000-0005-0000-0000-0000E56E0000}"/>
    <cellStyle name="Input 6 16" xfId="28630" xr:uid="{00000000-0005-0000-0000-0000E66E0000}"/>
    <cellStyle name="Input 6 16 2" xfId="28631" xr:uid="{00000000-0005-0000-0000-0000E76E0000}"/>
    <cellStyle name="Input 6 17" xfId="28632" xr:uid="{00000000-0005-0000-0000-0000E86E0000}"/>
    <cellStyle name="Input 6 17 2" xfId="28633" xr:uid="{00000000-0005-0000-0000-0000E96E0000}"/>
    <cellStyle name="Input 6 18" xfId="28634" xr:uid="{00000000-0005-0000-0000-0000EA6E0000}"/>
    <cellStyle name="Input 6 18 2" xfId="28635" xr:uid="{00000000-0005-0000-0000-0000EB6E0000}"/>
    <cellStyle name="Input 6 19" xfId="28636" xr:uid="{00000000-0005-0000-0000-0000EC6E0000}"/>
    <cellStyle name="Input 6 19 2" xfId="28637" xr:uid="{00000000-0005-0000-0000-0000ED6E0000}"/>
    <cellStyle name="Input 6 2" xfId="721" xr:uid="{00000000-0005-0000-0000-0000EE6E0000}"/>
    <cellStyle name="Input 6 2 2" xfId="28638" xr:uid="{00000000-0005-0000-0000-0000EF6E0000}"/>
    <cellStyle name="Input 6 20" xfId="28639" xr:uid="{00000000-0005-0000-0000-0000F06E0000}"/>
    <cellStyle name="Input 6 20 2" xfId="28640" xr:uid="{00000000-0005-0000-0000-0000F16E0000}"/>
    <cellStyle name="Input 6 21" xfId="28641" xr:uid="{00000000-0005-0000-0000-0000F26E0000}"/>
    <cellStyle name="Input 6 21 2" xfId="28642" xr:uid="{00000000-0005-0000-0000-0000F36E0000}"/>
    <cellStyle name="Input 6 22" xfId="28643" xr:uid="{00000000-0005-0000-0000-0000F46E0000}"/>
    <cellStyle name="Input 6 22 2" xfId="28644" xr:uid="{00000000-0005-0000-0000-0000F56E0000}"/>
    <cellStyle name="Input 6 23" xfId="28645" xr:uid="{00000000-0005-0000-0000-0000F66E0000}"/>
    <cellStyle name="Input 6 23 2" xfId="28646" xr:uid="{00000000-0005-0000-0000-0000F76E0000}"/>
    <cellStyle name="Input 6 24" xfId="28647" xr:uid="{00000000-0005-0000-0000-0000F86E0000}"/>
    <cellStyle name="Input 6 24 2" xfId="28648" xr:uid="{00000000-0005-0000-0000-0000F96E0000}"/>
    <cellStyle name="Input 6 25" xfId="28649" xr:uid="{00000000-0005-0000-0000-0000FA6E0000}"/>
    <cellStyle name="Input 6 25 2" xfId="28650" xr:uid="{00000000-0005-0000-0000-0000FB6E0000}"/>
    <cellStyle name="Input 6 26" xfId="28651" xr:uid="{00000000-0005-0000-0000-0000FC6E0000}"/>
    <cellStyle name="Input 6 26 2" xfId="28652" xr:uid="{00000000-0005-0000-0000-0000FD6E0000}"/>
    <cellStyle name="Input 6 27" xfId="28653" xr:uid="{00000000-0005-0000-0000-0000FE6E0000}"/>
    <cellStyle name="Input 6 27 2" xfId="28654" xr:uid="{00000000-0005-0000-0000-0000FF6E0000}"/>
    <cellStyle name="Input 6 28" xfId="28655" xr:uid="{00000000-0005-0000-0000-0000006F0000}"/>
    <cellStyle name="Input 6 28 2" xfId="28656" xr:uid="{00000000-0005-0000-0000-0000016F0000}"/>
    <cellStyle name="Input 6 29" xfId="28657" xr:uid="{00000000-0005-0000-0000-0000026F0000}"/>
    <cellStyle name="Input 6 29 2" xfId="28658" xr:uid="{00000000-0005-0000-0000-0000036F0000}"/>
    <cellStyle name="Input 6 3" xfId="28659" xr:uid="{00000000-0005-0000-0000-0000046F0000}"/>
    <cellStyle name="Input 6 3 2" xfId="28660" xr:uid="{00000000-0005-0000-0000-0000056F0000}"/>
    <cellStyle name="Input 6 30" xfId="28661" xr:uid="{00000000-0005-0000-0000-0000066F0000}"/>
    <cellStyle name="Input 6 30 2" xfId="28662" xr:uid="{00000000-0005-0000-0000-0000076F0000}"/>
    <cellStyle name="Input 6 31" xfId="28663" xr:uid="{00000000-0005-0000-0000-0000086F0000}"/>
    <cellStyle name="Input 6 31 2" xfId="28664" xr:uid="{00000000-0005-0000-0000-0000096F0000}"/>
    <cellStyle name="Input 6 32" xfId="28665" xr:uid="{00000000-0005-0000-0000-00000A6F0000}"/>
    <cellStyle name="Input 6 32 2" xfId="28666" xr:uid="{00000000-0005-0000-0000-00000B6F0000}"/>
    <cellStyle name="Input 6 33" xfId="28667" xr:uid="{00000000-0005-0000-0000-00000C6F0000}"/>
    <cellStyle name="Input 6 33 2" xfId="28668" xr:uid="{00000000-0005-0000-0000-00000D6F0000}"/>
    <cellStyle name="Input 6 34" xfId="28669" xr:uid="{00000000-0005-0000-0000-00000E6F0000}"/>
    <cellStyle name="Input 6 34 2" xfId="28670" xr:uid="{00000000-0005-0000-0000-00000F6F0000}"/>
    <cellStyle name="Input 6 35" xfId="28671" xr:uid="{00000000-0005-0000-0000-0000106F0000}"/>
    <cellStyle name="Input 6 35 2" xfId="28672" xr:uid="{00000000-0005-0000-0000-0000116F0000}"/>
    <cellStyle name="Input 6 36" xfId="28673" xr:uid="{00000000-0005-0000-0000-0000126F0000}"/>
    <cellStyle name="Input 6 36 2" xfId="28674" xr:uid="{00000000-0005-0000-0000-0000136F0000}"/>
    <cellStyle name="Input 6 37" xfId="28675" xr:uid="{00000000-0005-0000-0000-0000146F0000}"/>
    <cellStyle name="Input 6 37 2" xfId="28676" xr:uid="{00000000-0005-0000-0000-0000156F0000}"/>
    <cellStyle name="Input 6 38" xfId="28677" xr:uid="{00000000-0005-0000-0000-0000166F0000}"/>
    <cellStyle name="Input 6 38 2" xfId="28678" xr:uid="{00000000-0005-0000-0000-0000176F0000}"/>
    <cellStyle name="Input 6 39" xfId="28679" xr:uid="{00000000-0005-0000-0000-0000186F0000}"/>
    <cellStyle name="Input 6 39 2" xfId="28680" xr:uid="{00000000-0005-0000-0000-0000196F0000}"/>
    <cellStyle name="Input 6 4" xfId="28681" xr:uid="{00000000-0005-0000-0000-00001A6F0000}"/>
    <cellStyle name="Input 6 4 2" xfId="28682" xr:uid="{00000000-0005-0000-0000-00001B6F0000}"/>
    <cellStyle name="Input 6 40" xfId="28683" xr:uid="{00000000-0005-0000-0000-00001C6F0000}"/>
    <cellStyle name="Input 6 41" xfId="28684" xr:uid="{00000000-0005-0000-0000-00001D6F0000}"/>
    <cellStyle name="Input 6 42" xfId="28685" xr:uid="{00000000-0005-0000-0000-00001E6F0000}"/>
    <cellStyle name="Input 6 43" xfId="28686" xr:uid="{00000000-0005-0000-0000-00001F6F0000}"/>
    <cellStyle name="Input 6 44" xfId="28687" xr:uid="{00000000-0005-0000-0000-0000206F0000}"/>
    <cellStyle name="Input 6 45" xfId="28688" xr:uid="{00000000-0005-0000-0000-0000216F0000}"/>
    <cellStyle name="Input 6 46" xfId="28689" xr:uid="{00000000-0005-0000-0000-0000226F0000}"/>
    <cellStyle name="Input 6 47" xfId="28690" xr:uid="{00000000-0005-0000-0000-0000236F0000}"/>
    <cellStyle name="Input 6 48" xfId="28691" xr:uid="{00000000-0005-0000-0000-0000246F0000}"/>
    <cellStyle name="Input 6 49" xfId="28692" xr:uid="{00000000-0005-0000-0000-0000256F0000}"/>
    <cellStyle name="Input 6 5" xfId="28693" xr:uid="{00000000-0005-0000-0000-0000266F0000}"/>
    <cellStyle name="Input 6 5 2" xfId="28694" xr:uid="{00000000-0005-0000-0000-0000276F0000}"/>
    <cellStyle name="Input 6 50" xfId="28695" xr:uid="{00000000-0005-0000-0000-0000286F0000}"/>
    <cellStyle name="Input 6 51" xfId="28696" xr:uid="{00000000-0005-0000-0000-0000296F0000}"/>
    <cellStyle name="Input 6 52" xfId="28697" xr:uid="{00000000-0005-0000-0000-00002A6F0000}"/>
    <cellStyle name="Input 6 53" xfId="28698" xr:uid="{00000000-0005-0000-0000-00002B6F0000}"/>
    <cellStyle name="Input 6 54" xfId="28699" xr:uid="{00000000-0005-0000-0000-00002C6F0000}"/>
    <cellStyle name="Input 6 55" xfId="28700" xr:uid="{00000000-0005-0000-0000-00002D6F0000}"/>
    <cellStyle name="Input 6 56" xfId="28701" xr:uid="{00000000-0005-0000-0000-00002E6F0000}"/>
    <cellStyle name="Input 6 57" xfId="28702" xr:uid="{00000000-0005-0000-0000-00002F6F0000}"/>
    <cellStyle name="Input 6 58" xfId="28703" xr:uid="{00000000-0005-0000-0000-0000306F0000}"/>
    <cellStyle name="Input 6 59" xfId="28704" xr:uid="{00000000-0005-0000-0000-0000316F0000}"/>
    <cellStyle name="Input 6 6" xfId="28705" xr:uid="{00000000-0005-0000-0000-0000326F0000}"/>
    <cellStyle name="Input 6 6 2" xfId="28706" xr:uid="{00000000-0005-0000-0000-0000336F0000}"/>
    <cellStyle name="Input 6 60" xfId="28707" xr:uid="{00000000-0005-0000-0000-0000346F0000}"/>
    <cellStyle name="Input 6 61" xfId="28708" xr:uid="{00000000-0005-0000-0000-0000356F0000}"/>
    <cellStyle name="Input 6 62" xfId="28709" xr:uid="{00000000-0005-0000-0000-0000366F0000}"/>
    <cellStyle name="Input 6 63" xfId="28710" xr:uid="{00000000-0005-0000-0000-0000376F0000}"/>
    <cellStyle name="Input 6 64" xfId="28711" xr:uid="{00000000-0005-0000-0000-0000386F0000}"/>
    <cellStyle name="Input 6 65" xfId="28712" xr:uid="{00000000-0005-0000-0000-0000396F0000}"/>
    <cellStyle name="Input 6 66" xfId="28713" xr:uid="{00000000-0005-0000-0000-00003A6F0000}"/>
    <cellStyle name="Input 6 67" xfId="28714" xr:uid="{00000000-0005-0000-0000-00003B6F0000}"/>
    <cellStyle name="Input 6 68" xfId="28715" xr:uid="{00000000-0005-0000-0000-00003C6F0000}"/>
    <cellStyle name="Input 6 69" xfId="28716" xr:uid="{00000000-0005-0000-0000-00003D6F0000}"/>
    <cellStyle name="Input 6 7" xfId="28717" xr:uid="{00000000-0005-0000-0000-00003E6F0000}"/>
    <cellStyle name="Input 6 7 2" xfId="28718" xr:uid="{00000000-0005-0000-0000-00003F6F0000}"/>
    <cellStyle name="Input 6 70" xfId="28719" xr:uid="{00000000-0005-0000-0000-0000406F0000}"/>
    <cellStyle name="Input 6 71" xfId="28720" xr:uid="{00000000-0005-0000-0000-0000416F0000}"/>
    <cellStyle name="Input 6 72" xfId="28721" xr:uid="{00000000-0005-0000-0000-0000426F0000}"/>
    <cellStyle name="Input 6 73" xfId="28722" xr:uid="{00000000-0005-0000-0000-0000436F0000}"/>
    <cellStyle name="Input 6 74" xfId="28723" xr:uid="{00000000-0005-0000-0000-0000446F0000}"/>
    <cellStyle name="Input 6 75" xfId="28724" xr:uid="{00000000-0005-0000-0000-0000456F0000}"/>
    <cellStyle name="Input 6 76" xfId="28725" xr:uid="{00000000-0005-0000-0000-0000466F0000}"/>
    <cellStyle name="Input 6 77" xfId="52563" xr:uid="{00000000-0005-0000-0000-0000476F0000}"/>
    <cellStyle name="Input 6 78" xfId="52795" xr:uid="{00000000-0005-0000-0000-0000486F0000}"/>
    <cellStyle name="Input 6 79" xfId="53256" xr:uid="{00000000-0005-0000-0000-0000496F0000}"/>
    <cellStyle name="Input 6 8" xfId="28726" xr:uid="{00000000-0005-0000-0000-00004A6F0000}"/>
    <cellStyle name="Input 6 8 2" xfId="28727" xr:uid="{00000000-0005-0000-0000-00004B6F0000}"/>
    <cellStyle name="Input 6 9" xfId="28728" xr:uid="{00000000-0005-0000-0000-00004C6F0000}"/>
    <cellStyle name="Input 6 9 2" xfId="28729" xr:uid="{00000000-0005-0000-0000-00004D6F0000}"/>
    <cellStyle name="Input 60" xfId="28730" xr:uid="{00000000-0005-0000-0000-00004E6F0000}"/>
    <cellStyle name="Input 61" xfId="28731" xr:uid="{00000000-0005-0000-0000-00004F6F0000}"/>
    <cellStyle name="Input 62" xfId="28732" xr:uid="{00000000-0005-0000-0000-0000506F0000}"/>
    <cellStyle name="Input 63" xfId="28733" xr:uid="{00000000-0005-0000-0000-0000516F0000}"/>
    <cellStyle name="Input 64" xfId="28734" xr:uid="{00000000-0005-0000-0000-0000526F0000}"/>
    <cellStyle name="Input 65" xfId="28735" xr:uid="{00000000-0005-0000-0000-0000536F0000}"/>
    <cellStyle name="Input 66" xfId="28736" xr:uid="{00000000-0005-0000-0000-0000546F0000}"/>
    <cellStyle name="Input 67" xfId="28737" xr:uid="{00000000-0005-0000-0000-0000556F0000}"/>
    <cellStyle name="Input 68" xfId="28738" xr:uid="{00000000-0005-0000-0000-0000566F0000}"/>
    <cellStyle name="Input 69" xfId="28739" xr:uid="{00000000-0005-0000-0000-0000576F0000}"/>
    <cellStyle name="Input 7" xfId="722" xr:uid="{00000000-0005-0000-0000-0000586F0000}"/>
    <cellStyle name="Input 7 10" xfId="28740" xr:uid="{00000000-0005-0000-0000-0000596F0000}"/>
    <cellStyle name="Input 7 10 2" xfId="28741" xr:uid="{00000000-0005-0000-0000-00005A6F0000}"/>
    <cellStyle name="Input 7 11" xfId="28742" xr:uid="{00000000-0005-0000-0000-00005B6F0000}"/>
    <cellStyle name="Input 7 11 2" xfId="28743" xr:uid="{00000000-0005-0000-0000-00005C6F0000}"/>
    <cellStyle name="Input 7 12" xfId="28744" xr:uid="{00000000-0005-0000-0000-00005D6F0000}"/>
    <cellStyle name="Input 7 12 2" xfId="28745" xr:uid="{00000000-0005-0000-0000-00005E6F0000}"/>
    <cellStyle name="Input 7 13" xfId="28746" xr:uid="{00000000-0005-0000-0000-00005F6F0000}"/>
    <cellStyle name="Input 7 13 2" xfId="28747" xr:uid="{00000000-0005-0000-0000-0000606F0000}"/>
    <cellStyle name="Input 7 14" xfId="28748" xr:uid="{00000000-0005-0000-0000-0000616F0000}"/>
    <cellStyle name="Input 7 14 2" xfId="28749" xr:uid="{00000000-0005-0000-0000-0000626F0000}"/>
    <cellStyle name="Input 7 15" xfId="28750" xr:uid="{00000000-0005-0000-0000-0000636F0000}"/>
    <cellStyle name="Input 7 15 2" xfId="28751" xr:uid="{00000000-0005-0000-0000-0000646F0000}"/>
    <cellStyle name="Input 7 16" xfId="28752" xr:uid="{00000000-0005-0000-0000-0000656F0000}"/>
    <cellStyle name="Input 7 16 2" xfId="28753" xr:uid="{00000000-0005-0000-0000-0000666F0000}"/>
    <cellStyle name="Input 7 17" xfId="28754" xr:uid="{00000000-0005-0000-0000-0000676F0000}"/>
    <cellStyle name="Input 7 17 2" xfId="28755" xr:uid="{00000000-0005-0000-0000-0000686F0000}"/>
    <cellStyle name="Input 7 18" xfId="28756" xr:uid="{00000000-0005-0000-0000-0000696F0000}"/>
    <cellStyle name="Input 7 18 2" xfId="28757" xr:uid="{00000000-0005-0000-0000-00006A6F0000}"/>
    <cellStyle name="Input 7 19" xfId="28758" xr:uid="{00000000-0005-0000-0000-00006B6F0000}"/>
    <cellStyle name="Input 7 19 2" xfId="28759" xr:uid="{00000000-0005-0000-0000-00006C6F0000}"/>
    <cellStyle name="Input 7 2" xfId="723" xr:uid="{00000000-0005-0000-0000-00006D6F0000}"/>
    <cellStyle name="Input 7 2 2" xfId="28760" xr:uid="{00000000-0005-0000-0000-00006E6F0000}"/>
    <cellStyle name="Input 7 20" xfId="28761" xr:uid="{00000000-0005-0000-0000-00006F6F0000}"/>
    <cellStyle name="Input 7 20 2" xfId="28762" xr:uid="{00000000-0005-0000-0000-0000706F0000}"/>
    <cellStyle name="Input 7 21" xfId="28763" xr:uid="{00000000-0005-0000-0000-0000716F0000}"/>
    <cellStyle name="Input 7 21 2" xfId="28764" xr:uid="{00000000-0005-0000-0000-0000726F0000}"/>
    <cellStyle name="Input 7 22" xfId="28765" xr:uid="{00000000-0005-0000-0000-0000736F0000}"/>
    <cellStyle name="Input 7 22 2" xfId="28766" xr:uid="{00000000-0005-0000-0000-0000746F0000}"/>
    <cellStyle name="Input 7 23" xfId="28767" xr:uid="{00000000-0005-0000-0000-0000756F0000}"/>
    <cellStyle name="Input 7 23 2" xfId="28768" xr:uid="{00000000-0005-0000-0000-0000766F0000}"/>
    <cellStyle name="Input 7 24" xfId="28769" xr:uid="{00000000-0005-0000-0000-0000776F0000}"/>
    <cellStyle name="Input 7 24 2" xfId="28770" xr:uid="{00000000-0005-0000-0000-0000786F0000}"/>
    <cellStyle name="Input 7 25" xfId="28771" xr:uid="{00000000-0005-0000-0000-0000796F0000}"/>
    <cellStyle name="Input 7 25 2" xfId="28772" xr:uid="{00000000-0005-0000-0000-00007A6F0000}"/>
    <cellStyle name="Input 7 26" xfId="28773" xr:uid="{00000000-0005-0000-0000-00007B6F0000}"/>
    <cellStyle name="Input 7 26 2" xfId="28774" xr:uid="{00000000-0005-0000-0000-00007C6F0000}"/>
    <cellStyle name="Input 7 27" xfId="28775" xr:uid="{00000000-0005-0000-0000-00007D6F0000}"/>
    <cellStyle name="Input 7 27 2" xfId="28776" xr:uid="{00000000-0005-0000-0000-00007E6F0000}"/>
    <cellStyle name="Input 7 28" xfId="28777" xr:uid="{00000000-0005-0000-0000-00007F6F0000}"/>
    <cellStyle name="Input 7 28 2" xfId="28778" xr:uid="{00000000-0005-0000-0000-0000806F0000}"/>
    <cellStyle name="Input 7 29" xfId="28779" xr:uid="{00000000-0005-0000-0000-0000816F0000}"/>
    <cellStyle name="Input 7 29 2" xfId="28780" xr:uid="{00000000-0005-0000-0000-0000826F0000}"/>
    <cellStyle name="Input 7 3" xfId="28781" xr:uid="{00000000-0005-0000-0000-0000836F0000}"/>
    <cellStyle name="Input 7 3 2" xfId="28782" xr:uid="{00000000-0005-0000-0000-0000846F0000}"/>
    <cellStyle name="Input 7 30" xfId="28783" xr:uid="{00000000-0005-0000-0000-0000856F0000}"/>
    <cellStyle name="Input 7 30 2" xfId="28784" xr:uid="{00000000-0005-0000-0000-0000866F0000}"/>
    <cellStyle name="Input 7 31" xfId="28785" xr:uid="{00000000-0005-0000-0000-0000876F0000}"/>
    <cellStyle name="Input 7 31 2" xfId="28786" xr:uid="{00000000-0005-0000-0000-0000886F0000}"/>
    <cellStyle name="Input 7 32" xfId="28787" xr:uid="{00000000-0005-0000-0000-0000896F0000}"/>
    <cellStyle name="Input 7 32 2" xfId="28788" xr:uid="{00000000-0005-0000-0000-00008A6F0000}"/>
    <cellStyle name="Input 7 33" xfId="28789" xr:uid="{00000000-0005-0000-0000-00008B6F0000}"/>
    <cellStyle name="Input 7 33 2" xfId="28790" xr:uid="{00000000-0005-0000-0000-00008C6F0000}"/>
    <cellStyle name="Input 7 34" xfId="28791" xr:uid="{00000000-0005-0000-0000-00008D6F0000}"/>
    <cellStyle name="Input 7 34 2" xfId="28792" xr:uid="{00000000-0005-0000-0000-00008E6F0000}"/>
    <cellStyle name="Input 7 35" xfId="28793" xr:uid="{00000000-0005-0000-0000-00008F6F0000}"/>
    <cellStyle name="Input 7 35 2" xfId="28794" xr:uid="{00000000-0005-0000-0000-0000906F0000}"/>
    <cellStyle name="Input 7 36" xfId="28795" xr:uid="{00000000-0005-0000-0000-0000916F0000}"/>
    <cellStyle name="Input 7 36 2" xfId="28796" xr:uid="{00000000-0005-0000-0000-0000926F0000}"/>
    <cellStyle name="Input 7 37" xfId="28797" xr:uid="{00000000-0005-0000-0000-0000936F0000}"/>
    <cellStyle name="Input 7 37 2" xfId="28798" xr:uid="{00000000-0005-0000-0000-0000946F0000}"/>
    <cellStyle name="Input 7 38" xfId="28799" xr:uid="{00000000-0005-0000-0000-0000956F0000}"/>
    <cellStyle name="Input 7 38 2" xfId="28800" xr:uid="{00000000-0005-0000-0000-0000966F0000}"/>
    <cellStyle name="Input 7 39" xfId="28801" xr:uid="{00000000-0005-0000-0000-0000976F0000}"/>
    <cellStyle name="Input 7 39 2" xfId="28802" xr:uid="{00000000-0005-0000-0000-0000986F0000}"/>
    <cellStyle name="Input 7 4" xfId="28803" xr:uid="{00000000-0005-0000-0000-0000996F0000}"/>
    <cellStyle name="Input 7 4 2" xfId="28804" xr:uid="{00000000-0005-0000-0000-00009A6F0000}"/>
    <cellStyle name="Input 7 40" xfId="28805" xr:uid="{00000000-0005-0000-0000-00009B6F0000}"/>
    <cellStyle name="Input 7 41" xfId="28806" xr:uid="{00000000-0005-0000-0000-00009C6F0000}"/>
    <cellStyle name="Input 7 42" xfId="28807" xr:uid="{00000000-0005-0000-0000-00009D6F0000}"/>
    <cellStyle name="Input 7 43" xfId="28808" xr:uid="{00000000-0005-0000-0000-00009E6F0000}"/>
    <cellStyle name="Input 7 44" xfId="28809" xr:uid="{00000000-0005-0000-0000-00009F6F0000}"/>
    <cellStyle name="Input 7 45" xfId="28810" xr:uid="{00000000-0005-0000-0000-0000A06F0000}"/>
    <cellStyle name="Input 7 46" xfId="28811" xr:uid="{00000000-0005-0000-0000-0000A16F0000}"/>
    <cellStyle name="Input 7 47" xfId="28812" xr:uid="{00000000-0005-0000-0000-0000A26F0000}"/>
    <cellStyle name="Input 7 48" xfId="28813" xr:uid="{00000000-0005-0000-0000-0000A36F0000}"/>
    <cellStyle name="Input 7 49" xfId="28814" xr:uid="{00000000-0005-0000-0000-0000A46F0000}"/>
    <cellStyle name="Input 7 5" xfId="28815" xr:uid="{00000000-0005-0000-0000-0000A56F0000}"/>
    <cellStyle name="Input 7 5 2" xfId="28816" xr:uid="{00000000-0005-0000-0000-0000A66F0000}"/>
    <cellStyle name="Input 7 50" xfId="28817" xr:uid="{00000000-0005-0000-0000-0000A76F0000}"/>
    <cellStyle name="Input 7 51" xfId="28818" xr:uid="{00000000-0005-0000-0000-0000A86F0000}"/>
    <cellStyle name="Input 7 52" xfId="28819" xr:uid="{00000000-0005-0000-0000-0000A96F0000}"/>
    <cellStyle name="Input 7 53" xfId="28820" xr:uid="{00000000-0005-0000-0000-0000AA6F0000}"/>
    <cellStyle name="Input 7 54" xfId="28821" xr:uid="{00000000-0005-0000-0000-0000AB6F0000}"/>
    <cellStyle name="Input 7 55" xfId="28822" xr:uid="{00000000-0005-0000-0000-0000AC6F0000}"/>
    <cellStyle name="Input 7 56" xfId="28823" xr:uid="{00000000-0005-0000-0000-0000AD6F0000}"/>
    <cellStyle name="Input 7 57" xfId="28824" xr:uid="{00000000-0005-0000-0000-0000AE6F0000}"/>
    <cellStyle name="Input 7 58" xfId="28825" xr:uid="{00000000-0005-0000-0000-0000AF6F0000}"/>
    <cellStyle name="Input 7 59" xfId="28826" xr:uid="{00000000-0005-0000-0000-0000B06F0000}"/>
    <cellStyle name="Input 7 6" xfId="28827" xr:uid="{00000000-0005-0000-0000-0000B16F0000}"/>
    <cellStyle name="Input 7 6 2" xfId="28828" xr:uid="{00000000-0005-0000-0000-0000B26F0000}"/>
    <cellStyle name="Input 7 60" xfId="28829" xr:uid="{00000000-0005-0000-0000-0000B36F0000}"/>
    <cellStyle name="Input 7 61" xfId="28830" xr:uid="{00000000-0005-0000-0000-0000B46F0000}"/>
    <cellStyle name="Input 7 62" xfId="28831" xr:uid="{00000000-0005-0000-0000-0000B56F0000}"/>
    <cellStyle name="Input 7 63" xfId="28832" xr:uid="{00000000-0005-0000-0000-0000B66F0000}"/>
    <cellStyle name="Input 7 64" xfId="28833" xr:uid="{00000000-0005-0000-0000-0000B76F0000}"/>
    <cellStyle name="Input 7 65" xfId="28834" xr:uid="{00000000-0005-0000-0000-0000B86F0000}"/>
    <cellStyle name="Input 7 66" xfId="28835" xr:uid="{00000000-0005-0000-0000-0000B96F0000}"/>
    <cellStyle name="Input 7 67" xfId="28836" xr:uid="{00000000-0005-0000-0000-0000BA6F0000}"/>
    <cellStyle name="Input 7 68" xfId="28837" xr:uid="{00000000-0005-0000-0000-0000BB6F0000}"/>
    <cellStyle name="Input 7 69" xfId="28838" xr:uid="{00000000-0005-0000-0000-0000BC6F0000}"/>
    <cellStyle name="Input 7 7" xfId="28839" xr:uid="{00000000-0005-0000-0000-0000BD6F0000}"/>
    <cellStyle name="Input 7 7 2" xfId="28840" xr:uid="{00000000-0005-0000-0000-0000BE6F0000}"/>
    <cellStyle name="Input 7 70" xfId="28841" xr:uid="{00000000-0005-0000-0000-0000BF6F0000}"/>
    <cellStyle name="Input 7 71" xfId="28842" xr:uid="{00000000-0005-0000-0000-0000C06F0000}"/>
    <cellStyle name="Input 7 72" xfId="28843" xr:uid="{00000000-0005-0000-0000-0000C16F0000}"/>
    <cellStyle name="Input 7 73" xfId="28844" xr:uid="{00000000-0005-0000-0000-0000C26F0000}"/>
    <cellStyle name="Input 7 74" xfId="28845" xr:uid="{00000000-0005-0000-0000-0000C36F0000}"/>
    <cellStyle name="Input 7 75" xfId="28846" xr:uid="{00000000-0005-0000-0000-0000C46F0000}"/>
    <cellStyle name="Input 7 76" xfId="28847" xr:uid="{00000000-0005-0000-0000-0000C56F0000}"/>
    <cellStyle name="Input 7 77" xfId="52469" xr:uid="{00000000-0005-0000-0000-0000C66F0000}"/>
    <cellStyle name="Input 7 78" xfId="52299" xr:uid="{00000000-0005-0000-0000-0000C76F0000}"/>
    <cellStyle name="Input 7 79" xfId="53162" xr:uid="{00000000-0005-0000-0000-0000C86F0000}"/>
    <cellStyle name="Input 7 8" xfId="28848" xr:uid="{00000000-0005-0000-0000-0000C96F0000}"/>
    <cellStyle name="Input 7 8 2" xfId="28849" xr:uid="{00000000-0005-0000-0000-0000CA6F0000}"/>
    <cellStyle name="Input 7 9" xfId="28850" xr:uid="{00000000-0005-0000-0000-0000CB6F0000}"/>
    <cellStyle name="Input 7 9 2" xfId="28851" xr:uid="{00000000-0005-0000-0000-0000CC6F0000}"/>
    <cellStyle name="Input 70" xfId="28852" xr:uid="{00000000-0005-0000-0000-0000CD6F0000}"/>
    <cellStyle name="Input 71" xfId="28853" xr:uid="{00000000-0005-0000-0000-0000CE6F0000}"/>
    <cellStyle name="Input 72" xfId="28854" xr:uid="{00000000-0005-0000-0000-0000CF6F0000}"/>
    <cellStyle name="Input 73" xfId="28855" xr:uid="{00000000-0005-0000-0000-0000D06F0000}"/>
    <cellStyle name="Input 74" xfId="28856" xr:uid="{00000000-0005-0000-0000-0000D16F0000}"/>
    <cellStyle name="Input 75" xfId="28857" xr:uid="{00000000-0005-0000-0000-0000D26F0000}"/>
    <cellStyle name="Input 76" xfId="28858" xr:uid="{00000000-0005-0000-0000-0000D36F0000}"/>
    <cellStyle name="Input 77" xfId="28859" xr:uid="{00000000-0005-0000-0000-0000D46F0000}"/>
    <cellStyle name="Input 78" xfId="28860" xr:uid="{00000000-0005-0000-0000-0000D56F0000}"/>
    <cellStyle name="Input 79" xfId="28861" xr:uid="{00000000-0005-0000-0000-0000D66F0000}"/>
    <cellStyle name="Input 8" xfId="724" xr:uid="{00000000-0005-0000-0000-0000D76F0000}"/>
    <cellStyle name="Input 8 10" xfId="28862" xr:uid="{00000000-0005-0000-0000-0000D86F0000}"/>
    <cellStyle name="Input 8 10 2" xfId="28863" xr:uid="{00000000-0005-0000-0000-0000D96F0000}"/>
    <cellStyle name="Input 8 11" xfId="28864" xr:uid="{00000000-0005-0000-0000-0000DA6F0000}"/>
    <cellStyle name="Input 8 11 2" xfId="28865" xr:uid="{00000000-0005-0000-0000-0000DB6F0000}"/>
    <cellStyle name="Input 8 12" xfId="28866" xr:uid="{00000000-0005-0000-0000-0000DC6F0000}"/>
    <cellStyle name="Input 8 12 2" xfId="28867" xr:uid="{00000000-0005-0000-0000-0000DD6F0000}"/>
    <cellStyle name="Input 8 13" xfId="28868" xr:uid="{00000000-0005-0000-0000-0000DE6F0000}"/>
    <cellStyle name="Input 8 13 2" xfId="28869" xr:uid="{00000000-0005-0000-0000-0000DF6F0000}"/>
    <cellStyle name="Input 8 14" xfId="28870" xr:uid="{00000000-0005-0000-0000-0000E06F0000}"/>
    <cellStyle name="Input 8 14 2" xfId="28871" xr:uid="{00000000-0005-0000-0000-0000E16F0000}"/>
    <cellStyle name="Input 8 15" xfId="28872" xr:uid="{00000000-0005-0000-0000-0000E26F0000}"/>
    <cellStyle name="Input 8 15 2" xfId="28873" xr:uid="{00000000-0005-0000-0000-0000E36F0000}"/>
    <cellStyle name="Input 8 16" xfId="28874" xr:uid="{00000000-0005-0000-0000-0000E46F0000}"/>
    <cellStyle name="Input 8 16 2" xfId="28875" xr:uid="{00000000-0005-0000-0000-0000E56F0000}"/>
    <cellStyle name="Input 8 17" xfId="28876" xr:uid="{00000000-0005-0000-0000-0000E66F0000}"/>
    <cellStyle name="Input 8 17 2" xfId="28877" xr:uid="{00000000-0005-0000-0000-0000E76F0000}"/>
    <cellStyle name="Input 8 18" xfId="28878" xr:uid="{00000000-0005-0000-0000-0000E86F0000}"/>
    <cellStyle name="Input 8 18 2" xfId="28879" xr:uid="{00000000-0005-0000-0000-0000E96F0000}"/>
    <cellStyle name="Input 8 19" xfId="28880" xr:uid="{00000000-0005-0000-0000-0000EA6F0000}"/>
    <cellStyle name="Input 8 19 2" xfId="28881" xr:uid="{00000000-0005-0000-0000-0000EB6F0000}"/>
    <cellStyle name="Input 8 2" xfId="725" xr:uid="{00000000-0005-0000-0000-0000EC6F0000}"/>
    <cellStyle name="Input 8 2 2" xfId="28882" xr:uid="{00000000-0005-0000-0000-0000ED6F0000}"/>
    <cellStyle name="Input 8 20" xfId="28883" xr:uid="{00000000-0005-0000-0000-0000EE6F0000}"/>
    <cellStyle name="Input 8 20 2" xfId="28884" xr:uid="{00000000-0005-0000-0000-0000EF6F0000}"/>
    <cellStyle name="Input 8 21" xfId="28885" xr:uid="{00000000-0005-0000-0000-0000F06F0000}"/>
    <cellStyle name="Input 8 21 2" xfId="28886" xr:uid="{00000000-0005-0000-0000-0000F16F0000}"/>
    <cellStyle name="Input 8 22" xfId="28887" xr:uid="{00000000-0005-0000-0000-0000F26F0000}"/>
    <cellStyle name="Input 8 22 2" xfId="28888" xr:uid="{00000000-0005-0000-0000-0000F36F0000}"/>
    <cellStyle name="Input 8 23" xfId="28889" xr:uid="{00000000-0005-0000-0000-0000F46F0000}"/>
    <cellStyle name="Input 8 23 2" xfId="28890" xr:uid="{00000000-0005-0000-0000-0000F56F0000}"/>
    <cellStyle name="Input 8 24" xfId="28891" xr:uid="{00000000-0005-0000-0000-0000F66F0000}"/>
    <cellStyle name="Input 8 24 2" xfId="28892" xr:uid="{00000000-0005-0000-0000-0000F76F0000}"/>
    <cellStyle name="Input 8 25" xfId="28893" xr:uid="{00000000-0005-0000-0000-0000F86F0000}"/>
    <cellStyle name="Input 8 25 2" xfId="28894" xr:uid="{00000000-0005-0000-0000-0000F96F0000}"/>
    <cellStyle name="Input 8 26" xfId="28895" xr:uid="{00000000-0005-0000-0000-0000FA6F0000}"/>
    <cellStyle name="Input 8 26 2" xfId="28896" xr:uid="{00000000-0005-0000-0000-0000FB6F0000}"/>
    <cellStyle name="Input 8 27" xfId="28897" xr:uid="{00000000-0005-0000-0000-0000FC6F0000}"/>
    <cellStyle name="Input 8 27 2" xfId="28898" xr:uid="{00000000-0005-0000-0000-0000FD6F0000}"/>
    <cellStyle name="Input 8 28" xfId="28899" xr:uid="{00000000-0005-0000-0000-0000FE6F0000}"/>
    <cellStyle name="Input 8 28 2" xfId="28900" xr:uid="{00000000-0005-0000-0000-0000FF6F0000}"/>
    <cellStyle name="Input 8 29" xfId="28901" xr:uid="{00000000-0005-0000-0000-000000700000}"/>
    <cellStyle name="Input 8 29 2" xfId="28902" xr:uid="{00000000-0005-0000-0000-000001700000}"/>
    <cellStyle name="Input 8 3" xfId="28903" xr:uid="{00000000-0005-0000-0000-000002700000}"/>
    <cellStyle name="Input 8 3 2" xfId="28904" xr:uid="{00000000-0005-0000-0000-000003700000}"/>
    <cellStyle name="Input 8 30" xfId="28905" xr:uid="{00000000-0005-0000-0000-000004700000}"/>
    <cellStyle name="Input 8 30 2" xfId="28906" xr:uid="{00000000-0005-0000-0000-000005700000}"/>
    <cellStyle name="Input 8 31" xfId="28907" xr:uid="{00000000-0005-0000-0000-000006700000}"/>
    <cellStyle name="Input 8 31 2" xfId="28908" xr:uid="{00000000-0005-0000-0000-000007700000}"/>
    <cellStyle name="Input 8 32" xfId="28909" xr:uid="{00000000-0005-0000-0000-000008700000}"/>
    <cellStyle name="Input 8 32 2" xfId="28910" xr:uid="{00000000-0005-0000-0000-000009700000}"/>
    <cellStyle name="Input 8 33" xfId="28911" xr:uid="{00000000-0005-0000-0000-00000A700000}"/>
    <cellStyle name="Input 8 33 2" xfId="28912" xr:uid="{00000000-0005-0000-0000-00000B700000}"/>
    <cellStyle name="Input 8 34" xfId="28913" xr:uid="{00000000-0005-0000-0000-00000C700000}"/>
    <cellStyle name="Input 8 34 2" xfId="28914" xr:uid="{00000000-0005-0000-0000-00000D700000}"/>
    <cellStyle name="Input 8 35" xfId="28915" xr:uid="{00000000-0005-0000-0000-00000E700000}"/>
    <cellStyle name="Input 8 35 2" xfId="28916" xr:uid="{00000000-0005-0000-0000-00000F700000}"/>
    <cellStyle name="Input 8 36" xfId="28917" xr:uid="{00000000-0005-0000-0000-000010700000}"/>
    <cellStyle name="Input 8 36 2" xfId="28918" xr:uid="{00000000-0005-0000-0000-000011700000}"/>
    <cellStyle name="Input 8 37" xfId="28919" xr:uid="{00000000-0005-0000-0000-000012700000}"/>
    <cellStyle name="Input 8 37 2" xfId="28920" xr:uid="{00000000-0005-0000-0000-000013700000}"/>
    <cellStyle name="Input 8 38" xfId="28921" xr:uid="{00000000-0005-0000-0000-000014700000}"/>
    <cellStyle name="Input 8 38 2" xfId="28922" xr:uid="{00000000-0005-0000-0000-000015700000}"/>
    <cellStyle name="Input 8 39" xfId="28923" xr:uid="{00000000-0005-0000-0000-000016700000}"/>
    <cellStyle name="Input 8 39 2" xfId="28924" xr:uid="{00000000-0005-0000-0000-000017700000}"/>
    <cellStyle name="Input 8 4" xfId="28925" xr:uid="{00000000-0005-0000-0000-000018700000}"/>
    <cellStyle name="Input 8 4 2" xfId="28926" xr:uid="{00000000-0005-0000-0000-000019700000}"/>
    <cellStyle name="Input 8 40" xfId="28927" xr:uid="{00000000-0005-0000-0000-00001A700000}"/>
    <cellStyle name="Input 8 41" xfId="28928" xr:uid="{00000000-0005-0000-0000-00001B700000}"/>
    <cellStyle name="Input 8 42" xfId="28929" xr:uid="{00000000-0005-0000-0000-00001C700000}"/>
    <cellStyle name="Input 8 43" xfId="28930" xr:uid="{00000000-0005-0000-0000-00001D700000}"/>
    <cellStyle name="Input 8 44" xfId="28931" xr:uid="{00000000-0005-0000-0000-00001E700000}"/>
    <cellStyle name="Input 8 45" xfId="28932" xr:uid="{00000000-0005-0000-0000-00001F700000}"/>
    <cellStyle name="Input 8 46" xfId="28933" xr:uid="{00000000-0005-0000-0000-000020700000}"/>
    <cellStyle name="Input 8 47" xfId="28934" xr:uid="{00000000-0005-0000-0000-000021700000}"/>
    <cellStyle name="Input 8 48" xfId="28935" xr:uid="{00000000-0005-0000-0000-000022700000}"/>
    <cellStyle name="Input 8 49" xfId="28936" xr:uid="{00000000-0005-0000-0000-000023700000}"/>
    <cellStyle name="Input 8 5" xfId="28937" xr:uid="{00000000-0005-0000-0000-000024700000}"/>
    <cellStyle name="Input 8 5 2" xfId="28938" xr:uid="{00000000-0005-0000-0000-000025700000}"/>
    <cellStyle name="Input 8 50" xfId="28939" xr:uid="{00000000-0005-0000-0000-000026700000}"/>
    <cellStyle name="Input 8 51" xfId="28940" xr:uid="{00000000-0005-0000-0000-000027700000}"/>
    <cellStyle name="Input 8 52" xfId="28941" xr:uid="{00000000-0005-0000-0000-000028700000}"/>
    <cellStyle name="Input 8 53" xfId="28942" xr:uid="{00000000-0005-0000-0000-000029700000}"/>
    <cellStyle name="Input 8 54" xfId="28943" xr:uid="{00000000-0005-0000-0000-00002A700000}"/>
    <cellStyle name="Input 8 55" xfId="28944" xr:uid="{00000000-0005-0000-0000-00002B700000}"/>
    <cellStyle name="Input 8 56" xfId="28945" xr:uid="{00000000-0005-0000-0000-00002C700000}"/>
    <cellStyle name="Input 8 57" xfId="28946" xr:uid="{00000000-0005-0000-0000-00002D700000}"/>
    <cellStyle name="Input 8 58" xfId="28947" xr:uid="{00000000-0005-0000-0000-00002E700000}"/>
    <cellStyle name="Input 8 59" xfId="28948" xr:uid="{00000000-0005-0000-0000-00002F700000}"/>
    <cellStyle name="Input 8 6" xfId="28949" xr:uid="{00000000-0005-0000-0000-000030700000}"/>
    <cellStyle name="Input 8 6 2" xfId="28950" xr:uid="{00000000-0005-0000-0000-000031700000}"/>
    <cellStyle name="Input 8 60" xfId="28951" xr:uid="{00000000-0005-0000-0000-000032700000}"/>
    <cellStyle name="Input 8 61" xfId="28952" xr:uid="{00000000-0005-0000-0000-000033700000}"/>
    <cellStyle name="Input 8 62" xfId="28953" xr:uid="{00000000-0005-0000-0000-000034700000}"/>
    <cellStyle name="Input 8 63" xfId="28954" xr:uid="{00000000-0005-0000-0000-000035700000}"/>
    <cellStyle name="Input 8 64" xfId="28955" xr:uid="{00000000-0005-0000-0000-000036700000}"/>
    <cellStyle name="Input 8 65" xfId="28956" xr:uid="{00000000-0005-0000-0000-000037700000}"/>
    <cellStyle name="Input 8 66" xfId="28957" xr:uid="{00000000-0005-0000-0000-000038700000}"/>
    <cellStyle name="Input 8 67" xfId="28958" xr:uid="{00000000-0005-0000-0000-000039700000}"/>
    <cellStyle name="Input 8 68" xfId="28959" xr:uid="{00000000-0005-0000-0000-00003A700000}"/>
    <cellStyle name="Input 8 69" xfId="28960" xr:uid="{00000000-0005-0000-0000-00003B700000}"/>
    <cellStyle name="Input 8 7" xfId="28961" xr:uid="{00000000-0005-0000-0000-00003C700000}"/>
    <cellStyle name="Input 8 7 2" xfId="28962" xr:uid="{00000000-0005-0000-0000-00003D700000}"/>
    <cellStyle name="Input 8 70" xfId="28963" xr:uid="{00000000-0005-0000-0000-00003E700000}"/>
    <cellStyle name="Input 8 71" xfId="28964" xr:uid="{00000000-0005-0000-0000-00003F700000}"/>
    <cellStyle name="Input 8 72" xfId="28965" xr:uid="{00000000-0005-0000-0000-000040700000}"/>
    <cellStyle name="Input 8 73" xfId="28966" xr:uid="{00000000-0005-0000-0000-000041700000}"/>
    <cellStyle name="Input 8 74" xfId="28967" xr:uid="{00000000-0005-0000-0000-000042700000}"/>
    <cellStyle name="Input 8 75" xfId="28968" xr:uid="{00000000-0005-0000-0000-000043700000}"/>
    <cellStyle name="Input 8 76" xfId="28969" xr:uid="{00000000-0005-0000-0000-000044700000}"/>
    <cellStyle name="Input 8 77" xfId="52566" xr:uid="{00000000-0005-0000-0000-000045700000}"/>
    <cellStyle name="Input 8 78" xfId="52799" xr:uid="{00000000-0005-0000-0000-000046700000}"/>
    <cellStyle name="Input 8 79" xfId="53260" xr:uid="{00000000-0005-0000-0000-000047700000}"/>
    <cellStyle name="Input 8 8" xfId="28970" xr:uid="{00000000-0005-0000-0000-000048700000}"/>
    <cellStyle name="Input 8 8 2" xfId="28971" xr:uid="{00000000-0005-0000-0000-000049700000}"/>
    <cellStyle name="Input 8 9" xfId="28972" xr:uid="{00000000-0005-0000-0000-00004A700000}"/>
    <cellStyle name="Input 8 9 2" xfId="28973" xr:uid="{00000000-0005-0000-0000-00004B700000}"/>
    <cellStyle name="Input 80" xfId="28974" xr:uid="{00000000-0005-0000-0000-00004C700000}"/>
    <cellStyle name="Input 81" xfId="28975" xr:uid="{00000000-0005-0000-0000-00004D700000}"/>
    <cellStyle name="Input 82" xfId="28976" xr:uid="{00000000-0005-0000-0000-00004E700000}"/>
    <cellStyle name="Input 83" xfId="28977" xr:uid="{00000000-0005-0000-0000-00004F700000}"/>
    <cellStyle name="Input 84" xfId="28978" xr:uid="{00000000-0005-0000-0000-000050700000}"/>
    <cellStyle name="Input 85" xfId="28979" xr:uid="{00000000-0005-0000-0000-000051700000}"/>
    <cellStyle name="Input 86" xfId="28980" xr:uid="{00000000-0005-0000-0000-000052700000}"/>
    <cellStyle name="Input 87" xfId="28981" xr:uid="{00000000-0005-0000-0000-000053700000}"/>
    <cellStyle name="Input 88" xfId="28982" xr:uid="{00000000-0005-0000-0000-000054700000}"/>
    <cellStyle name="Input 89" xfId="28983" xr:uid="{00000000-0005-0000-0000-000055700000}"/>
    <cellStyle name="Input 9" xfId="726" xr:uid="{00000000-0005-0000-0000-000056700000}"/>
    <cellStyle name="Input 9 10" xfId="28984" xr:uid="{00000000-0005-0000-0000-000057700000}"/>
    <cellStyle name="Input 9 10 2" xfId="28985" xr:uid="{00000000-0005-0000-0000-000058700000}"/>
    <cellStyle name="Input 9 11" xfId="28986" xr:uid="{00000000-0005-0000-0000-000059700000}"/>
    <cellStyle name="Input 9 11 2" xfId="28987" xr:uid="{00000000-0005-0000-0000-00005A700000}"/>
    <cellStyle name="Input 9 12" xfId="28988" xr:uid="{00000000-0005-0000-0000-00005B700000}"/>
    <cellStyle name="Input 9 12 2" xfId="28989" xr:uid="{00000000-0005-0000-0000-00005C700000}"/>
    <cellStyle name="Input 9 13" xfId="28990" xr:uid="{00000000-0005-0000-0000-00005D700000}"/>
    <cellStyle name="Input 9 13 2" xfId="28991" xr:uid="{00000000-0005-0000-0000-00005E700000}"/>
    <cellStyle name="Input 9 14" xfId="28992" xr:uid="{00000000-0005-0000-0000-00005F700000}"/>
    <cellStyle name="Input 9 14 2" xfId="28993" xr:uid="{00000000-0005-0000-0000-000060700000}"/>
    <cellStyle name="Input 9 15" xfId="28994" xr:uid="{00000000-0005-0000-0000-000061700000}"/>
    <cellStyle name="Input 9 15 2" xfId="28995" xr:uid="{00000000-0005-0000-0000-000062700000}"/>
    <cellStyle name="Input 9 16" xfId="28996" xr:uid="{00000000-0005-0000-0000-000063700000}"/>
    <cellStyle name="Input 9 16 2" xfId="28997" xr:uid="{00000000-0005-0000-0000-000064700000}"/>
    <cellStyle name="Input 9 17" xfId="28998" xr:uid="{00000000-0005-0000-0000-000065700000}"/>
    <cellStyle name="Input 9 17 2" xfId="28999" xr:uid="{00000000-0005-0000-0000-000066700000}"/>
    <cellStyle name="Input 9 18" xfId="29000" xr:uid="{00000000-0005-0000-0000-000067700000}"/>
    <cellStyle name="Input 9 18 2" xfId="29001" xr:uid="{00000000-0005-0000-0000-000068700000}"/>
    <cellStyle name="Input 9 19" xfId="29002" xr:uid="{00000000-0005-0000-0000-000069700000}"/>
    <cellStyle name="Input 9 19 2" xfId="29003" xr:uid="{00000000-0005-0000-0000-00006A700000}"/>
    <cellStyle name="Input 9 2" xfId="727" xr:uid="{00000000-0005-0000-0000-00006B700000}"/>
    <cellStyle name="Input 9 2 2" xfId="29004" xr:uid="{00000000-0005-0000-0000-00006C700000}"/>
    <cellStyle name="Input 9 20" xfId="29005" xr:uid="{00000000-0005-0000-0000-00006D700000}"/>
    <cellStyle name="Input 9 20 2" xfId="29006" xr:uid="{00000000-0005-0000-0000-00006E700000}"/>
    <cellStyle name="Input 9 21" xfId="29007" xr:uid="{00000000-0005-0000-0000-00006F700000}"/>
    <cellStyle name="Input 9 21 2" xfId="29008" xr:uid="{00000000-0005-0000-0000-000070700000}"/>
    <cellStyle name="Input 9 22" xfId="29009" xr:uid="{00000000-0005-0000-0000-000071700000}"/>
    <cellStyle name="Input 9 22 2" xfId="29010" xr:uid="{00000000-0005-0000-0000-000072700000}"/>
    <cellStyle name="Input 9 23" xfId="29011" xr:uid="{00000000-0005-0000-0000-000073700000}"/>
    <cellStyle name="Input 9 23 2" xfId="29012" xr:uid="{00000000-0005-0000-0000-000074700000}"/>
    <cellStyle name="Input 9 24" xfId="29013" xr:uid="{00000000-0005-0000-0000-000075700000}"/>
    <cellStyle name="Input 9 24 2" xfId="29014" xr:uid="{00000000-0005-0000-0000-000076700000}"/>
    <cellStyle name="Input 9 25" xfId="29015" xr:uid="{00000000-0005-0000-0000-000077700000}"/>
    <cellStyle name="Input 9 25 2" xfId="29016" xr:uid="{00000000-0005-0000-0000-000078700000}"/>
    <cellStyle name="Input 9 26" xfId="29017" xr:uid="{00000000-0005-0000-0000-000079700000}"/>
    <cellStyle name="Input 9 26 2" xfId="29018" xr:uid="{00000000-0005-0000-0000-00007A700000}"/>
    <cellStyle name="Input 9 27" xfId="29019" xr:uid="{00000000-0005-0000-0000-00007B700000}"/>
    <cellStyle name="Input 9 27 2" xfId="29020" xr:uid="{00000000-0005-0000-0000-00007C700000}"/>
    <cellStyle name="Input 9 28" xfId="29021" xr:uid="{00000000-0005-0000-0000-00007D700000}"/>
    <cellStyle name="Input 9 28 2" xfId="29022" xr:uid="{00000000-0005-0000-0000-00007E700000}"/>
    <cellStyle name="Input 9 29" xfId="29023" xr:uid="{00000000-0005-0000-0000-00007F700000}"/>
    <cellStyle name="Input 9 29 2" xfId="29024" xr:uid="{00000000-0005-0000-0000-000080700000}"/>
    <cellStyle name="Input 9 3" xfId="29025" xr:uid="{00000000-0005-0000-0000-000081700000}"/>
    <cellStyle name="Input 9 3 2" xfId="29026" xr:uid="{00000000-0005-0000-0000-000082700000}"/>
    <cellStyle name="Input 9 30" xfId="29027" xr:uid="{00000000-0005-0000-0000-000083700000}"/>
    <cellStyle name="Input 9 30 2" xfId="29028" xr:uid="{00000000-0005-0000-0000-000084700000}"/>
    <cellStyle name="Input 9 31" xfId="29029" xr:uid="{00000000-0005-0000-0000-000085700000}"/>
    <cellStyle name="Input 9 31 2" xfId="29030" xr:uid="{00000000-0005-0000-0000-000086700000}"/>
    <cellStyle name="Input 9 32" xfId="29031" xr:uid="{00000000-0005-0000-0000-000087700000}"/>
    <cellStyle name="Input 9 32 2" xfId="29032" xr:uid="{00000000-0005-0000-0000-000088700000}"/>
    <cellStyle name="Input 9 33" xfId="29033" xr:uid="{00000000-0005-0000-0000-000089700000}"/>
    <cellStyle name="Input 9 33 2" xfId="29034" xr:uid="{00000000-0005-0000-0000-00008A700000}"/>
    <cellStyle name="Input 9 34" xfId="29035" xr:uid="{00000000-0005-0000-0000-00008B700000}"/>
    <cellStyle name="Input 9 34 2" xfId="29036" xr:uid="{00000000-0005-0000-0000-00008C700000}"/>
    <cellStyle name="Input 9 35" xfId="29037" xr:uid="{00000000-0005-0000-0000-00008D700000}"/>
    <cellStyle name="Input 9 35 2" xfId="29038" xr:uid="{00000000-0005-0000-0000-00008E700000}"/>
    <cellStyle name="Input 9 36" xfId="29039" xr:uid="{00000000-0005-0000-0000-00008F700000}"/>
    <cellStyle name="Input 9 36 2" xfId="29040" xr:uid="{00000000-0005-0000-0000-000090700000}"/>
    <cellStyle name="Input 9 37" xfId="29041" xr:uid="{00000000-0005-0000-0000-000091700000}"/>
    <cellStyle name="Input 9 37 2" xfId="29042" xr:uid="{00000000-0005-0000-0000-000092700000}"/>
    <cellStyle name="Input 9 38" xfId="29043" xr:uid="{00000000-0005-0000-0000-000093700000}"/>
    <cellStyle name="Input 9 38 2" xfId="29044" xr:uid="{00000000-0005-0000-0000-000094700000}"/>
    <cellStyle name="Input 9 39" xfId="29045" xr:uid="{00000000-0005-0000-0000-000095700000}"/>
    <cellStyle name="Input 9 39 2" xfId="29046" xr:uid="{00000000-0005-0000-0000-000096700000}"/>
    <cellStyle name="Input 9 4" xfId="29047" xr:uid="{00000000-0005-0000-0000-000097700000}"/>
    <cellStyle name="Input 9 4 2" xfId="29048" xr:uid="{00000000-0005-0000-0000-000098700000}"/>
    <cellStyle name="Input 9 40" xfId="29049" xr:uid="{00000000-0005-0000-0000-000099700000}"/>
    <cellStyle name="Input 9 41" xfId="29050" xr:uid="{00000000-0005-0000-0000-00009A700000}"/>
    <cellStyle name="Input 9 42" xfId="29051" xr:uid="{00000000-0005-0000-0000-00009B700000}"/>
    <cellStyle name="Input 9 43" xfId="29052" xr:uid="{00000000-0005-0000-0000-00009C700000}"/>
    <cellStyle name="Input 9 44" xfId="29053" xr:uid="{00000000-0005-0000-0000-00009D700000}"/>
    <cellStyle name="Input 9 45" xfId="29054" xr:uid="{00000000-0005-0000-0000-00009E700000}"/>
    <cellStyle name="Input 9 46" xfId="29055" xr:uid="{00000000-0005-0000-0000-00009F700000}"/>
    <cellStyle name="Input 9 47" xfId="29056" xr:uid="{00000000-0005-0000-0000-0000A0700000}"/>
    <cellStyle name="Input 9 48" xfId="29057" xr:uid="{00000000-0005-0000-0000-0000A1700000}"/>
    <cellStyle name="Input 9 49" xfId="29058" xr:uid="{00000000-0005-0000-0000-0000A2700000}"/>
    <cellStyle name="Input 9 5" xfId="29059" xr:uid="{00000000-0005-0000-0000-0000A3700000}"/>
    <cellStyle name="Input 9 5 2" xfId="29060" xr:uid="{00000000-0005-0000-0000-0000A4700000}"/>
    <cellStyle name="Input 9 50" xfId="29061" xr:uid="{00000000-0005-0000-0000-0000A5700000}"/>
    <cellStyle name="Input 9 51" xfId="29062" xr:uid="{00000000-0005-0000-0000-0000A6700000}"/>
    <cellStyle name="Input 9 52" xfId="29063" xr:uid="{00000000-0005-0000-0000-0000A7700000}"/>
    <cellStyle name="Input 9 53" xfId="29064" xr:uid="{00000000-0005-0000-0000-0000A8700000}"/>
    <cellStyle name="Input 9 54" xfId="29065" xr:uid="{00000000-0005-0000-0000-0000A9700000}"/>
    <cellStyle name="Input 9 55" xfId="29066" xr:uid="{00000000-0005-0000-0000-0000AA700000}"/>
    <cellStyle name="Input 9 56" xfId="29067" xr:uid="{00000000-0005-0000-0000-0000AB700000}"/>
    <cellStyle name="Input 9 57" xfId="29068" xr:uid="{00000000-0005-0000-0000-0000AC700000}"/>
    <cellStyle name="Input 9 58" xfId="29069" xr:uid="{00000000-0005-0000-0000-0000AD700000}"/>
    <cellStyle name="Input 9 59" xfId="29070" xr:uid="{00000000-0005-0000-0000-0000AE700000}"/>
    <cellStyle name="Input 9 6" xfId="29071" xr:uid="{00000000-0005-0000-0000-0000AF700000}"/>
    <cellStyle name="Input 9 6 2" xfId="29072" xr:uid="{00000000-0005-0000-0000-0000B0700000}"/>
    <cellStyle name="Input 9 60" xfId="29073" xr:uid="{00000000-0005-0000-0000-0000B1700000}"/>
    <cellStyle name="Input 9 61" xfId="29074" xr:uid="{00000000-0005-0000-0000-0000B2700000}"/>
    <cellStyle name="Input 9 62" xfId="29075" xr:uid="{00000000-0005-0000-0000-0000B3700000}"/>
    <cellStyle name="Input 9 63" xfId="29076" xr:uid="{00000000-0005-0000-0000-0000B4700000}"/>
    <cellStyle name="Input 9 64" xfId="29077" xr:uid="{00000000-0005-0000-0000-0000B5700000}"/>
    <cellStyle name="Input 9 65" xfId="29078" xr:uid="{00000000-0005-0000-0000-0000B6700000}"/>
    <cellStyle name="Input 9 66" xfId="29079" xr:uid="{00000000-0005-0000-0000-0000B7700000}"/>
    <cellStyle name="Input 9 67" xfId="29080" xr:uid="{00000000-0005-0000-0000-0000B8700000}"/>
    <cellStyle name="Input 9 68" xfId="29081" xr:uid="{00000000-0005-0000-0000-0000B9700000}"/>
    <cellStyle name="Input 9 69" xfId="29082" xr:uid="{00000000-0005-0000-0000-0000BA700000}"/>
    <cellStyle name="Input 9 7" xfId="29083" xr:uid="{00000000-0005-0000-0000-0000BB700000}"/>
    <cellStyle name="Input 9 7 2" xfId="29084" xr:uid="{00000000-0005-0000-0000-0000BC700000}"/>
    <cellStyle name="Input 9 70" xfId="29085" xr:uid="{00000000-0005-0000-0000-0000BD700000}"/>
    <cellStyle name="Input 9 71" xfId="29086" xr:uid="{00000000-0005-0000-0000-0000BE700000}"/>
    <cellStyle name="Input 9 72" xfId="29087" xr:uid="{00000000-0005-0000-0000-0000BF700000}"/>
    <cellStyle name="Input 9 73" xfId="29088" xr:uid="{00000000-0005-0000-0000-0000C0700000}"/>
    <cellStyle name="Input 9 74" xfId="29089" xr:uid="{00000000-0005-0000-0000-0000C1700000}"/>
    <cellStyle name="Input 9 75" xfId="29090" xr:uid="{00000000-0005-0000-0000-0000C2700000}"/>
    <cellStyle name="Input 9 76" xfId="29091" xr:uid="{00000000-0005-0000-0000-0000C3700000}"/>
    <cellStyle name="Input 9 77" xfId="52663" xr:uid="{00000000-0005-0000-0000-0000C4700000}"/>
    <cellStyle name="Input 9 78" xfId="52919" xr:uid="{00000000-0005-0000-0000-0000C5700000}"/>
    <cellStyle name="Input 9 79" xfId="53380" xr:uid="{00000000-0005-0000-0000-0000C6700000}"/>
    <cellStyle name="Input 9 8" xfId="29092" xr:uid="{00000000-0005-0000-0000-0000C7700000}"/>
    <cellStyle name="Input 9 8 2" xfId="29093" xr:uid="{00000000-0005-0000-0000-0000C8700000}"/>
    <cellStyle name="Input 9 9" xfId="29094" xr:uid="{00000000-0005-0000-0000-0000C9700000}"/>
    <cellStyle name="Input 9 9 2" xfId="29095" xr:uid="{00000000-0005-0000-0000-0000CA700000}"/>
    <cellStyle name="Input 90" xfId="29096" xr:uid="{00000000-0005-0000-0000-0000CB700000}"/>
    <cellStyle name="Input 91" xfId="29097" xr:uid="{00000000-0005-0000-0000-0000CC700000}"/>
    <cellStyle name="Input 92" xfId="29098" xr:uid="{00000000-0005-0000-0000-0000CD700000}"/>
    <cellStyle name="Input 93" xfId="29099" xr:uid="{00000000-0005-0000-0000-0000CE700000}"/>
    <cellStyle name="Input 94" xfId="29100" xr:uid="{00000000-0005-0000-0000-0000CF700000}"/>
    <cellStyle name="Input 95" xfId="29101" xr:uid="{00000000-0005-0000-0000-0000D0700000}"/>
    <cellStyle name="Input 96" xfId="29102" xr:uid="{00000000-0005-0000-0000-0000D1700000}"/>
    <cellStyle name="Input 97" xfId="52356" xr:uid="{00000000-0005-0000-0000-0000D2700000}"/>
    <cellStyle name="Input 98" xfId="52378" xr:uid="{00000000-0005-0000-0000-0000D3700000}"/>
    <cellStyle name="Input 99" xfId="53049" xr:uid="{00000000-0005-0000-0000-0000D4700000}"/>
    <cellStyle name="Linked Cell" xfId="728" xr:uid="{00000000-0005-0000-0000-0000D5700000}"/>
    <cellStyle name="M S SANS SERIF" xfId="729" xr:uid="{00000000-0005-0000-0000-0000D6700000}"/>
    <cellStyle name="material" xfId="52202" xr:uid="{00000000-0005-0000-0000-0000D7700000}"/>
    <cellStyle name="MINIPG" xfId="52203" xr:uid="{00000000-0005-0000-0000-0000D8700000}"/>
    <cellStyle name="Moeda" xfId="53562" builtinId="4"/>
    <cellStyle name="Moeda 10" xfId="730" xr:uid="{00000000-0005-0000-0000-0000DA700000}"/>
    <cellStyle name="Moeda 10 2" xfId="731" xr:uid="{00000000-0005-0000-0000-0000DB700000}"/>
    <cellStyle name="Moeda 2" xfId="732" xr:uid="{00000000-0005-0000-0000-0000DC700000}"/>
    <cellStyle name="Moeda 2 2" xfId="733" xr:uid="{00000000-0005-0000-0000-0000DD700000}"/>
    <cellStyle name="Moeda 2 2 2" xfId="734" xr:uid="{00000000-0005-0000-0000-0000DE700000}"/>
    <cellStyle name="Moeda 2 2 2 2" xfId="735" xr:uid="{00000000-0005-0000-0000-0000DF700000}"/>
    <cellStyle name="Moeda 2 2 3" xfId="736" xr:uid="{00000000-0005-0000-0000-0000E0700000}"/>
    <cellStyle name="Moeda 2 2 4" xfId="737" xr:uid="{00000000-0005-0000-0000-0000E1700000}"/>
    <cellStyle name="Moeda 2 3" xfId="738" xr:uid="{00000000-0005-0000-0000-0000E2700000}"/>
    <cellStyle name="Moeda 2 3 2" xfId="739" xr:uid="{00000000-0005-0000-0000-0000E3700000}"/>
    <cellStyle name="Moeda 2 4" xfId="740" xr:uid="{00000000-0005-0000-0000-0000E4700000}"/>
    <cellStyle name="Moeda 2 5" xfId="741" xr:uid="{00000000-0005-0000-0000-0000E5700000}"/>
    <cellStyle name="Moeda 2 6" xfId="742" xr:uid="{00000000-0005-0000-0000-0000E6700000}"/>
    <cellStyle name="Moeda 2 7" xfId="743" xr:uid="{00000000-0005-0000-0000-0000E7700000}"/>
    <cellStyle name="Moeda 2 8" xfId="53507" xr:uid="{00000000-0005-0000-0000-0000E8700000}"/>
    <cellStyle name="Moeda 3" xfId="744" xr:uid="{00000000-0005-0000-0000-0000E9700000}"/>
    <cellStyle name="Moeda 3 2" xfId="745" xr:uid="{00000000-0005-0000-0000-0000EA700000}"/>
    <cellStyle name="Moeda 3 2 2" xfId="746" xr:uid="{00000000-0005-0000-0000-0000EB700000}"/>
    <cellStyle name="Moeda 3 2 2 2" xfId="747" xr:uid="{00000000-0005-0000-0000-0000EC700000}"/>
    <cellStyle name="Moeda 3 2 3" xfId="748" xr:uid="{00000000-0005-0000-0000-0000ED700000}"/>
    <cellStyle name="Moeda 3 3" xfId="749" xr:uid="{00000000-0005-0000-0000-0000EE700000}"/>
    <cellStyle name="Moeda 3 3 2" xfId="750" xr:uid="{00000000-0005-0000-0000-0000EF700000}"/>
    <cellStyle name="Moeda 3 4" xfId="751" xr:uid="{00000000-0005-0000-0000-0000F0700000}"/>
    <cellStyle name="Moeda 3 5" xfId="752" xr:uid="{00000000-0005-0000-0000-0000F1700000}"/>
    <cellStyle name="Moeda 3 6" xfId="753" xr:uid="{00000000-0005-0000-0000-0000F2700000}"/>
    <cellStyle name="Moeda 4" xfId="754" xr:uid="{00000000-0005-0000-0000-0000F3700000}"/>
    <cellStyle name="Moeda 4 2" xfId="755" xr:uid="{00000000-0005-0000-0000-0000F4700000}"/>
    <cellStyle name="Moeda 4 2 2" xfId="756" xr:uid="{00000000-0005-0000-0000-0000F5700000}"/>
    <cellStyle name="Moeda 4 3" xfId="757" xr:uid="{00000000-0005-0000-0000-0000F6700000}"/>
    <cellStyle name="Moeda 4 3 2" xfId="758" xr:uid="{00000000-0005-0000-0000-0000F7700000}"/>
    <cellStyle name="Moeda 5" xfId="759" xr:uid="{00000000-0005-0000-0000-0000F8700000}"/>
    <cellStyle name="Moeda 5 2" xfId="760" xr:uid="{00000000-0005-0000-0000-0000F9700000}"/>
    <cellStyle name="Moeda 5 3" xfId="761" xr:uid="{00000000-0005-0000-0000-0000FA700000}"/>
    <cellStyle name="Moeda 5 3 2" xfId="762" xr:uid="{00000000-0005-0000-0000-0000FB700000}"/>
    <cellStyle name="Moeda 5 3 3" xfId="29103" xr:uid="{00000000-0005-0000-0000-0000FC700000}"/>
    <cellStyle name="Moeda 5 4" xfId="763" xr:uid="{00000000-0005-0000-0000-0000FD700000}"/>
    <cellStyle name="Moeda 5 5" xfId="29104" xr:uid="{00000000-0005-0000-0000-0000FE700000}"/>
    <cellStyle name="Moeda 6" xfId="764" xr:uid="{00000000-0005-0000-0000-0000FF700000}"/>
    <cellStyle name="Moeda 6 2" xfId="765" xr:uid="{00000000-0005-0000-0000-000000710000}"/>
    <cellStyle name="Moeda 6 2 2" xfId="766" xr:uid="{00000000-0005-0000-0000-000001710000}"/>
    <cellStyle name="Moeda 6 3" xfId="767" xr:uid="{00000000-0005-0000-0000-000002710000}"/>
    <cellStyle name="Moeda 7" xfId="768" xr:uid="{00000000-0005-0000-0000-000003710000}"/>
    <cellStyle name="Moeda 7 2" xfId="769" xr:uid="{00000000-0005-0000-0000-000004710000}"/>
    <cellStyle name="Moeda 7 2 2" xfId="770" xr:uid="{00000000-0005-0000-0000-000005710000}"/>
    <cellStyle name="Moeda 7 3" xfId="771" xr:uid="{00000000-0005-0000-0000-000006710000}"/>
    <cellStyle name="Moeda 8" xfId="772" xr:uid="{00000000-0005-0000-0000-000007710000}"/>
    <cellStyle name="Moeda 8 2" xfId="773" xr:uid="{00000000-0005-0000-0000-000008710000}"/>
    <cellStyle name="Moeda 8 2 2" xfId="774" xr:uid="{00000000-0005-0000-0000-000009710000}"/>
    <cellStyle name="Moeda 8 3" xfId="775" xr:uid="{00000000-0005-0000-0000-00000A710000}"/>
    <cellStyle name="Moeda 9" xfId="776" xr:uid="{00000000-0005-0000-0000-00000B710000}"/>
    <cellStyle name="Moeda 9 2" xfId="777" xr:uid="{00000000-0005-0000-0000-00000C710000}"/>
    <cellStyle name="Moeda0" xfId="778" xr:uid="{00000000-0005-0000-0000-00000D710000}"/>
    <cellStyle name="Moeda0 2" xfId="779" xr:uid="{00000000-0005-0000-0000-00000E710000}"/>
    <cellStyle name="mpenho" xfId="780" xr:uid="{00000000-0005-0000-0000-00000F710000}"/>
    <cellStyle name="Neutra 2" xfId="781" xr:uid="{00000000-0005-0000-0000-000011710000}"/>
    <cellStyle name="Neutral" xfId="782" xr:uid="{00000000-0005-0000-0000-000012710000}"/>
    <cellStyle name="Neutro" xfId="16" builtinId="28" customBuiltin="1"/>
    <cellStyle name="Normal" xfId="0" builtinId="0"/>
    <cellStyle name="Normal - Estilo5" xfId="783" xr:uid="{00000000-0005-0000-0000-000014710000}"/>
    <cellStyle name="Normal - Estilo6" xfId="784" xr:uid="{00000000-0005-0000-0000-000015710000}"/>
    <cellStyle name="Normal - Estilo7" xfId="785" xr:uid="{00000000-0005-0000-0000-000016710000}"/>
    <cellStyle name="Normal - Estilo8" xfId="786" xr:uid="{00000000-0005-0000-0000-000017710000}"/>
    <cellStyle name="Normal - Style1" xfId="52204" xr:uid="{00000000-0005-0000-0000-000018710000}"/>
    <cellStyle name="Normal 10" xfId="2" xr:uid="{00000000-0005-0000-0000-000019710000}"/>
    <cellStyle name="Normal 10 2" xfId="787" xr:uid="{00000000-0005-0000-0000-00001A710000}"/>
    <cellStyle name="Normal 10 2 2" xfId="788" xr:uid="{00000000-0005-0000-0000-00001B710000}"/>
    <cellStyle name="Normal 10 3" xfId="789" xr:uid="{00000000-0005-0000-0000-00001C710000}"/>
    <cellStyle name="Normal 10 4" xfId="53517" xr:uid="{00000000-0005-0000-0000-00001D710000}"/>
    <cellStyle name="Normal 11" xfId="790" xr:uid="{00000000-0005-0000-0000-00001E710000}"/>
    <cellStyle name="Normal 11 2" xfId="791" xr:uid="{00000000-0005-0000-0000-00001F710000}"/>
    <cellStyle name="Normal 11 3" xfId="792" xr:uid="{00000000-0005-0000-0000-000020710000}"/>
    <cellStyle name="Normal 12" xfId="793" xr:uid="{00000000-0005-0000-0000-000021710000}"/>
    <cellStyle name="Normal 12 2" xfId="53519" xr:uid="{00000000-0005-0000-0000-000022710000}"/>
    <cellStyle name="Normal 13" xfId="794" xr:uid="{00000000-0005-0000-0000-000023710000}"/>
    <cellStyle name="Normal 13 2" xfId="795" xr:uid="{00000000-0005-0000-0000-000024710000}"/>
    <cellStyle name="Normal 13 3" xfId="796" xr:uid="{00000000-0005-0000-0000-000025710000}"/>
    <cellStyle name="Normal 13 4" xfId="53520" xr:uid="{00000000-0005-0000-0000-000026710000}"/>
    <cellStyle name="Normal 14" xfId="797" xr:uid="{00000000-0005-0000-0000-000027710000}"/>
    <cellStyle name="Normal 14 2" xfId="798" xr:uid="{00000000-0005-0000-0000-000028710000}"/>
    <cellStyle name="Normal 14 3" xfId="799" xr:uid="{00000000-0005-0000-0000-000029710000}"/>
    <cellStyle name="Normal 15" xfId="800" xr:uid="{00000000-0005-0000-0000-00002A710000}"/>
    <cellStyle name="Normal 15 2" xfId="53527" xr:uid="{00000000-0005-0000-0000-00002B710000}"/>
    <cellStyle name="Normal 16" xfId="8" xr:uid="{00000000-0005-0000-0000-00002C710000}"/>
    <cellStyle name="Normal 17" xfId="801" xr:uid="{00000000-0005-0000-0000-00002D710000}"/>
    <cellStyle name="Normal 17 2" xfId="53547" xr:uid="{00000000-0005-0000-0000-00002E710000}"/>
    <cellStyle name="Normal 18" xfId="802" xr:uid="{00000000-0005-0000-0000-00002F710000}"/>
    <cellStyle name="Normal 19" xfId="803" xr:uid="{00000000-0005-0000-0000-000030710000}"/>
    <cellStyle name="Normal 19 2" xfId="804" xr:uid="{00000000-0005-0000-0000-000031710000}"/>
    <cellStyle name="Normal 2" xfId="805" xr:uid="{00000000-0005-0000-0000-000032710000}"/>
    <cellStyle name="Normal 2 10" xfId="806" xr:uid="{00000000-0005-0000-0000-000033710000}"/>
    <cellStyle name="Normal 2 11" xfId="4" xr:uid="{00000000-0005-0000-0000-000034710000}"/>
    <cellStyle name="Normal 2 11 10" xfId="53566" xr:uid="{00000000-0005-0000-0000-000035710000}"/>
    <cellStyle name="Normal 2 11 2" xfId="53559" xr:uid="{00000000-0005-0000-0000-000036710000}"/>
    <cellStyle name="Normal 2 12" xfId="53567" xr:uid="{00000000-0005-0000-0000-000037710000}"/>
    <cellStyle name="Normal 2 2" xfId="807" xr:uid="{00000000-0005-0000-0000-000038710000}"/>
    <cellStyle name="Normal 2 2 2" xfId="808" xr:uid="{00000000-0005-0000-0000-000039710000}"/>
    <cellStyle name="Normal 2 2 2 2" xfId="809" xr:uid="{00000000-0005-0000-0000-00003A710000}"/>
    <cellStyle name="Normal 2 2 3" xfId="810" xr:uid="{00000000-0005-0000-0000-00003B710000}"/>
    <cellStyle name="Normal 2 2 4" xfId="811" xr:uid="{00000000-0005-0000-0000-00003C710000}"/>
    <cellStyle name="Normal 2 2_1008 TP - SIGOA - DR.05 E DR.07 - 283.105-3 - Set-09" xfId="812" xr:uid="{00000000-0005-0000-0000-00003D710000}"/>
    <cellStyle name="Normal 2 3" xfId="813" xr:uid="{00000000-0005-0000-0000-00003E710000}"/>
    <cellStyle name="Normal 2 3 2" xfId="814" xr:uid="{00000000-0005-0000-0000-00003F710000}"/>
    <cellStyle name="Normal 2 3 2 2" xfId="815" xr:uid="{00000000-0005-0000-0000-000040710000}"/>
    <cellStyle name="Normal 2 3 3" xfId="816" xr:uid="{00000000-0005-0000-0000-000041710000}"/>
    <cellStyle name="Normal 2 3 4" xfId="52171" xr:uid="{00000000-0005-0000-0000-000042710000}"/>
    <cellStyle name="Normal 2 4" xfId="817" xr:uid="{00000000-0005-0000-0000-000043710000}"/>
    <cellStyle name="Normal 2 5" xfId="818" xr:uid="{00000000-0005-0000-0000-000044710000}"/>
    <cellStyle name="Normal 2 5 2" xfId="819" xr:uid="{00000000-0005-0000-0000-000045710000}"/>
    <cellStyle name="Normal 2 6" xfId="820" xr:uid="{00000000-0005-0000-0000-000046710000}"/>
    <cellStyle name="Normal 2 6 2" xfId="821" xr:uid="{00000000-0005-0000-0000-000047710000}"/>
    <cellStyle name="Normal 2 7" xfId="822" xr:uid="{00000000-0005-0000-0000-000048710000}"/>
    <cellStyle name="Normal 2 8" xfId="823" xr:uid="{00000000-0005-0000-0000-000049710000}"/>
    <cellStyle name="Normal 2 9" xfId="824" xr:uid="{00000000-0005-0000-0000-00004A710000}"/>
    <cellStyle name="Normal 2_047_VSA - 01-02-03_OCARA - 02 Acabamentos (REV01)" xfId="825" xr:uid="{00000000-0005-0000-0000-00004B710000}"/>
    <cellStyle name="Normal 20" xfId="9" xr:uid="{00000000-0005-0000-0000-00004C710000}"/>
    <cellStyle name="Normal 20 2" xfId="53545" xr:uid="{00000000-0005-0000-0000-00004D710000}"/>
    <cellStyle name="Normal 21" xfId="826" xr:uid="{00000000-0005-0000-0000-00004E710000}"/>
    <cellStyle name="Normal 21 2" xfId="53548" xr:uid="{00000000-0005-0000-0000-00004F710000}"/>
    <cellStyle name="Normal 22" xfId="827" xr:uid="{00000000-0005-0000-0000-000050710000}"/>
    <cellStyle name="Normal 22 2" xfId="53542" xr:uid="{00000000-0005-0000-0000-000051710000}"/>
    <cellStyle name="Normal 23" xfId="828" xr:uid="{00000000-0005-0000-0000-000052710000}"/>
    <cellStyle name="Normal 23 2" xfId="53540" xr:uid="{00000000-0005-0000-0000-000053710000}"/>
    <cellStyle name="Normal 24" xfId="829" xr:uid="{00000000-0005-0000-0000-000054710000}"/>
    <cellStyle name="Normal 24 2" xfId="53541" xr:uid="{00000000-0005-0000-0000-000055710000}"/>
    <cellStyle name="Normal 25" xfId="830" xr:uid="{00000000-0005-0000-0000-000056710000}"/>
    <cellStyle name="Normal 25 2" xfId="53552" xr:uid="{00000000-0005-0000-0000-000057710000}"/>
    <cellStyle name="Normal 26" xfId="831" xr:uid="{00000000-0005-0000-0000-000058710000}"/>
    <cellStyle name="Normal 26 2" xfId="1" xr:uid="{00000000-0005-0000-0000-000059710000}"/>
    <cellStyle name="Normal 26 2 21" xfId="53564" xr:uid="{00000000-0005-0000-0000-00005A710000}"/>
    <cellStyle name="Normal 27" xfId="832" xr:uid="{00000000-0005-0000-0000-00005B710000}"/>
    <cellStyle name="Normal 27 2" xfId="53554" xr:uid="{00000000-0005-0000-0000-00005C710000}"/>
    <cellStyle name="Normal 28" xfId="833" xr:uid="{00000000-0005-0000-0000-00005D710000}"/>
    <cellStyle name="Normal 28 2" xfId="53553" xr:uid="{00000000-0005-0000-0000-00005E710000}"/>
    <cellStyle name="Normal 29" xfId="834" xr:uid="{00000000-0005-0000-0000-00005F710000}"/>
    <cellStyle name="Normal 29 2" xfId="53549" xr:uid="{00000000-0005-0000-0000-000060710000}"/>
    <cellStyle name="Normal 3" xfId="835" xr:uid="{00000000-0005-0000-0000-000061710000}"/>
    <cellStyle name="Normal 3 2" xfId="836" xr:uid="{00000000-0005-0000-0000-000062710000}"/>
    <cellStyle name="Normal 3 2 2" xfId="837" xr:uid="{00000000-0005-0000-0000-000063710000}"/>
    <cellStyle name="Normal 3 2 3" xfId="838" xr:uid="{00000000-0005-0000-0000-000064710000}"/>
    <cellStyle name="Normal 3 2 4" xfId="53574" xr:uid="{F47ED5AE-7CF7-4684-B9C0-BBF4802120C7}"/>
    <cellStyle name="Normal 3 3" xfId="839" xr:uid="{00000000-0005-0000-0000-000065710000}"/>
    <cellStyle name="Normal 3 3 2" xfId="840" xr:uid="{00000000-0005-0000-0000-000066710000}"/>
    <cellStyle name="Normal 3 3 3" xfId="841" xr:uid="{00000000-0005-0000-0000-000067710000}"/>
    <cellStyle name="Normal 3 3 4" xfId="53504" xr:uid="{00000000-0005-0000-0000-000068710000}"/>
    <cellStyle name="Normal 3 4" xfId="842" xr:uid="{00000000-0005-0000-0000-000069710000}"/>
    <cellStyle name="Normal 3 4 2" xfId="843" xr:uid="{00000000-0005-0000-0000-00006A710000}"/>
    <cellStyle name="Normal 3_95 PAVIMENTAÇÃO, PISOS E REVESTIMENTOS" xfId="844" xr:uid="{00000000-0005-0000-0000-00006B710000}"/>
    <cellStyle name="Normal 30" xfId="845" xr:uid="{00000000-0005-0000-0000-00006C710000}"/>
    <cellStyle name="Normal 30 2" xfId="53539" xr:uid="{00000000-0005-0000-0000-00006D710000}"/>
    <cellStyle name="Normal 31" xfId="846" xr:uid="{00000000-0005-0000-0000-00006E710000}"/>
    <cellStyle name="Normal 31 2" xfId="53551" xr:uid="{00000000-0005-0000-0000-00006F710000}"/>
    <cellStyle name="Normal 32" xfId="847" xr:uid="{00000000-0005-0000-0000-000070710000}"/>
    <cellStyle name="Normal 32 2" xfId="53543" xr:uid="{00000000-0005-0000-0000-000071710000}"/>
    <cellStyle name="Normal 33" xfId="848" xr:uid="{00000000-0005-0000-0000-000072710000}"/>
    <cellStyle name="Normal 33 2" xfId="53546" xr:uid="{00000000-0005-0000-0000-000073710000}"/>
    <cellStyle name="Normal 34" xfId="849" xr:uid="{00000000-0005-0000-0000-000074710000}"/>
    <cellStyle name="Normal 34 2" xfId="53555" xr:uid="{00000000-0005-0000-0000-000075710000}"/>
    <cellStyle name="Normal 35" xfId="850" xr:uid="{00000000-0005-0000-0000-000076710000}"/>
    <cellStyle name="Normal 35 2" xfId="53550" xr:uid="{00000000-0005-0000-0000-000077710000}"/>
    <cellStyle name="Normal 36" xfId="851" xr:uid="{00000000-0005-0000-0000-000078710000}"/>
    <cellStyle name="Normal 36 2" xfId="53544" xr:uid="{00000000-0005-0000-0000-000079710000}"/>
    <cellStyle name="Normal 37" xfId="852" xr:uid="{00000000-0005-0000-0000-00007A710000}"/>
    <cellStyle name="Normal 37 2" xfId="5" xr:uid="{00000000-0005-0000-0000-00007B710000}"/>
    <cellStyle name="Normal 38" xfId="853" xr:uid="{00000000-0005-0000-0000-00007C710000}"/>
    <cellStyle name="Normal 39" xfId="854" xr:uid="{00000000-0005-0000-0000-00007D710000}"/>
    <cellStyle name="Normal 4" xfId="855" xr:uid="{00000000-0005-0000-0000-00007E710000}"/>
    <cellStyle name="Normal 4 2" xfId="856" xr:uid="{00000000-0005-0000-0000-00007F710000}"/>
    <cellStyle name="Normal 4 2 2" xfId="857" xr:uid="{00000000-0005-0000-0000-000080710000}"/>
    <cellStyle name="Normal 4 3" xfId="858" xr:uid="{00000000-0005-0000-0000-000081710000}"/>
    <cellStyle name="Normal 4 4" xfId="859" xr:uid="{00000000-0005-0000-0000-000082710000}"/>
    <cellStyle name="Normal 4 4 2" xfId="860" xr:uid="{00000000-0005-0000-0000-000083710000}"/>
    <cellStyle name="Normal 4 5" xfId="861" xr:uid="{00000000-0005-0000-0000-000084710000}"/>
    <cellStyle name="Normal 4 6" xfId="862" xr:uid="{00000000-0005-0000-0000-000085710000}"/>
    <cellStyle name="Normal 4 7" xfId="863" xr:uid="{00000000-0005-0000-0000-000086710000}"/>
    <cellStyle name="Normal 4 8" xfId="53501" xr:uid="{00000000-0005-0000-0000-000087710000}"/>
    <cellStyle name="Normal 4_NOVA COMPOSIÇÃO DE PREÇOS 30-06-2011" xfId="864" xr:uid="{00000000-0005-0000-0000-000088710000}"/>
    <cellStyle name="Normal 40" xfId="865" xr:uid="{00000000-0005-0000-0000-000089710000}"/>
    <cellStyle name="Normal 41" xfId="866" xr:uid="{00000000-0005-0000-0000-00008A710000}"/>
    <cellStyle name="Normal 42" xfId="867" xr:uid="{00000000-0005-0000-0000-00008B710000}"/>
    <cellStyle name="Normal 43" xfId="868" xr:uid="{00000000-0005-0000-0000-00008C710000}"/>
    <cellStyle name="Normal 44" xfId="869" xr:uid="{00000000-0005-0000-0000-00008D710000}"/>
    <cellStyle name="Normal 45" xfId="870" xr:uid="{00000000-0005-0000-0000-00008E710000}"/>
    <cellStyle name="Normal 46" xfId="871" xr:uid="{00000000-0005-0000-0000-00008F710000}"/>
    <cellStyle name="Normal 47" xfId="872" xr:uid="{00000000-0005-0000-0000-000090710000}"/>
    <cellStyle name="Normal 48" xfId="873" xr:uid="{00000000-0005-0000-0000-000091710000}"/>
    <cellStyle name="Normal 49" xfId="874" xr:uid="{00000000-0005-0000-0000-000092710000}"/>
    <cellStyle name="Normal 5" xfId="875" xr:uid="{00000000-0005-0000-0000-000093710000}"/>
    <cellStyle name="Normal 5 2" xfId="52205" xr:uid="{00000000-0005-0000-0000-000094710000}"/>
    <cellStyle name="Normal 50" xfId="876" xr:uid="{00000000-0005-0000-0000-000095710000}"/>
    <cellStyle name="Normal 51" xfId="877" xr:uid="{00000000-0005-0000-0000-000096710000}"/>
    <cellStyle name="Normal 52" xfId="878" xr:uid="{00000000-0005-0000-0000-000097710000}"/>
    <cellStyle name="Normal 53" xfId="879" xr:uid="{00000000-0005-0000-0000-000098710000}"/>
    <cellStyle name="Normal 54" xfId="29105" xr:uid="{00000000-0005-0000-0000-000099710000}"/>
    <cellStyle name="Normal 55" xfId="29106" xr:uid="{00000000-0005-0000-0000-00009A710000}"/>
    <cellStyle name="Normal 56" xfId="52172" xr:uid="{00000000-0005-0000-0000-00009B710000}"/>
    <cellStyle name="Normal 57" xfId="52173" xr:uid="{00000000-0005-0000-0000-00009C710000}"/>
    <cellStyle name="Normal 58" xfId="52174" xr:uid="{00000000-0005-0000-0000-00009D710000}"/>
    <cellStyle name="Normal 59" xfId="52175" xr:uid="{00000000-0005-0000-0000-00009E710000}"/>
    <cellStyle name="Normal 6" xfId="880" xr:uid="{00000000-0005-0000-0000-00009F710000}"/>
    <cellStyle name="Normal 6 2" xfId="881" xr:uid="{00000000-0005-0000-0000-0000A0710000}"/>
    <cellStyle name="Normal 6 2 2" xfId="52206" xr:uid="{00000000-0005-0000-0000-0000A1710000}"/>
    <cellStyle name="Normal 6 3" xfId="882" xr:uid="{00000000-0005-0000-0000-0000A2710000}"/>
    <cellStyle name="Normal 6 3 2" xfId="53522" xr:uid="{00000000-0005-0000-0000-0000A3710000}"/>
    <cellStyle name="Normal 60" xfId="53499" xr:uid="{00000000-0005-0000-0000-0000A4710000}"/>
    <cellStyle name="Normal 61" xfId="53568" xr:uid="{CE069540-D713-4DE9-A4BA-60453AF7D6F2}"/>
    <cellStyle name="Normal 62" xfId="53573" xr:uid="{0A9604F0-DCD8-456D-83FC-3B0D85A97550}"/>
    <cellStyle name="Normal 62 2" xfId="53569" xr:uid="{89568C11-E6FD-46BC-800A-471555A73839}"/>
    <cellStyle name="Normal 7" xfId="883" xr:uid="{00000000-0005-0000-0000-0000A5710000}"/>
    <cellStyle name="Normal 7 2" xfId="884" xr:uid="{00000000-0005-0000-0000-0000A6710000}"/>
    <cellStyle name="Normal 7 2 2" xfId="53513" xr:uid="{00000000-0005-0000-0000-0000A7710000}"/>
    <cellStyle name="Normal 7 3" xfId="885" xr:uid="{00000000-0005-0000-0000-0000A8710000}"/>
    <cellStyle name="Normal 8" xfId="886" xr:uid="{00000000-0005-0000-0000-0000A9710000}"/>
    <cellStyle name="Normal 8 2" xfId="887" xr:uid="{00000000-0005-0000-0000-0000AA710000}"/>
    <cellStyle name="Normal 8 2 2" xfId="888" xr:uid="{00000000-0005-0000-0000-0000AB710000}"/>
    <cellStyle name="Normal 8 2 3" xfId="53523" xr:uid="{00000000-0005-0000-0000-0000AC710000}"/>
    <cellStyle name="Normal 8 3" xfId="889" xr:uid="{00000000-0005-0000-0000-0000AD710000}"/>
    <cellStyle name="Normal 8 4" xfId="53514" xr:uid="{00000000-0005-0000-0000-0000AE710000}"/>
    <cellStyle name="Normal 9" xfId="890" xr:uid="{00000000-0005-0000-0000-0000AF710000}"/>
    <cellStyle name="Normal 9 2" xfId="891" xr:uid="{00000000-0005-0000-0000-0000B0710000}"/>
    <cellStyle name="Normal 9 2 2" xfId="892" xr:uid="{00000000-0005-0000-0000-0000B1710000}"/>
    <cellStyle name="Normal 9 3" xfId="893" xr:uid="{00000000-0005-0000-0000-0000B2710000}"/>
    <cellStyle name="Normal 9 4" xfId="53518" xr:uid="{00000000-0005-0000-0000-0000B3710000}"/>
    <cellStyle name="Normal_Replanilhamento T-1 - 18-02-08" xfId="53572" xr:uid="{C275D7D4-8158-4A6E-BB54-0A9957EA6D62}"/>
    <cellStyle name="Normal1" xfId="52207" xr:uid="{00000000-0005-0000-0000-0000B5710000}"/>
    <cellStyle name="Normal2" xfId="52208" xr:uid="{00000000-0005-0000-0000-0000B6710000}"/>
    <cellStyle name="Normal2 2" xfId="53536" xr:uid="{00000000-0005-0000-0000-0000B7710000}"/>
    <cellStyle name="Normal3" xfId="52209" xr:uid="{00000000-0005-0000-0000-0000B8710000}"/>
    <cellStyle name="Normal3 2" xfId="53537" xr:uid="{00000000-0005-0000-0000-0000B9710000}"/>
    <cellStyle name="Nota" xfId="23" builtinId="10" customBuiltin="1"/>
    <cellStyle name="Nota 2" xfId="894" xr:uid="{00000000-0005-0000-0000-0000BB710000}"/>
    <cellStyle name="Nota 2 2" xfId="895" xr:uid="{00000000-0005-0000-0000-0000BC710000}"/>
    <cellStyle name="Nota 2 2 2" xfId="896" xr:uid="{00000000-0005-0000-0000-0000BD710000}"/>
    <cellStyle name="Nota 2 3" xfId="897" xr:uid="{00000000-0005-0000-0000-0000BE710000}"/>
    <cellStyle name="Nota 2 3 10" xfId="898" xr:uid="{00000000-0005-0000-0000-0000BF710000}"/>
    <cellStyle name="Nota 2 3 10 10" xfId="29107" xr:uid="{00000000-0005-0000-0000-0000C0710000}"/>
    <cellStyle name="Nota 2 3 10 10 2" xfId="29108" xr:uid="{00000000-0005-0000-0000-0000C1710000}"/>
    <cellStyle name="Nota 2 3 10 11" xfId="29109" xr:uid="{00000000-0005-0000-0000-0000C2710000}"/>
    <cellStyle name="Nota 2 3 10 11 2" xfId="29110" xr:uid="{00000000-0005-0000-0000-0000C3710000}"/>
    <cellStyle name="Nota 2 3 10 12" xfId="29111" xr:uid="{00000000-0005-0000-0000-0000C4710000}"/>
    <cellStyle name="Nota 2 3 10 12 2" xfId="29112" xr:uid="{00000000-0005-0000-0000-0000C5710000}"/>
    <cellStyle name="Nota 2 3 10 13" xfId="29113" xr:uid="{00000000-0005-0000-0000-0000C6710000}"/>
    <cellStyle name="Nota 2 3 10 13 2" xfId="29114" xr:uid="{00000000-0005-0000-0000-0000C7710000}"/>
    <cellStyle name="Nota 2 3 10 14" xfId="29115" xr:uid="{00000000-0005-0000-0000-0000C8710000}"/>
    <cellStyle name="Nota 2 3 10 14 2" xfId="29116" xr:uid="{00000000-0005-0000-0000-0000C9710000}"/>
    <cellStyle name="Nota 2 3 10 15" xfId="29117" xr:uid="{00000000-0005-0000-0000-0000CA710000}"/>
    <cellStyle name="Nota 2 3 10 15 2" xfId="29118" xr:uid="{00000000-0005-0000-0000-0000CB710000}"/>
    <cellStyle name="Nota 2 3 10 16" xfId="29119" xr:uid="{00000000-0005-0000-0000-0000CC710000}"/>
    <cellStyle name="Nota 2 3 10 16 2" xfId="29120" xr:uid="{00000000-0005-0000-0000-0000CD710000}"/>
    <cellStyle name="Nota 2 3 10 17" xfId="29121" xr:uid="{00000000-0005-0000-0000-0000CE710000}"/>
    <cellStyle name="Nota 2 3 10 17 2" xfId="29122" xr:uid="{00000000-0005-0000-0000-0000CF710000}"/>
    <cellStyle name="Nota 2 3 10 18" xfId="29123" xr:uid="{00000000-0005-0000-0000-0000D0710000}"/>
    <cellStyle name="Nota 2 3 10 18 2" xfId="29124" xr:uid="{00000000-0005-0000-0000-0000D1710000}"/>
    <cellStyle name="Nota 2 3 10 19" xfId="29125" xr:uid="{00000000-0005-0000-0000-0000D2710000}"/>
    <cellStyle name="Nota 2 3 10 19 2" xfId="29126" xr:uid="{00000000-0005-0000-0000-0000D3710000}"/>
    <cellStyle name="Nota 2 3 10 2" xfId="899" xr:uid="{00000000-0005-0000-0000-0000D4710000}"/>
    <cellStyle name="Nota 2 3 10 2 2" xfId="29127" xr:uid="{00000000-0005-0000-0000-0000D5710000}"/>
    <cellStyle name="Nota 2 3 10 20" xfId="29128" xr:uid="{00000000-0005-0000-0000-0000D6710000}"/>
    <cellStyle name="Nota 2 3 10 20 2" xfId="29129" xr:uid="{00000000-0005-0000-0000-0000D7710000}"/>
    <cellStyle name="Nota 2 3 10 21" xfId="29130" xr:uid="{00000000-0005-0000-0000-0000D8710000}"/>
    <cellStyle name="Nota 2 3 10 21 2" xfId="29131" xr:uid="{00000000-0005-0000-0000-0000D9710000}"/>
    <cellStyle name="Nota 2 3 10 22" xfId="29132" xr:uid="{00000000-0005-0000-0000-0000DA710000}"/>
    <cellStyle name="Nota 2 3 10 22 2" xfId="29133" xr:uid="{00000000-0005-0000-0000-0000DB710000}"/>
    <cellStyle name="Nota 2 3 10 23" xfId="29134" xr:uid="{00000000-0005-0000-0000-0000DC710000}"/>
    <cellStyle name="Nota 2 3 10 23 2" xfId="29135" xr:uid="{00000000-0005-0000-0000-0000DD710000}"/>
    <cellStyle name="Nota 2 3 10 24" xfId="29136" xr:uid="{00000000-0005-0000-0000-0000DE710000}"/>
    <cellStyle name="Nota 2 3 10 24 2" xfId="29137" xr:uid="{00000000-0005-0000-0000-0000DF710000}"/>
    <cellStyle name="Nota 2 3 10 25" xfId="29138" xr:uid="{00000000-0005-0000-0000-0000E0710000}"/>
    <cellStyle name="Nota 2 3 10 25 2" xfId="29139" xr:uid="{00000000-0005-0000-0000-0000E1710000}"/>
    <cellStyle name="Nota 2 3 10 26" xfId="29140" xr:uid="{00000000-0005-0000-0000-0000E2710000}"/>
    <cellStyle name="Nota 2 3 10 26 2" xfId="29141" xr:uid="{00000000-0005-0000-0000-0000E3710000}"/>
    <cellStyle name="Nota 2 3 10 27" xfId="29142" xr:uid="{00000000-0005-0000-0000-0000E4710000}"/>
    <cellStyle name="Nota 2 3 10 27 2" xfId="29143" xr:uid="{00000000-0005-0000-0000-0000E5710000}"/>
    <cellStyle name="Nota 2 3 10 28" xfId="29144" xr:uid="{00000000-0005-0000-0000-0000E6710000}"/>
    <cellStyle name="Nota 2 3 10 28 2" xfId="29145" xr:uid="{00000000-0005-0000-0000-0000E7710000}"/>
    <cellStyle name="Nota 2 3 10 29" xfId="29146" xr:uid="{00000000-0005-0000-0000-0000E8710000}"/>
    <cellStyle name="Nota 2 3 10 29 2" xfId="29147" xr:uid="{00000000-0005-0000-0000-0000E9710000}"/>
    <cellStyle name="Nota 2 3 10 3" xfId="29148" xr:uid="{00000000-0005-0000-0000-0000EA710000}"/>
    <cellStyle name="Nota 2 3 10 3 2" xfId="29149" xr:uid="{00000000-0005-0000-0000-0000EB710000}"/>
    <cellStyle name="Nota 2 3 10 30" xfId="29150" xr:uid="{00000000-0005-0000-0000-0000EC710000}"/>
    <cellStyle name="Nota 2 3 10 30 2" xfId="29151" xr:uid="{00000000-0005-0000-0000-0000ED710000}"/>
    <cellStyle name="Nota 2 3 10 31" xfId="29152" xr:uid="{00000000-0005-0000-0000-0000EE710000}"/>
    <cellStyle name="Nota 2 3 10 31 2" xfId="29153" xr:uid="{00000000-0005-0000-0000-0000EF710000}"/>
    <cellStyle name="Nota 2 3 10 32" xfId="29154" xr:uid="{00000000-0005-0000-0000-0000F0710000}"/>
    <cellStyle name="Nota 2 3 10 32 2" xfId="29155" xr:uid="{00000000-0005-0000-0000-0000F1710000}"/>
    <cellStyle name="Nota 2 3 10 33" xfId="29156" xr:uid="{00000000-0005-0000-0000-0000F2710000}"/>
    <cellStyle name="Nota 2 3 10 33 2" xfId="29157" xr:uid="{00000000-0005-0000-0000-0000F3710000}"/>
    <cellStyle name="Nota 2 3 10 34" xfId="29158" xr:uid="{00000000-0005-0000-0000-0000F4710000}"/>
    <cellStyle name="Nota 2 3 10 34 2" xfId="29159" xr:uid="{00000000-0005-0000-0000-0000F5710000}"/>
    <cellStyle name="Nota 2 3 10 35" xfId="29160" xr:uid="{00000000-0005-0000-0000-0000F6710000}"/>
    <cellStyle name="Nota 2 3 10 35 2" xfId="29161" xr:uid="{00000000-0005-0000-0000-0000F7710000}"/>
    <cellStyle name="Nota 2 3 10 36" xfId="29162" xr:uid="{00000000-0005-0000-0000-0000F8710000}"/>
    <cellStyle name="Nota 2 3 10 36 2" xfId="29163" xr:uid="{00000000-0005-0000-0000-0000F9710000}"/>
    <cellStyle name="Nota 2 3 10 37" xfId="29164" xr:uid="{00000000-0005-0000-0000-0000FA710000}"/>
    <cellStyle name="Nota 2 3 10 37 2" xfId="29165" xr:uid="{00000000-0005-0000-0000-0000FB710000}"/>
    <cellStyle name="Nota 2 3 10 38" xfId="29166" xr:uid="{00000000-0005-0000-0000-0000FC710000}"/>
    <cellStyle name="Nota 2 3 10 38 2" xfId="29167" xr:uid="{00000000-0005-0000-0000-0000FD710000}"/>
    <cellStyle name="Nota 2 3 10 39" xfId="29168" xr:uid="{00000000-0005-0000-0000-0000FE710000}"/>
    <cellStyle name="Nota 2 3 10 39 2" xfId="29169" xr:uid="{00000000-0005-0000-0000-0000FF710000}"/>
    <cellStyle name="Nota 2 3 10 4" xfId="29170" xr:uid="{00000000-0005-0000-0000-000000720000}"/>
    <cellStyle name="Nota 2 3 10 4 2" xfId="29171" xr:uid="{00000000-0005-0000-0000-000001720000}"/>
    <cellStyle name="Nota 2 3 10 40" xfId="29172" xr:uid="{00000000-0005-0000-0000-000002720000}"/>
    <cellStyle name="Nota 2 3 10 41" xfId="29173" xr:uid="{00000000-0005-0000-0000-000003720000}"/>
    <cellStyle name="Nota 2 3 10 42" xfId="29174" xr:uid="{00000000-0005-0000-0000-000004720000}"/>
    <cellStyle name="Nota 2 3 10 43" xfId="29175" xr:uid="{00000000-0005-0000-0000-000005720000}"/>
    <cellStyle name="Nota 2 3 10 44" xfId="29176" xr:uid="{00000000-0005-0000-0000-000006720000}"/>
    <cellStyle name="Nota 2 3 10 45" xfId="29177" xr:uid="{00000000-0005-0000-0000-000007720000}"/>
    <cellStyle name="Nota 2 3 10 46" xfId="29178" xr:uid="{00000000-0005-0000-0000-000008720000}"/>
    <cellStyle name="Nota 2 3 10 47" xfId="29179" xr:uid="{00000000-0005-0000-0000-000009720000}"/>
    <cellStyle name="Nota 2 3 10 48" xfId="29180" xr:uid="{00000000-0005-0000-0000-00000A720000}"/>
    <cellStyle name="Nota 2 3 10 49" xfId="29181" xr:uid="{00000000-0005-0000-0000-00000B720000}"/>
    <cellStyle name="Nota 2 3 10 5" xfId="29182" xr:uid="{00000000-0005-0000-0000-00000C720000}"/>
    <cellStyle name="Nota 2 3 10 5 2" xfId="29183" xr:uid="{00000000-0005-0000-0000-00000D720000}"/>
    <cellStyle name="Nota 2 3 10 50" xfId="29184" xr:uid="{00000000-0005-0000-0000-00000E720000}"/>
    <cellStyle name="Nota 2 3 10 51" xfId="29185" xr:uid="{00000000-0005-0000-0000-00000F720000}"/>
    <cellStyle name="Nota 2 3 10 52" xfId="29186" xr:uid="{00000000-0005-0000-0000-000010720000}"/>
    <cellStyle name="Nota 2 3 10 53" xfId="29187" xr:uid="{00000000-0005-0000-0000-000011720000}"/>
    <cellStyle name="Nota 2 3 10 54" xfId="29188" xr:uid="{00000000-0005-0000-0000-000012720000}"/>
    <cellStyle name="Nota 2 3 10 55" xfId="29189" xr:uid="{00000000-0005-0000-0000-000013720000}"/>
    <cellStyle name="Nota 2 3 10 56" xfId="29190" xr:uid="{00000000-0005-0000-0000-000014720000}"/>
    <cellStyle name="Nota 2 3 10 57" xfId="29191" xr:uid="{00000000-0005-0000-0000-000015720000}"/>
    <cellStyle name="Nota 2 3 10 58" xfId="29192" xr:uid="{00000000-0005-0000-0000-000016720000}"/>
    <cellStyle name="Nota 2 3 10 59" xfId="29193" xr:uid="{00000000-0005-0000-0000-000017720000}"/>
    <cellStyle name="Nota 2 3 10 6" xfId="29194" xr:uid="{00000000-0005-0000-0000-000018720000}"/>
    <cellStyle name="Nota 2 3 10 6 2" xfId="29195" xr:uid="{00000000-0005-0000-0000-000019720000}"/>
    <cellStyle name="Nota 2 3 10 60" xfId="29196" xr:uid="{00000000-0005-0000-0000-00001A720000}"/>
    <cellStyle name="Nota 2 3 10 61" xfId="29197" xr:uid="{00000000-0005-0000-0000-00001B720000}"/>
    <cellStyle name="Nota 2 3 10 62" xfId="29198" xr:uid="{00000000-0005-0000-0000-00001C720000}"/>
    <cellStyle name="Nota 2 3 10 63" xfId="29199" xr:uid="{00000000-0005-0000-0000-00001D720000}"/>
    <cellStyle name="Nota 2 3 10 64" xfId="29200" xr:uid="{00000000-0005-0000-0000-00001E720000}"/>
    <cellStyle name="Nota 2 3 10 65" xfId="29201" xr:uid="{00000000-0005-0000-0000-00001F720000}"/>
    <cellStyle name="Nota 2 3 10 66" xfId="29202" xr:uid="{00000000-0005-0000-0000-000020720000}"/>
    <cellStyle name="Nota 2 3 10 67" xfId="29203" xr:uid="{00000000-0005-0000-0000-000021720000}"/>
    <cellStyle name="Nota 2 3 10 68" xfId="29204" xr:uid="{00000000-0005-0000-0000-000022720000}"/>
    <cellStyle name="Nota 2 3 10 69" xfId="29205" xr:uid="{00000000-0005-0000-0000-000023720000}"/>
    <cellStyle name="Nota 2 3 10 7" xfId="29206" xr:uid="{00000000-0005-0000-0000-000024720000}"/>
    <cellStyle name="Nota 2 3 10 7 2" xfId="29207" xr:uid="{00000000-0005-0000-0000-000025720000}"/>
    <cellStyle name="Nota 2 3 10 70" xfId="29208" xr:uid="{00000000-0005-0000-0000-000026720000}"/>
    <cellStyle name="Nota 2 3 10 71" xfId="29209" xr:uid="{00000000-0005-0000-0000-000027720000}"/>
    <cellStyle name="Nota 2 3 10 72" xfId="29210" xr:uid="{00000000-0005-0000-0000-000028720000}"/>
    <cellStyle name="Nota 2 3 10 73" xfId="29211" xr:uid="{00000000-0005-0000-0000-000029720000}"/>
    <cellStyle name="Nota 2 3 10 74" xfId="29212" xr:uid="{00000000-0005-0000-0000-00002A720000}"/>
    <cellStyle name="Nota 2 3 10 75" xfId="29213" xr:uid="{00000000-0005-0000-0000-00002B720000}"/>
    <cellStyle name="Nota 2 3 10 76" xfId="29214" xr:uid="{00000000-0005-0000-0000-00002C720000}"/>
    <cellStyle name="Nota 2 3 10 77" xfId="52524" xr:uid="{00000000-0005-0000-0000-00002D720000}"/>
    <cellStyle name="Nota 2 3 10 78" xfId="52256" xr:uid="{00000000-0005-0000-0000-00002E720000}"/>
    <cellStyle name="Nota 2 3 10 79" xfId="53217" xr:uid="{00000000-0005-0000-0000-00002F720000}"/>
    <cellStyle name="Nota 2 3 10 8" xfId="29215" xr:uid="{00000000-0005-0000-0000-000030720000}"/>
    <cellStyle name="Nota 2 3 10 8 2" xfId="29216" xr:uid="{00000000-0005-0000-0000-000031720000}"/>
    <cellStyle name="Nota 2 3 10 9" xfId="29217" xr:uid="{00000000-0005-0000-0000-000032720000}"/>
    <cellStyle name="Nota 2 3 10 9 2" xfId="29218" xr:uid="{00000000-0005-0000-0000-000033720000}"/>
    <cellStyle name="Nota 2 3 11" xfId="900" xr:uid="{00000000-0005-0000-0000-000034720000}"/>
    <cellStyle name="Nota 2 3 11 10" xfId="29219" xr:uid="{00000000-0005-0000-0000-000035720000}"/>
    <cellStyle name="Nota 2 3 11 10 2" xfId="29220" xr:uid="{00000000-0005-0000-0000-000036720000}"/>
    <cellStyle name="Nota 2 3 11 11" xfId="29221" xr:uid="{00000000-0005-0000-0000-000037720000}"/>
    <cellStyle name="Nota 2 3 11 11 2" xfId="29222" xr:uid="{00000000-0005-0000-0000-000038720000}"/>
    <cellStyle name="Nota 2 3 11 12" xfId="29223" xr:uid="{00000000-0005-0000-0000-000039720000}"/>
    <cellStyle name="Nota 2 3 11 12 2" xfId="29224" xr:uid="{00000000-0005-0000-0000-00003A720000}"/>
    <cellStyle name="Nota 2 3 11 13" xfId="29225" xr:uid="{00000000-0005-0000-0000-00003B720000}"/>
    <cellStyle name="Nota 2 3 11 13 2" xfId="29226" xr:uid="{00000000-0005-0000-0000-00003C720000}"/>
    <cellStyle name="Nota 2 3 11 14" xfId="29227" xr:uid="{00000000-0005-0000-0000-00003D720000}"/>
    <cellStyle name="Nota 2 3 11 14 2" xfId="29228" xr:uid="{00000000-0005-0000-0000-00003E720000}"/>
    <cellStyle name="Nota 2 3 11 15" xfId="29229" xr:uid="{00000000-0005-0000-0000-00003F720000}"/>
    <cellStyle name="Nota 2 3 11 15 2" xfId="29230" xr:uid="{00000000-0005-0000-0000-000040720000}"/>
    <cellStyle name="Nota 2 3 11 16" xfId="29231" xr:uid="{00000000-0005-0000-0000-000041720000}"/>
    <cellStyle name="Nota 2 3 11 16 2" xfId="29232" xr:uid="{00000000-0005-0000-0000-000042720000}"/>
    <cellStyle name="Nota 2 3 11 17" xfId="29233" xr:uid="{00000000-0005-0000-0000-000043720000}"/>
    <cellStyle name="Nota 2 3 11 17 2" xfId="29234" xr:uid="{00000000-0005-0000-0000-000044720000}"/>
    <cellStyle name="Nota 2 3 11 18" xfId="29235" xr:uid="{00000000-0005-0000-0000-000045720000}"/>
    <cellStyle name="Nota 2 3 11 18 2" xfId="29236" xr:uid="{00000000-0005-0000-0000-000046720000}"/>
    <cellStyle name="Nota 2 3 11 19" xfId="29237" xr:uid="{00000000-0005-0000-0000-000047720000}"/>
    <cellStyle name="Nota 2 3 11 19 2" xfId="29238" xr:uid="{00000000-0005-0000-0000-000048720000}"/>
    <cellStyle name="Nota 2 3 11 2" xfId="901" xr:uid="{00000000-0005-0000-0000-000049720000}"/>
    <cellStyle name="Nota 2 3 11 2 2" xfId="29239" xr:uid="{00000000-0005-0000-0000-00004A720000}"/>
    <cellStyle name="Nota 2 3 11 20" xfId="29240" xr:uid="{00000000-0005-0000-0000-00004B720000}"/>
    <cellStyle name="Nota 2 3 11 20 2" xfId="29241" xr:uid="{00000000-0005-0000-0000-00004C720000}"/>
    <cellStyle name="Nota 2 3 11 21" xfId="29242" xr:uid="{00000000-0005-0000-0000-00004D720000}"/>
    <cellStyle name="Nota 2 3 11 21 2" xfId="29243" xr:uid="{00000000-0005-0000-0000-00004E720000}"/>
    <cellStyle name="Nota 2 3 11 22" xfId="29244" xr:uid="{00000000-0005-0000-0000-00004F720000}"/>
    <cellStyle name="Nota 2 3 11 22 2" xfId="29245" xr:uid="{00000000-0005-0000-0000-000050720000}"/>
    <cellStyle name="Nota 2 3 11 23" xfId="29246" xr:uid="{00000000-0005-0000-0000-000051720000}"/>
    <cellStyle name="Nota 2 3 11 23 2" xfId="29247" xr:uid="{00000000-0005-0000-0000-000052720000}"/>
    <cellStyle name="Nota 2 3 11 24" xfId="29248" xr:uid="{00000000-0005-0000-0000-000053720000}"/>
    <cellStyle name="Nota 2 3 11 24 2" xfId="29249" xr:uid="{00000000-0005-0000-0000-000054720000}"/>
    <cellStyle name="Nota 2 3 11 25" xfId="29250" xr:uid="{00000000-0005-0000-0000-000055720000}"/>
    <cellStyle name="Nota 2 3 11 25 2" xfId="29251" xr:uid="{00000000-0005-0000-0000-000056720000}"/>
    <cellStyle name="Nota 2 3 11 26" xfId="29252" xr:uid="{00000000-0005-0000-0000-000057720000}"/>
    <cellStyle name="Nota 2 3 11 26 2" xfId="29253" xr:uid="{00000000-0005-0000-0000-000058720000}"/>
    <cellStyle name="Nota 2 3 11 27" xfId="29254" xr:uid="{00000000-0005-0000-0000-000059720000}"/>
    <cellStyle name="Nota 2 3 11 27 2" xfId="29255" xr:uid="{00000000-0005-0000-0000-00005A720000}"/>
    <cellStyle name="Nota 2 3 11 28" xfId="29256" xr:uid="{00000000-0005-0000-0000-00005B720000}"/>
    <cellStyle name="Nota 2 3 11 28 2" xfId="29257" xr:uid="{00000000-0005-0000-0000-00005C720000}"/>
    <cellStyle name="Nota 2 3 11 29" xfId="29258" xr:uid="{00000000-0005-0000-0000-00005D720000}"/>
    <cellStyle name="Nota 2 3 11 29 2" xfId="29259" xr:uid="{00000000-0005-0000-0000-00005E720000}"/>
    <cellStyle name="Nota 2 3 11 3" xfId="29260" xr:uid="{00000000-0005-0000-0000-00005F720000}"/>
    <cellStyle name="Nota 2 3 11 3 2" xfId="29261" xr:uid="{00000000-0005-0000-0000-000060720000}"/>
    <cellStyle name="Nota 2 3 11 30" xfId="29262" xr:uid="{00000000-0005-0000-0000-000061720000}"/>
    <cellStyle name="Nota 2 3 11 30 2" xfId="29263" xr:uid="{00000000-0005-0000-0000-000062720000}"/>
    <cellStyle name="Nota 2 3 11 31" xfId="29264" xr:uid="{00000000-0005-0000-0000-000063720000}"/>
    <cellStyle name="Nota 2 3 11 31 2" xfId="29265" xr:uid="{00000000-0005-0000-0000-000064720000}"/>
    <cellStyle name="Nota 2 3 11 32" xfId="29266" xr:uid="{00000000-0005-0000-0000-000065720000}"/>
    <cellStyle name="Nota 2 3 11 32 2" xfId="29267" xr:uid="{00000000-0005-0000-0000-000066720000}"/>
    <cellStyle name="Nota 2 3 11 33" xfId="29268" xr:uid="{00000000-0005-0000-0000-000067720000}"/>
    <cellStyle name="Nota 2 3 11 33 2" xfId="29269" xr:uid="{00000000-0005-0000-0000-000068720000}"/>
    <cellStyle name="Nota 2 3 11 34" xfId="29270" xr:uid="{00000000-0005-0000-0000-000069720000}"/>
    <cellStyle name="Nota 2 3 11 34 2" xfId="29271" xr:uid="{00000000-0005-0000-0000-00006A720000}"/>
    <cellStyle name="Nota 2 3 11 35" xfId="29272" xr:uid="{00000000-0005-0000-0000-00006B720000}"/>
    <cellStyle name="Nota 2 3 11 35 2" xfId="29273" xr:uid="{00000000-0005-0000-0000-00006C720000}"/>
    <cellStyle name="Nota 2 3 11 36" xfId="29274" xr:uid="{00000000-0005-0000-0000-00006D720000}"/>
    <cellStyle name="Nota 2 3 11 36 2" xfId="29275" xr:uid="{00000000-0005-0000-0000-00006E720000}"/>
    <cellStyle name="Nota 2 3 11 37" xfId="29276" xr:uid="{00000000-0005-0000-0000-00006F720000}"/>
    <cellStyle name="Nota 2 3 11 37 2" xfId="29277" xr:uid="{00000000-0005-0000-0000-000070720000}"/>
    <cellStyle name="Nota 2 3 11 38" xfId="29278" xr:uid="{00000000-0005-0000-0000-000071720000}"/>
    <cellStyle name="Nota 2 3 11 38 2" xfId="29279" xr:uid="{00000000-0005-0000-0000-000072720000}"/>
    <cellStyle name="Nota 2 3 11 39" xfId="29280" xr:uid="{00000000-0005-0000-0000-000073720000}"/>
    <cellStyle name="Nota 2 3 11 39 2" xfId="29281" xr:uid="{00000000-0005-0000-0000-000074720000}"/>
    <cellStyle name="Nota 2 3 11 4" xfId="29282" xr:uid="{00000000-0005-0000-0000-000075720000}"/>
    <cellStyle name="Nota 2 3 11 4 2" xfId="29283" xr:uid="{00000000-0005-0000-0000-000076720000}"/>
    <cellStyle name="Nota 2 3 11 40" xfId="29284" xr:uid="{00000000-0005-0000-0000-000077720000}"/>
    <cellStyle name="Nota 2 3 11 41" xfId="29285" xr:uid="{00000000-0005-0000-0000-000078720000}"/>
    <cellStyle name="Nota 2 3 11 42" xfId="29286" xr:uid="{00000000-0005-0000-0000-000079720000}"/>
    <cellStyle name="Nota 2 3 11 43" xfId="29287" xr:uid="{00000000-0005-0000-0000-00007A720000}"/>
    <cellStyle name="Nota 2 3 11 44" xfId="29288" xr:uid="{00000000-0005-0000-0000-00007B720000}"/>
    <cellStyle name="Nota 2 3 11 45" xfId="29289" xr:uid="{00000000-0005-0000-0000-00007C720000}"/>
    <cellStyle name="Nota 2 3 11 46" xfId="29290" xr:uid="{00000000-0005-0000-0000-00007D720000}"/>
    <cellStyle name="Nota 2 3 11 47" xfId="29291" xr:uid="{00000000-0005-0000-0000-00007E720000}"/>
    <cellStyle name="Nota 2 3 11 48" xfId="29292" xr:uid="{00000000-0005-0000-0000-00007F720000}"/>
    <cellStyle name="Nota 2 3 11 49" xfId="29293" xr:uid="{00000000-0005-0000-0000-000080720000}"/>
    <cellStyle name="Nota 2 3 11 5" xfId="29294" xr:uid="{00000000-0005-0000-0000-000081720000}"/>
    <cellStyle name="Nota 2 3 11 5 2" xfId="29295" xr:uid="{00000000-0005-0000-0000-000082720000}"/>
    <cellStyle name="Nota 2 3 11 50" xfId="29296" xr:uid="{00000000-0005-0000-0000-000083720000}"/>
    <cellStyle name="Nota 2 3 11 51" xfId="29297" xr:uid="{00000000-0005-0000-0000-000084720000}"/>
    <cellStyle name="Nota 2 3 11 52" xfId="29298" xr:uid="{00000000-0005-0000-0000-000085720000}"/>
    <cellStyle name="Nota 2 3 11 53" xfId="29299" xr:uid="{00000000-0005-0000-0000-000086720000}"/>
    <cellStyle name="Nota 2 3 11 54" xfId="29300" xr:uid="{00000000-0005-0000-0000-000087720000}"/>
    <cellStyle name="Nota 2 3 11 55" xfId="29301" xr:uid="{00000000-0005-0000-0000-000088720000}"/>
    <cellStyle name="Nota 2 3 11 56" xfId="29302" xr:uid="{00000000-0005-0000-0000-000089720000}"/>
    <cellStyle name="Nota 2 3 11 57" xfId="29303" xr:uid="{00000000-0005-0000-0000-00008A720000}"/>
    <cellStyle name="Nota 2 3 11 58" xfId="29304" xr:uid="{00000000-0005-0000-0000-00008B720000}"/>
    <cellStyle name="Nota 2 3 11 59" xfId="29305" xr:uid="{00000000-0005-0000-0000-00008C720000}"/>
    <cellStyle name="Nota 2 3 11 6" xfId="29306" xr:uid="{00000000-0005-0000-0000-00008D720000}"/>
    <cellStyle name="Nota 2 3 11 6 2" xfId="29307" xr:uid="{00000000-0005-0000-0000-00008E720000}"/>
    <cellStyle name="Nota 2 3 11 60" xfId="29308" xr:uid="{00000000-0005-0000-0000-00008F720000}"/>
    <cellStyle name="Nota 2 3 11 61" xfId="29309" xr:uid="{00000000-0005-0000-0000-000090720000}"/>
    <cellStyle name="Nota 2 3 11 62" xfId="29310" xr:uid="{00000000-0005-0000-0000-000091720000}"/>
    <cellStyle name="Nota 2 3 11 63" xfId="29311" xr:uid="{00000000-0005-0000-0000-000092720000}"/>
    <cellStyle name="Nota 2 3 11 64" xfId="29312" xr:uid="{00000000-0005-0000-0000-000093720000}"/>
    <cellStyle name="Nota 2 3 11 65" xfId="29313" xr:uid="{00000000-0005-0000-0000-000094720000}"/>
    <cellStyle name="Nota 2 3 11 66" xfId="29314" xr:uid="{00000000-0005-0000-0000-000095720000}"/>
    <cellStyle name="Nota 2 3 11 67" xfId="29315" xr:uid="{00000000-0005-0000-0000-000096720000}"/>
    <cellStyle name="Nota 2 3 11 68" xfId="29316" xr:uid="{00000000-0005-0000-0000-000097720000}"/>
    <cellStyle name="Nota 2 3 11 69" xfId="29317" xr:uid="{00000000-0005-0000-0000-000098720000}"/>
    <cellStyle name="Nota 2 3 11 7" xfId="29318" xr:uid="{00000000-0005-0000-0000-000099720000}"/>
    <cellStyle name="Nota 2 3 11 7 2" xfId="29319" xr:uid="{00000000-0005-0000-0000-00009A720000}"/>
    <cellStyle name="Nota 2 3 11 70" xfId="29320" xr:uid="{00000000-0005-0000-0000-00009B720000}"/>
    <cellStyle name="Nota 2 3 11 71" xfId="29321" xr:uid="{00000000-0005-0000-0000-00009C720000}"/>
    <cellStyle name="Nota 2 3 11 72" xfId="29322" xr:uid="{00000000-0005-0000-0000-00009D720000}"/>
    <cellStyle name="Nota 2 3 11 73" xfId="29323" xr:uid="{00000000-0005-0000-0000-00009E720000}"/>
    <cellStyle name="Nota 2 3 11 74" xfId="29324" xr:uid="{00000000-0005-0000-0000-00009F720000}"/>
    <cellStyle name="Nota 2 3 11 75" xfId="29325" xr:uid="{00000000-0005-0000-0000-0000A0720000}"/>
    <cellStyle name="Nota 2 3 11 76" xfId="29326" xr:uid="{00000000-0005-0000-0000-0000A1720000}"/>
    <cellStyle name="Nota 2 3 11 77" xfId="52674" xr:uid="{00000000-0005-0000-0000-0000A2720000}"/>
    <cellStyle name="Nota 2 3 11 78" xfId="52932" xr:uid="{00000000-0005-0000-0000-0000A3720000}"/>
    <cellStyle name="Nota 2 3 11 79" xfId="53393" xr:uid="{00000000-0005-0000-0000-0000A4720000}"/>
    <cellStyle name="Nota 2 3 11 8" xfId="29327" xr:uid="{00000000-0005-0000-0000-0000A5720000}"/>
    <cellStyle name="Nota 2 3 11 8 2" xfId="29328" xr:uid="{00000000-0005-0000-0000-0000A6720000}"/>
    <cellStyle name="Nota 2 3 11 9" xfId="29329" xr:uid="{00000000-0005-0000-0000-0000A7720000}"/>
    <cellStyle name="Nota 2 3 11 9 2" xfId="29330" xr:uid="{00000000-0005-0000-0000-0000A8720000}"/>
    <cellStyle name="Nota 2 3 12" xfId="902" xr:uid="{00000000-0005-0000-0000-0000A9720000}"/>
    <cellStyle name="Nota 2 3 12 10" xfId="29331" xr:uid="{00000000-0005-0000-0000-0000AA720000}"/>
    <cellStyle name="Nota 2 3 12 10 2" xfId="29332" xr:uid="{00000000-0005-0000-0000-0000AB720000}"/>
    <cellStyle name="Nota 2 3 12 11" xfId="29333" xr:uid="{00000000-0005-0000-0000-0000AC720000}"/>
    <cellStyle name="Nota 2 3 12 11 2" xfId="29334" xr:uid="{00000000-0005-0000-0000-0000AD720000}"/>
    <cellStyle name="Nota 2 3 12 12" xfId="29335" xr:uid="{00000000-0005-0000-0000-0000AE720000}"/>
    <cellStyle name="Nota 2 3 12 12 2" xfId="29336" xr:uid="{00000000-0005-0000-0000-0000AF720000}"/>
    <cellStyle name="Nota 2 3 12 13" xfId="29337" xr:uid="{00000000-0005-0000-0000-0000B0720000}"/>
    <cellStyle name="Nota 2 3 12 13 2" xfId="29338" xr:uid="{00000000-0005-0000-0000-0000B1720000}"/>
    <cellStyle name="Nota 2 3 12 14" xfId="29339" xr:uid="{00000000-0005-0000-0000-0000B2720000}"/>
    <cellStyle name="Nota 2 3 12 14 2" xfId="29340" xr:uid="{00000000-0005-0000-0000-0000B3720000}"/>
    <cellStyle name="Nota 2 3 12 15" xfId="29341" xr:uid="{00000000-0005-0000-0000-0000B4720000}"/>
    <cellStyle name="Nota 2 3 12 15 2" xfId="29342" xr:uid="{00000000-0005-0000-0000-0000B5720000}"/>
    <cellStyle name="Nota 2 3 12 16" xfId="29343" xr:uid="{00000000-0005-0000-0000-0000B6720000}"/>
    <cellStyle name="Nota 2 3 12 16 2" xfId="29344" xr:uid="{00000000-0005-0000-0000-0000B7720000}"/>
    <cellStyle name="Nota 2 3 12 17" xfId="29345" xr:uid="{00000000-0005-0000-0000-0000B8720000}"/>
    <cellStyle name="Nota 2 3 12 17 2" xfId="29346" xr:uid="{00000000-0005-0000-0000-0000B9720000}"/>
    <cellStyle name="Nota 2 3 12 18" xfId="29347" xr:uid="{00000000-0005-0000-0000-0000BA720000}"/>
    <cellStyle name="Nota 2 3 12 18 2" xfId="29348" xr:uid="{00000000-0005-0000-0000-0000BB720000}"/>
    <cellStyle name="Nota 2 3 12 19" xfId="29349" xr:uid="{00000000-0005-0000-0000-0000BC720000}"/>
    <cellStyle name="Nota 2 3 12 19 2" xfId="29350" xr:uid="{00000000-0005-0000-0000-0000BD720000}"/>
    <cellStyle name="Nota 2 3 12 2" xfId="903" xr:uid="{00000000-0005-0000-0000-0000BE720000}"/>
    <cellStyle name="Nota 2 3 12 2 2" xfId="29351" xr:uid="{00000000-0005-0000-0000-0000BF720000}"/>
    <cellStyle name="Nota 2 3 12 20" xfId="29352" xr:uid="{00000000-0005-0000-0000-0000C0720000}"/>
    <cellStyle name="Nota 2 3 12 20 2" xfId="29353" xr:uid="{00000000-0005-0000-0000-0000C1720000}"/>
    <cellStyle name="Nota 2 3 12 21" xfId="29354" xr:uid="{00000000-0005-0000-0000-0000C2720000}"/>
    <cellStyle name="Nota 2 3 12 21 2" xfId="29355" xr:uid="{00000000-0005-0000-0000-0000C3720000}"/>
    <cellStyle name="Nota 2 3 12 22" xfId="29356" xr:uid="{00000000-0005-0000-0000-0000C4720000}"/>
    <cellStyle name="Nota 2 3 12 22 2" xfId="29357" xr:uid="{00000000-0005-0000-0000-0000C5720000}"/>
    <cellStyle name="Nota 2 3 12 23" xfId="29358" xr:uid="{00000000-0005-0000-0000-0000C6720000}"/>
    <cellStyle name="Nota 2 3 12 23 2" xfId="29359" xr:uid="{00000000-0005-0000-0000-0000C7720000}"/>
    <cellStyle name="Nota 2 3 12 24" xfId="29360" xr:uid="{00000000-0005-0000-0000-0000C8720000}"/>
    <cellStyle name="Nota 2 3 12 24 2" xfId="29361" xr:uid="{00000000-0005-0000-0000-0000C9720000}"/>
    <cellStyle name="Nota 2 3 12 25" xfId="29362" xr:uid="{00000000-0005-0000-0000-0000CA720000}"/>
    <cellStyle name="Nota 2 3 12 25 2" xfId="29363" xr:uid="{00000000-0005-0000-0000-0000CB720000}"/>
    <cellStyle name="Nota 2 3 12 26" xfId="29364" xr:uid="{00000000-0005-0000-0000-0000CC720000}"/>
    <cellStyle name="Nota 2 3 12 26 2" xfId="29365" xr:uid="{00000000-0005-0000-0000-0000CD720000}"/>
    <cellStyle name="Nota 2 3 12 27" xfId="29366" xr:uid="{00000000-0005-0000-0000-0000CE720000}"/>
    <cellStyle name="Nota 2 3 12 27 2" xfId="29367" xr:uid="{00000000-0005-0000-0000-0000CF720000}"/>
    <cellStyle name="Nota 2 3 12 28" xfId="29368" xr:uid="{00000000-0005-0000-0000-0000D0720000}"/>
    <cellStyle name="Nota 2 3 12 28 2" xfId="29369" xr:uid="{00000000-0005-0000-0000-0000D1720000}"/>
    <cellStyle name="Nota 2 3 12 29" xfId="29370" xr:uid="{00000000-0005-0000-0000-0000D2720000}"/>
    <cellStyle name="Nota 2 3 12 29 2" xfId="29371" xr:uid="{00000000-0005-0000-0000-0000D3720000}"/>
    <cellStyle name="Nota 2 3 12 3" xfId="29372" xr:uid="{00000000-0005-0000-0000-0000D4720000}"/>
    <cellStyle name="Nota 2 3 12 3 2" xfId="29373" xr:uid="{00000000-0005-0000-0000-0000D5720000}"/>
    <cellStyle name="Nota 2 3 12 30" xfId="29374" xr:uid="{00000000-0005-0000-0000-0000D6720000}"/>
    <cellStyle name="Nota 2 3 12 30 2" xfId="29375" xr:uid="{00000000-0005-0000-0000-0000D7720000}"/>
    <cellStyle name="Nota 2 3 12 31" xfId="29376" xr:uid="{00000000-0005-0000-0000-0000D8720000}"/>
    <cellStyle name="Nota 2 3 12 31 2" xfId="29377" xr:uid="{00000000-0005-0000-0000-0000D9720000}"/>
    <cellStyle name="Nota 2 3 12 32" xfId="29378" xr:uid="{00000000-0005-0000-0000-0000DA720000}"/>
    <cellStyle name="Nota 2 3 12 32 2" xfId="29379" xr:uid="{00000000-0005-0000-0000-0000DB720000}"/>
    <cellStyle name="Nota 2 3 12 33" xfId="29380" xr:uid="{00000000-0005-0000-0000-0000DC720000}"/>
    <cellStyle name="Nota 2 3 12 33 2" xfId="29381" xr:uid="{00000000-0005-0000-0000-0000DD720000}"/>
    <cellStyle name="Nota 2 3 12 34" xfId="29382" xr:uid="{00000000-0005-0000-0000-0000DE720000}"/>
    <cellStyle name="Nota 2 3 12 34 2" xfId="29383" xr:uid="{00000000-0005-0000-0000-0000DF720000}"/>
    <cellStyle name="Nota 2 3 12 35" xfId="29384" xr:uid="{00000000-0005-0000-0000-0000E0720000}"/>
    <cellStyle name="Nota 2 3 12 35 2" xfId="29385" xr:uid="{00000000-0005-0000-0000-0000E1720000}"/>
    <cellStyle name="Nota 2 3 12 36" xfId="29386" xr:uid="{00000000-0005-0000-0000-0000E2720000}"/>
    <cellStyle name="Nota 2 3 12 36 2" xfId="29387" xr:uid="{00000000-0005-0000-0000-0000E3720000}"/>
    <cellStyle name="Nota 2 3 12 37" xfId="29388" xr:uid="{00000000-0005-0000-0000-0000E4720000}"/>
    <cellStyle name="Nota 2 3 12 37 2" xfId="29389" xr:uid="{00000000-0005-0000-0000-0000E5720000}"/>
    <cellStyle name="Nota 2 3 12 38" xfId="29390" xr:uid="{00000000-0005-0000-0000-0000E6720000}"/>
    <cellStyle name="Nota 2 3 12 38 2" xfId="29391" xr:uid="{00000000-0005-0000-0000-0000E7720000}"/>
    <cellStyle name="Nota 2 3 12 39" xfId="29392" xr:uid="{00000000-0005-0000-0000-0000E8720000}"/>
    <cellStyle name="Nota 2 3 12 39 2" xfId="29393" xr:uid="{00000000-0005-0000-0000-0000E9720000}"/>
    <cellStyle name="Nota 2 3 12 4" xfId="29394" xr:uid="{00000000-0005-0000-0000-0000EA720000}"/>
    <cellStyle name="Nota 2 3 12 4 2" xfId="29395" xr:uid="{00000000-0005-0000-0000-0000EB720000}"/>
    <cellStyle name="Nota 2 3 12 40" xfId="29396" xr:uid="{00000000-0005-0000-0000-0000EC720000}"/>
    <cellStyle name="Nota 2 3 12 41" xfId="29397" xr:uid="{00000000-0005-0000-0000-0000ED720000}"/>
    <cellStyle name="Nota 2 3 12 42" xfId="29398" xr:uid="{00000000-0005-0000-0000-0000EE720000}"/>
    <cellStyle name="Nota 2 3 12 43" xfId="29399" xr:uid="{00000000-0005-0000-0000-0000EF720000}"/>
    <cellStyle name="Nota 2 3 12 44" xfId="29400" xr:uid="{00000000-0005-0000-0000-0000F0720000}"/>
    <cellStyle name="Nota 2 3 12 45" xfId="29401" xr:uid="{00000000-0005-0000-0000-0000F1720000}"/>
    <cellStyle name="Nota 2 3 12 46" xfId="29402" xr:uid="{00000000-0005-0000-0000-0000F2720000}"/>
    <cellStyle name="Nota 2 3 12 47" xfId="29403" xr:uid="{00000000-0005-0000-0000-0000F3720000}"/>
    <cellStyle name="Nota 2 3 12 48" xfId="29404" xr:uid="{00000000-0005-0000-0000-0000F4720000}"/>
    <cellStyle name="Nota 2 3 12 49" xfId="29405" xr:uid="{00000000-0005-0000-0000-0000F5720000}"/>
    <cellStyle name="Nota 2 3 12 5" xfId="29406" xr:uid="{00000000-0005-0000-0000-0000F6720000}"/>
    <cellStyle name="Nota 2 3 12 5 2" xfId="29407" xr:uid="{00000000-0005-0000-0000-0000F7720000}"/>
    <cellStyle name="Nota 2 3 12 50" xfId="29408" xr:uid="{00000000-0005-0000-0000-0000F8720000}"/>
    <cellStyle name="Nota 2 3 12 51" xfId="29409" xr:uid="{00000000-0005-0000-0000-0000F9720000}"/>
    <cellStyle name="Nota 2 3 12 52" xfId="29410" xr:uid="{00000000-0005-0000-0000-0000FA720000}"/>
    <cellStyle name="Nota 2 3 12 53" xfId="29411" xr:uid="{00000000-0005-0000-0000-0000FB720000}"/>
    <cellStyle name="Nota 2 3 12 54" xfId="29412" xr:uid="{00000000-0005-0000-0000-0000FC720000}"/>
    <cellStyle name="Nota 2 3 12 55" xfId="29413" xr:uid="{00000000-0005-0000-0000-0000FD720000}"/>
    <cellStyle name="Nota 2 3 12 56" xfId="29414" xr:uid="{00000000-0005-0000-0000-0000FE720000}"/>
    <cellStyle name="Nota 2 3 12 57" xfId="29415" xr:uid="{00000000-0005-0000-0000-0000FF720000}"/>
    <cellStyle name="Nota 2 3 12 58" xfId="29416" xr:uid="{00000000-0005-0000-0000-000000730000}"/>
    <cellStyle name="Nota 2 3 12 59" xfId="29417" xr:uid="{00000000-0005-0000-0000-000001730000}"/>
    <cellStyle name="Nota 2 3 12 6" xfId="29418" xr:uid="{00000000-0005-0000-0000-000002730000}"/>
    <cellStyle name="Nota 2 3 12 6 2" xfId="29419" xr:uid="{00000000-0005-0000-0000-000003730000}"/>
    <cellStyle name="Nota 2 3 12 60" xfId="29420" xr:uid="{00000000-0005-0000-0000-000004730000}"/>
    <cellStyle name="Nota 2 3 12 61" xfId="29421" xr:uid="{00000000-0005-0000-0000-000005730000}"/>
    <cellStyle name="Nota 2 3 12 62" xfId="29422" xr:uid="{00000000-0005-0000-0000-000006730000}"/>
    <cellStyle name="Nota 2 3 12 63" xfId="29423" xr:uid="{00000000-0005-0000-0000-000007730000}"/>
    <cellStyle name="Nota 2 3 12 64" xfId="29424" xr:uid="{00000000-0005-0000-0000-000008730000}"/>
    <cellStyle name="Nota 2 3 12 65" xfId="29425" xr:uid="{00000000-0005-0000-0000-000009730000}"/>
    <cellStyle name="Nota 2 3 12 66" xfId="29426" xr:uid="{00000000-0005-0000-0000-00000A730000}"/>
    <cellStyle name="Nota 2 3 12 67" xfId="29427" xr:uid="{00000000-0005-0000-0000-00000B730000}"/>
    <cellStyle name="Nota 2 3 12 68" xfId="29428" xr:uid="{00000000-0005-0000-0000-00000C730000}"/>
    <cellStyle name="Nota 2 3 12 69" xfId="29429" xr:uid="{00000000-0005-0000-0000-00000D730000}"/>
    <cellStyle name="Nota 2 3 12 7" xfId="29430" xr:uid="{00000000-0005-0000-0000-00000E730000}"/>
    <cellStyle name="Nota 2 3 12 7 2" xfId="29431" xr:uid="{00000000-0005-0000-0000-00000F730000}"/>
    <cellStyle name="Nota 2 3 12 70" xfId="29432" xr:uid="{00000000-0005-0000-0000-000010730000}"/>
    <cellStyle name="Nota 2 3 12 71" xfId="29433" xr:uid="{00000000-0005-0000-0000-000011730000}"/>
    <cellStyle name="Nota 2 3 12 72" xfId="29434" xr:uid="{00000000-0005-0000-0000-000012730000}"/>
    <cellStyle name="Nota 2 3 12 73" xfId="29435" xr:uid="{00000000-0005-0000-0000-000013730000}"/>
    <cellStyle name="Nota 2 3 12 74" xfId="29436" xr:uid="{00000000-0005-0000-0000-000014730000}"/>
    <cellStyle name="Nota 2 3 12 75" xfId="29437" xr:uid="{00000000-0005-0000-0000-000015730000}"/>
    <cellStyle name="Nota 2 3 12 76" xfId="29438" xr:uid="{00000000-0005-0000-0000-000016730000}"/>
    <cellStyle name="Nota 2 3 12 77" xfId="52666" xr:uid="{00000000-0005-0000-0000-000017730000}"/>
    <cellStyle name="Nota 2 3 12 78" xfId="52922" xr:uid="{00000000-0005-0000-0000-000018730000}"/>
    <cellStyle name="Nota 2 3 12 79" xfId="53383" xr:uid="{00000000-0005-0000-0000-000019730000}"/>
    <cellStyle name="Nota 2 3 12 8" xfId="29439" xr:uid="{00000000-0005-0000-0000-00001A730000}"/>
    <cellStyle name="Nota 2 3 12 8 2" xfId="29440" xr:uid="{00000000-0005-0000-0000-00001B730000}"/>
    <cellStyle name="Nota 2 3 12 9" xfId="29441" xr:uid="{00000000-0005-0000-0000-00001C730000}"/>
    <cellStyle name="Nota 2 3 12 9 2" xfId="29442" xr:uid="{00000000-0005-0000-0000-00001D730000}"/>
    <cellStyle name="Nota 2 3 13" xfId="904" xr:uid="{00000000-0005-0000-0000-00001E730000}"/>
    <cellStyle name="Nota 2 3 13 10" xfId="29443" xr:uid="{00000000-0005-0000-0000-00001F730000}"/>
    <cellStyle name="Nota 2 3 13 10 2" xfId="29444" xr:uid="{00000000-0005-0000-0000-000020730000}"/>
    <cellStyle name="Nota 2 3 13 11" xfId="29445" xr:uid="{00000000-0005-0000-0000-000021730000}"/>
    <cellStyle name="Nota 2 3 13 11 2" xfId="29446" xr:uid="{00000000-0005-0000-0000-000022730000}"/>
    <cellStyle name="Nota 2 3 13 12" xfId="29447" xr:uid="{00000000-0005-0000-0000-000023730000}"/>
    <cellStyle name="Nota 2 3 13 12 2" xfId="29448" xr:uid="{00000000-0005-0000-0000-000024730000}"/>
    <cellStyle name="Nota 2 3 13 13" xfId="29449" xr:uid="{00000000-0005-0000-0000-000025730000}"/>
    <cellStyle name="Nota 2 3 13 13 2" xfId="29450" xr:uid="{00000000-0005-0000-0000-000026730000}"/>
    <cellStyle name="Nota 2 3 13 14" xfId="29451" xr:uid="{00000000-0005-0000-0000-000027730000}"/>
    <cellStyle name="Nota 2 3 13 14 2" xfId="29452" xr:uid="{00000000-0005-0000-0000-000028730000}"/>
    <cellStyle name="Nota 2 3 13 15" xfId="29453" xr:uid="{00000000-0005-0000-0000-000029730000}"/>
    <cellStyle name="Nota 2 3 13 15 2" xfId="29454" xr:uid="{00000000-0005-0000-0000-00002A730000}"/>
    <cellStyle name="Nota 2 3 13 16" xfId="29455" xr:uid="{00000000-0005-0000-0000-00002B730000}"/>
    <cellStyle name="Nota 2 3 13 16 2" xfId="29456" xr:uid="{00000000-0005-0000-0000-00002C730000}"/>
    <cellStyle name="Nota 2 3 13 17" xfId="29457" xr:uid="{00000000-0005-0000-0000-00002D730000}"/>
    <cellStyle name="Nota 2 3 13 17 2" xfId="29458" xr:uid="{00000000-0005-0000-0000-00002E730000}"/>
    <cellStyle name="Nota 2 3 13 18" xfId="29459" xr:uid="{00000000-0005-0000-0000-00002F730000}"/>
    <cellStyle name="Nota 2 3 13 18 2" xfId="29460" xr:uid="{00000000-0005-0000-0000-000030730000}"/>
    <cellStyle name="Nota 2 3 13 19" xfId="29461" xr:uid="{00000000-0005-0000-0000-000031730000}"/>
    <cellStyle name="Nota 2 3 13 19 2" xfId="29462" xr:uid="{00000000-0005-0000-0000-000032730000}"/>
    <cellStyle name="Nota 2 3 13 2" xfId="905" xr:uid="{00000000-0005-0000-0000-000033730000}"/>
    <cellStyle name="Nota 2 3 13 2 2" xfId="29463" xr:uid="{00000000-0005-0000-0000-000034730000}"/>
    <cellStyle name="Nota 2 3 13 20" xfId="29464" xr:uid="{00000000-0005-0000-0000-000035730000}"/>
    <cellStyle name="Nota 2 3 13 20 2" xfId="29465" xr:uid="{00000000-0005-0000-0000-000036730000}"/>
    <cellStyle name="Nota 2 3 13 21" xfId="29466" xr:uid="{00000000-0005-0000-0000-000037730000}"/>
    <cellStyle name="Nota 2 3 13 21 2" xfId="29467" xr:uid="{00000000-0005-0000-0000-000038730000}"/>
    <cellStyle name="Nota 2 3 13 22" xfId="29468" xr:uid="{00000000-0005-0000-0000-000039730000}"/>
    <cellStyle name="Nota 2 3 13 22 2" xfId="29469" xr:uid="{00000000-0005-0000-0000-00003A730000}"/>
    <cellStyle name="Nota 2 3 13 23" xfId="29470" xr:uid="{00000000-0005-0000-0000-00003B730000}"/>
    <cellStyle name="Nota 2 3 13 23 2" xfId="29471" xr:uid="{00000000-0005-0000-0000-00003C730000}"/>
    <cellStyle name="Nota 2 3 13 24" xfId="29472" xr:uid="{00000000-0005-0000-0000-00003D730000}"/>
    <cellStyle name="Nota 2 3 13 24 2" xfId="29473" xr:uid="{00000000-0005-0000-0000-00003E730000}"/>
    <cellStyle name="Nota 2 3 13 25" xfId="29474" xr:uid="{00000000-0005-0000-0000-00003F730000}"/>
    <cellStyle name="Nota 2 3 13 25 2" xfId="29475" xr:uid="{00000000-0005-0000-0000-000040730000}"/>
    <cellStyle name="Nota 2 3 13 26" xfId="29476" xr:uid="{00000000-0005-0000-0000-000041730000}"/>
    <cellStyle name="Nota 2 3 13 26 2" xfId="29477" xr:uid="{00000000-0005-0000-0000-000042730000}"/>
    <cellStyle name="Nota 2 3 13 27" xfId="29478" xr:uid="{00000000-0005-0000-0000-000043730000}"/>
    <cellStyle name="Nota 2 3 13 27 2" xfId="29479" xr:uid="{00000000-0005-0000-0000-000044730000}"/>
    <cellStyle name="Nota 2 3 13 28" xfId="29480" xr:uid="{00000000-0005-0000-0000-000045730000}"/>
    <cellStyle name="Nota 2 3 13 28 2" xfId="29481" xr:uid="{00000000-0005-0000-0000-000046730000}"/>
    <cellStyle name="Nota 2 3 13 29" xfId="29482" xr:uid="{00000000-0005-0000-0000-000047730000}"/>
    <cellStyle name="Nota 2 3 13 29 2" xfId="29483" xr:uid="{00000000-0005-0000-0000-000048730000}"/>
    <cellStyle name="Nota 2 3 13 3" xfId="29484" xr:uid="{00000000-0005-0000-0000-000049730000}"/>
    <cellStyle name="Nota 2 3 13 3 2" xfId="29485" xr:uid="{00000000-0005-0000-0000-00004A730000}"/>
    <cellStyle name="Nota 2 3 13 30" xfId="29486" xr:uid="{00000000-0005-0000-0000-00004B730000}"/>
    <cellStyle name="Nota 2 3 13 30 2" xfId="29487" xr:uid="{00000000-0005-0000-0000-00004C730000}"/>
    <cellStyle name="Nota 2 3 13 31" xfId="29488" xr:uid="{00000000-0005-0000-0000-00004D730000}"/>
    <cellStyle name="Nota 2 3 13 31 2" xfId="29489" xr:uid="{00000000-0005-0000-0000-00004E730000}"/>
    <cellStyle name="Nota 2 3 13 32" xfId="29490" xr:uid="{00000000-0005-0000-0000-00004F730000}"/>
    <cellStyle name="Nota 2 3 13 32 2" xfId="29491" xr:uid="{00000000-0005-0000-0000-000050730000}"/>
    <cellStyle name="Nota 2 3 13 33" xfId="29492" xr:uid="{00000000-0005-0000-0000-000051730000}"/>
    <cellStyle name="Nota 2 3 13 33 2" xfId="29493" xr:uid="{00000000-0005-0000-0000-000052730000}"/>
    <cellStyle name="Nota 2 3 13 34" xfId="29494" xr:uid="{00000000-0005-0000-0000-000053730000}"/>
    <cellStyle name="Nota 2 3 13 34 2" xfId="29495" xr:uid="{00000000-0005-0000-0000-000054730000}"/>
    <cellStyle name="Nota 2 3 13 35" xfId="29496" xr:uid="{00000000-0005-0000-0000-000055730000}"/>
    <cellStyle name="Nota 2 3 13 35 2" xfId="29497" xr:uid="{00000000-0005-0000-0000-000056730000}"/>
    <cellStyle name="Nota 2 3 13 36" xfId="29498" xr:uid="{00000000-0005-0000-0000-000057730000}"/>
    <cellStyle name="Nota 2 3 13 36 2" xfId="29499" xr:uid="{00000000-0005-0000-0000-000058730000}"/>
    <cellStyle name="Nota 2 3 13 37" xfId="29500" xr:uid="{00000000-0005-0000-0000-000059730000}"/>
    <cellStyle name="Nota 2 3 13 37 2" xfId="29501" xr:uid="{00000000-0005-0000-0000-00005A730000}"/>
    <cellStyle name="Nota 2 3 13 38" xfId="29502" xr:uid="{00000000-0005-0000-0000-00005B730000}"/>
    <cellStyle name="Nota 2 3 13 38 2" xfId="29503" xr:uid="{00000000-0005-0000-0000-00005C730000}"/>
    <cellStyle name="Nota 2 3 13 39" xfId="29504" xr:uid="{00000000-0005-0000-0000-00005D730000}"/>
    <cellStyle name="Nota 2 3 13 39 2" xfId="29505" xr:uid="{00000000-0005-0000-0000-00005E730000}"/>
    <cellStyle name="Nota 2 3 13 4" xfId="29506" xr:uid="{00000000-0005-0000-0000-00005F730000}"/>
    <cellStyle name="Nota 2 3 13 4 2" xfId="29507" xr:uid="{00000000-0005-0000-0000-000060730000}"/>
    <cellStyle name="Nota 2 3 13 40" xfId="29508" xr:uid="{00000000-0005-0000-0000-000061730000}"/>
    <cellStyle name="Nota 2 3 13 41" xfId="29509" xr:uid="{00000000-0005-0000-0000-000062730000}"/>
    <cellStyle name="Nota 2 3 13 42" xfId="29510" xr:uid="{00000000-0005-0000-0000-000063730000}"/>
    <cellStyle name="Nota 2 3 13 43" xfId="29511" xr:uid="{00000000-0005-0000-0000-000064730000}"/>
    <cellStyle name="Nota 2 3 13 44" xfId="29512" xr:uid="{00000000-0005-0000-0000-000065730000}"/>
    <cellStyle name="Nota 2 3 13 45" xfId="29513" xr:uid="{00000000-0005-0000-0000-000066730000}"/>
    <cellStyle name="Nota 2 3 13 46" xfId="29514" xr:uid="{00000000-0005-0000-0000-000067730000}"/>
    <cellStyle name="Nota 2 3 13 47" xfId="29515" xr:uid="{00000000-0005-0000-0000-000068730000}"/>
    <cellStyle name="Nota 2 3 13 48" xfId="29516" xr:uid="{00000000-0005-0000-0000-000069730000}"/>
    <cellStyle name="Nota 2 3 13 49" xfId="29517" xr:uid="{00000000-0005-0000-0000-00006A730000}"/>
    <cellStyle name="Nota 2 3 13 5" xfId="29518" xr:uid="{00000000-0005-0000-0000-00006B730000}"/>
    <cellStyle name="Nota 2 3 13 5 2" xfId="29519" xr:uid="{00000000-0005-0000-0000-00006C730000}"/>
    <cellStyle name="Nota 2 3 13 50" xfId="29520" xr:uid="{00000000-0005-0000-0000-00006D730000}"/>
    <cellStyle name="Nota 2 3 13 51" xfId="29521" xr:uid="{00000000-0005-0000-0000-00006E730000}"/>
    <cellStyle name="Nota 2 3 13 52" xfId="29522" xr:uid="{00000000-0005-0000-0000-00006F730000}"/>
    <cellStyle name="Nota 2 3 13 53" xfId="29523" xr:uid="{00000000-0005-0000-0000-000070730000}"/>
    <cellStyle name="Nota 2 3 13 54" xfId="29524" xr:uid="{00000000-0005-0000-0000-000071730000}"/>
    <cellStyle name="Nota 2 3 13 55" xfId="29525" xr:uid="{00000000-0005-0000-0000-000072730000}"/>
    <cellStyle name="Nota 2 3 13 56" xfId="29526" xr:uid="{00000000-0005-0000-0000-000073730000}"/>
    <cellStyle name="Nota 2 3 13 57" xfId="29527" xr:uid="{00000000-0005-0000-0000-000074730000}"/>
    <cellStyle name="Nota 2 3 13 58" xfId="29528" xr:uid="{00000000-0005-0000-0000-000075730000}"/>
    <cellStyle name="Nota 2 3 13 59" xfId="29529" xr:uid="{00000000-0005-0000-0000-000076730000}"/>
    <cellStyle name="Nota 2 3 13 6" xfId="29530" xr:uid="{00000000-0005-0000-0000-000077730000}"/>
    <cellStyle name="Nota 2 3 13 6 2" xfId="29531" xr:uid="{00000000-0005-0000-0000-000078730000}"/>
    <cellStyle name="Nota 2 3 13 60" xfId="29532" xr:uid="{00000000-0005-0000-0000-000079730000}"/>
    <cellStyle name="Nota 2 3 13 61" xfId="29533" xr:uid="{00000000-0005-0000-0000-00007A730000}"/>
    <cellStyle name="Nota 2 3 13 62" xfId="29534" xr:uid="{00000000-0005-0000-0000-00007B730000}"/>
    <cellStyle name="Nota 2 3 13 63" xfId="29535" xr:uid="{00000000-0005-0000-0000-00007C730000}"/>
    <cellStyle name="Nota 2 3 13 64" xfId="29536" xr:uid="{00000000-0005-0000-0000-00007D730000}"/>
    <cellStyle name="Nota 2 3 13 65" xfId="29537" xr:uid="{00000000-0005-0000-0000-00007E730000}"/>
    <cellStyle name="Nota 2 3 13 66" xfId="29538" xr:uid="{00000000-0005-0000-0000-00007F730000}"/>
    <cellStyle name="Nota 2 3 13 67" xfId="29539" xr:uid="{00000000-0005-0000-0000-000080730000}"/>
    <cellStyle name="Nota 2 3 13 68" xfId="29540" xr:uid="{00000000-0005-0000-0000-000081730000}"/>
    <cellStyle name="Nota 2 3 13 69" xfId="29541" xr:uid="{00000000-0005-0000-0000-000082730000}"/>
    <cellStyle name="Nota 2 3 13 7" xfId="29542" xr:uid="{00000000-0005-0000-0000-000083730000}"/>
    <cellStyle name="Nota 2 3 13 7 2" xfId="29543" xr:uid="{00000000-0005-0000-0000-000084730000}"/>
    <cellStyle name="Nota 2 3 13 70" xfId="29544" xr:uid="{00000000-0005-0000-0000-000085730000}"/>
    <cellStyle name="Nota 2 3 13 71" xfId="29545" xr:uid="{00000000-0005-0000-0000-000086730000}"/>
    <cellStyle name="Nota 2 3 13 72" xfId="29546" xr:uid="{00000000-0005-0000-0000-000087730000}"/>
    <cellStyle name="Nota 2 3 13 73" xfId="29547" xr:uid="{00000000-0005-0000-0000-000088730000}"/>
    <cellStyle name="Nota 2 3 13 74" xfId="29548" xr:uid="{00000000-0005-0000-0000-000089730000}"/>
    <cellStyle name="Nota 2 3 13 75" xfId="29549" xr:uid="{00000000-0005-0000-0000-00008A730000}"/>
    <cellStyle name="Nota 2 3 13 76" xfId="29550" xr:uid="{00000000-0005-0000-0000-00008B730000}"/>
    <cellStyle name="Nota 2 3 13 77" xfId="52705" xr:uid="{00000000-0005-0000-0000-00008C730000}"/>
    <cellStyle name="Nota 2 3 13 78" xfId="52971" xr:uid="{00000000-0005-0000-0000-00008D730000}"/>
    <cellStyle name="Nota 2 3 13 79" xfId="53432" xr:uid="{00000000-0005-0000-0000-00008E730000}"/>
    <cellStyle name="Nota 2 3 13 8" xfId="29551" xr:uid="{00000000-0005-0000-0000-00008F730000}"/>
    <cellStyle name="Nota 2 3 13 8 2" xfId="29552" xr:uid="{00000000-0005-0000-0000-000090730000}"/>
    <cellStyle name="Nota 2 3 13 9" xfId="29553" xr:uid="{00000000-0005-0000-0000-000091730000}"/>
    <cellStyle name="Nota 2 3 13 9 2" xfId="29554" xr:uid="{00000000-0005-0000-0000-000092730000}"/>
    <cellStyle name="Nota 2 3 14" xfId="906" xr:uid="{00000000-0005-0000-0000-000093730000}"/>
    <cellStyle name="Nota 2 3 14 10" xfId="29555" xr:uid="{00000000-0005-0000-0000-000094730000}"/>
    <cellStyle name="Nota 2 3 14 10 2" xfId="29556" xr:uid="{00000000-0005-0000-0000-000095730000}"/>
    <cellStyle name="Nota 2 3 14 11" xfId="29557" xr:uid="{00000000-0005-0000-0000-000096730000}"/>
    <cellStyle name="Nota 2 3 14 11 2" xfId="29558" xr:uid="{00000000-0005-0000-0000-000097730000}"/>
    <cellStyle name="Nota 2 3 14 12" xfId="29559" xr:uid="{00000000-0005-0000-0000-000098730000}"/>
    <cellStyle name="Nota 2 3 14 12 2" xfId="29560" xr:uid="{00000000-0005-0000-0000-000099730000}"/>
    <cellStyle name="Nota 2 3 14 13" xfId="29561" xr:uid="{00000000-0005-0000-0000-00009A730000}"/>
    <cellStyle name="Nota 2 3 14 13 2" xfId="29562" xr:uid="{00000000-0005-0000-0000-00009B730000}"/>
    <cellStyle name="Nota 2 3 14 14" xfId="29563" xr:uid="{00000000-0005-0000-0000-00009C730000}"/>
    <cellStyle name="Nota 2 3 14 14 2" xfId="29564" xr:uid="{00000000-0005-0000-0000-00009D730000}"/>
    <cellStyle name="Nota 2 3 14 15" xfId="29565" xr:uid="{00000000-0005-0000-0000-00009E730000}"/>
    <cellStyle name="Nota 2 3 14 15 2" xfId="29566" xr:uid="{00000000-0005-0000-0000-00009F730000}"/>
    <cellStyle name="Nota 2 3 14 16" xfId="29567" xr:uid="{00000000-0005-0000-0000-0000A0730000}"/>
    <cellStyle name="Nota 2 3 14 16 2" xfId="29568" xr:uid="{00000000-0005-0000-0000-0000A1730000}"/>
    <cellStyle name="Nota 2 3 14 17" xfId="29569" xr:uid="{00000000-0005-0000-0000-0000A2730000}"/>
    <cellStyle name="Nota 2 3 14 17 2" xfId="29570" xr:uid="{00000000-0005-0000-0000-0000A3730000}"/>
    <cellStyle name="Nota 2 3 14 18" xfId="29571" xr:uid="{00000000-0005-0000-0000-0000A4730000}"/>
    <cellStyle name="Nota 2 3 14 18 2" xfId="29572" xr:uid="{00000000-0005-0000-0000-0000A5730000}"/>
    <cellStyle name="Nota 2 3 14 19" xfId="29573" xr:uid="{00000000-0005-0000-0000-0000A6730000}"/>
    <cellStyle name="Nota 2 3 14 19 2" xfId="29574" xr:uid="{00000000-0005-0000-0000-0000A7730000}"/>
    <cellStyle name="Nota 2 3 14 2" xfId="907" xr:uid="{00000000-0005-0000-0000-0000A8730000}"/>
    <cellStyle name="Nota 2 3 14 2 2" xfId="29575" xr:uid="{00000000-0005-0000-0000-0000A9730000}"/>
    <cellStyle name="Nota 2 3 14 20" xfId="29576" xr:uid="{00000000-0005-0000-0000-0000AA730000}"/>
    <cellStyle name="Nota 2 3 14 20 2" xfId="29577" xr:uid="{00000000-0005-0000-0000-0000AB730000}"/>
    <cellStyle name="Nota 2 3 14 21" xfId="29578" xr:uid="{00000000-0005-0000-0000-0000AC730000}"/>
    <cellStyle name="Nota 2 3 14 21 2" xfId="29579" xr:uid="{00000000-0005-0000-0000-0000AD730000}"/>
    <cellStyle name="Nota 2 3 14 22" xfId="29580" xr:uid="{00000000-0005-0000-0000-0000AE730000}"/>
    <cellStyle name="Nota 2 3 14 22 2" xfId="29581" xr:uid="{00000000-0005-0000-0000-0000AF730000}"/>
    <cellStyle name="Nota 2 3 14 23" xfId="29582" xr:uid="{00000000-0005-0000-0000-0000B0730000}"/>
    <cellStyle name="Nota 2 3 14 23 2" xfId="29583" xr:uid="{00000000-0005-0000-0000-0000B1730000}"/>
    <cellStyle name="Nota 2 3 14 24" xfId="29584" xr:uid="{00000000-0005-0000-0000-0000B2730000}"/>
    <cellStyle name="Nota 2 3 14 24 2" xfId="29585" xr:uid="{00000000-0005-0000-0000-0000B3730000}"/>
    <cellStyle name="Nota 2 3 14 25" xfId="29586" xr:uid="{00000000-0005-0000-0000-0000B4730000}"/>
    <cellStyle name="Nota 2 3 14 25 2" xfId="29587" xr:uid="{00000000-0005-0000-0000-0000B5730000}"/>
    <cellStyle name="Nota 2 3 14 26" xfId="29588" xr:uid="{00000000-0005-0000-0000-0000B6730000}"/>
    <cellStyle name="Nota 2 3 14 26 2" xfId="29589" xr:uid="{00000000-0005-0000-0000-0000B7730000}"/>
    <cellStyle name="Nota 2 3 14 27" xfId="29590" xr:uid="{00000000-0005-0000-0000-0000B8730000}"/>
    <cellStyle name="Nota 2 3 14 27 2" xfId="29591" xr:uid="{00000000-0005-0000-0000-0000B9730000}"/>
    <cellStyle name="Nota 2 3 14 28" xfId="29592" xr:uid="{00000000-0005-0000-0000-0000BA730000}"/>
    <cellStyle name="Nota 2 3 14 28 2" xfId="29593" xr:uid="{00000000-0005-0000-0000-0000BB730000}"/>
    <cellStyle name="Nota 2 3 14 29" xfId="29594" xr:uid="{00000000-0005-0000-0000-0000BC730000}"/>
    <cellStyle name="Nota 2 3 14 29 2" xfId="29595" xr:uid="{00000000-0005-0000-0000-0000BD730000}"/>
    <cellStyle name="Nota 2 3 14 3" xfId="29596" xr:uid="{00000000-0005-0000-0000-0000BE730000}"/>
    <cellStyle name="Nota 2 3 14 3 2" xfId="29597" xr:uid="{00000000-0005-0000-0000-0000BF730000}"/>
    <cellStyle name="Nota 2 3 14 30" xfId="29598" xr:uid="{00000000-0005-0000-0000-0000C0730000}"/>
    <cellStyle name="Nota 2 3 14 30 2" xfId="29599" xr:uid="{00000000-0005-0000-0000-0000C1730000}"/>
    <cellStyle name="Nota 2 3 14 31" xfId="29600" xr:uid="{00000000-0005-0000-0000-0000C2730000}"/>
    <cellStyle name="Nota 2 3 14 31 2" xfId="29601" xr:uid="{00000000-0005-0000-0000-0000C3730000}"/>
    <cellStyle name="Nota 2 3 14 32" xfId="29602" xr:uid="{00000000-0005-0000-0000-0000C4730000}"/>
    <cellStyle name="Nota 2 3 14 32 2" xfId="29603" xr:uid="{00000000-0005-0000-0000-0000C5730000}"/>
    <cellStyle name="Nota 2 3 14 33" xfId="29604" xr:uid="{00000000-0005-0000-0000-0000C6730000}"/>
    <cellStyle name="Nota 2 3 14 33 2" xfId="29605" xr:uid="{00000000-0005-0000-0000-0000C7730000}"/>
    <cellStyle name="Nota 2 3 14 34" xfId="29606" xr:uid="{00000000-0005-0000-0000-0000C8730000}"/>
    <cellStyle name="Nota 2 3 14 34 2" xfId="29607" xr:uid="{00000000-0005-0000-0000-0000C9730000}"/>
    <cellStyle name="Nota 2 3 14 35" xfId="29608" xr:uid="{00000000-0005-0000-0000-0000CA730000}"/>
    <cellStyle name="Nota 2 3 14 35 2" xfId="29609" xr:uid="{00000000-0005-0000-0000-0000CB730000}"/>
    <cellStyle name="Nota 2 3 14 36" xfId="29610" xr:uid="{00000000-0005-0000-0000-0000CC730000}"/>
    <cellStyle name="Nota 2 3 14 36 2" xfId="29611" xr:uid="{00000000-0005-0000-0000-0000CD730000}"/>
    <cellStyle name="Nota 2 3 14 37" xfId="29612" xr:uid="{00000000-0005-0000-0000-0000CE730000}"/>
    <cellStyle name="Nota 2 3 14 37 2" xfId="29613" xr:uid="{00000000-0005-0000-0000-0000CF730000}"/>
    <cellStyle name="Nota 2 3 14 38" xfId="29614" xr:uid="{00000000-0005-0000-0000-0000D0730000}"/>
    <cellStyle name="Nota 2 3 14 38 2" xfId="29615" xr:uid="{00000000-0005-0000-0000-0000D1730000}"/>
    <cellStyle name="Nota 2 3 14 39" xfId="29616" xr:uid="{00000000-0005-0000-0000-0000D2730000}"/>
    <cellStyle name="Nota 2 3 14 39 2" xfId="29617" xr:uid="{00000000-0005-0000-0000-0000D3730000}"/>
    <cellStyle name="Nota 2 3 14 4" xfId="29618" xr:uid="{00000000-0005-0000-0000-0000D4730000}"/>
    <cellStyle name="Nota 2 3 14 4 2" xfId="29619" xr:uid="{00000000-0005-0000-0000-0000D5730000}"/>
    <cellStyle name="Nota 2 3 14 40" xfId="29620" xr:uid="{00000000-0005-0000-0000-0000D6730000}"/>
    <cellStyle name="Nota 2 3 14 41" xfId="29621" xr:uid="{00000000-0005-0000-0000-0000D7730000}"/>
    <cellStyle name="Nota 2 3 14 42" xfId="29622" xr:uid="{00000000-0005-0000-0000-0000D8730000}"/>
    <cellStyle name="Nota 2 3 14 43" xfId="29623" xr:uid="{00000000-0005-0000-0000-0000D9730000}"/>
    <cellStyle name="Nota 2 3 14 44" xfId="29624" xr:uid="{00000000-0005-0000-0000-0000DA730000}"/>
    <cellStyle name="Nota 2 3 14 45" xfId="29625" xr:uid="{00000000-0005-0000-0000-0000DB730000}"/>
    <cellStyle name="Nota 2 3 14 46" xfId="29626" xr:uid="{00000000-0005-0000-0000-0000DC730000}"/>
    <cellStyle name="Nota 2 3 14 47" xfId="29627" xr:uid="{00000000-0005-0000-0000-0000DD730000}"/>
    <cellStyle name="Nota 2 3 14 48" xfId="29628" xr:uid="{00000000-0005-0000-0000-0000DE730000}"/>
    <cellStyle name="Nota 2 3 14 49" xfId="29629" xr:uid="{00000000-0005-0000-0000-0000DF730000}"/>
    <cellStyle name="Nota 2 3 14 5" xfId="29630" xr:uid="{00000000-0005-0000-0000-0000E0730000}"/>
    <cellStyle name="Nota 2 3 14 5 2" xfId="29631" xr:uid="{00000000-0005-0000-0000-0000E1730000}"/>
    <cellStyle name="Nota 2 3 14 50" xfId="29632" xr:uid="{00000000-0005-0000-0000-0000E2730000}"/>
    <cellStyle name="Nota 2 3 14 51" xfId="29633" xr:uid="{00000000-0005-0000-0000-0000E3730000}"/>
    <cellStyle name="Nota 2 3 14 52" xfId="29634" xr:uid="{00000000-0005-0000-0000-0000E4730000}"/>
    <cellStyle name="Nota 2 3 14 53" xfId="29635" xr:uid="{00000000-0005-0000-0000-0000E5730000}"/>
    <cellStyle name="Nota 2 3 14 54" xfId="29636" xr:uid="{00000000-0005-0000-0000-0000E6730000}"/>
    <cellStyle name="Nota 2 3 14 55" xfId="29637" xr:uid="{00000000-0005-0000-0000-0000E7730000}"/>
    <cellStyle name="Nota 2 3 14 56" xfId="29638" xr:uid="{00000000-0005-0000-0000-0000E8730000}"/>
    <cellStyle name="Nota 2 3 14 57" xfId="29639" xr:uid="{00000000-0005-0000-0000-0000E9730000}"/>
    <cellStyle name="Nota 2 3 14 58" xfId="29640" xr:uid="{00000000-0005-0000-0000-0000EA730000}"/>
    <cellStyle name="Nota 2 3 14 59" xfId="29641" xr:uid="{00000000-0005-0000-0000-0000EB730000}"/>
    <cellStyle name="Nota 2 3 14 6" xfId="29642" xr:uid="{00000000-0005-0000-0000-0000EC730000}"/>
    <cellStyle name="Nota 2 3 14 6 2" xfId="29643" xr:uid="{00000000-0005-0000-0000-0000ED730000}"/>
    <cellStyle name="Nota 2 3 14 60" xfId="29644" xr:uid="{00000000-0005-0000-0000-0000EE730000}"/>
    <cellStyle name="Nota 2 3 14 61" xfId="29645" xr:uid="{00000000-0005-0000-0000-0000EF730000}"/>
    <cellStyle name="Nota 2 3 14 62" xfId="29646" xr:uid="{00000000-0005-0000-0000-0000F0730000}"/>
    <cellStyle name="Nota 2 3 14 63" xfId="29647" xr:uid="{00000000-0005-0000-0000-0000F1730000}"/>
    <cellStyle name="Nota 2 3 14 64" xfId="29648" xr:uid="{00000000-0005-0000-0000-0000F2730000}"/>
    <cellStyle name="Nota 2 3 14 65" xfId="29649" xr:uid="{00000000-0005-0000-0000-0000F3730000}"/>
    <cellStyle name="Nota 2 3 14 66" xfId="29650" xr:uid="{00000000-0005-0000-0000-0000F4730000}"/>
    <cellStyle name="Nota 2 3 14 67" xfId="29651" xr:uid="{00000000-0005-0000-0000-0000F5730000}"/>
    <cellStyle name="Nota 2 3 14 68" xfId="29652" xr:uid="{00000000-0005-0000-0000-0000F6730000}"/>
    <cellStyle name="Nota 2 3 14 69" xfId="29653" xr:uid="{00000000-0005-0000-0000-0000F7730000}"/>
    <cellStyle name="Nota 2 3 14 7" xfId="29654" xr:uid="{00000000-0005-0000-0000-0000F8730000}"/>
    <cellStyle name="Nota 2 3 14 7 2" xfId="29655" xr:uid="{00000000-0005-0000-0000-0000F9730000}"/>
    <cellStyle name="Nota 2 3 14 70" xfId="29656" xr:uid="{00000000-0005-0000-0000-0000FA730000}"/>
    <cellStyle name="Nota 2 3 14 71" xfId="29657" xr:uid="{00000000-0005-0000-0000-0000FB730000}"/>
    <cellStyle name="Nota 2 3 14 72" xfId="29658" xr:uid="{00000000-0005-0000-0000-0000FC730000}"/>
    <cellStyle name="Nota 2 3 14 73" xfId="29659" xr:uid="{00000000-0005-0000-0000-0000FD730000}"/>
    <cellStyle name="Nota 2 3 14 74" xfId="29660" xr:uid="{00000000-0005-0000-0000-0000FE730000}"/>
    <cellStyle name="Nota 2 3 14 75" xfId="29661" xr:uid="{00000000-0005-0000-0000-0000FF730000}"/>
    <cellStyle name="Nota 2 3 14 76" xfId="29662" xr:uid="{00000000-0005-0000-0000-000000740000}"/>
    <cellStyle name="Nota 2 3 14 77" xfId="52514" xr:uid="{00000000-0005-0000-0000-000001740000}"/>
    <cellStyle name="Nota 2 3 14 78" xfId="52263" xr:uid="{00000000-0005-0000-0000-000002740000}"/>
    <cellStyle name="Nota 2 3 14 79" xfId="53207" xr:uid="{00000000-0005-0000-0000-000003740000}"/>
    <cellStyle name="Nota 2 3 14 8" xfId="29663" xr:uid="{00000000-0005-0000-0000-000004740000}"/>
    <cellStyle name="Nota 2 3 14 8 2" xfId="29664" xr:uid="{00000000-0005-0000-0000-000005740000}"/>
    <cellStyle name="Nota 2 3 14 9" xfId="29665" xr:uid="{00000000-0005-0000-0000-000006740000}"/>
    <cellStyle name="Nota 2 3 14 9 2" xfId="29666" xr:uid="{00000000-0005-0000-0000-000007740000}"/>
    <cellStyle name="Nota 2 3 15" xfId="908" xr:uid="{00000000-0005-0000-0000-000008740000}"/>
    <cellStyle name="Nota 2 3 15 10" xfId="29667" xr:uid="{00000000-0005-0000-0000-000009740000}"/>
    <cellStyle name="Nota 2 3 15 10 2" xfId="29668" xr:uid="{00000000-0005-0000-0000-00000A740000}"/>
    <cellStyle name="Nota 2 3 15 11" xfId="29669" xr:uid="{00000000-0005-0000-0000-00000B740000}"/>
    <cellStyle name="Nota 2 3 15 11 2" xfId="29670" xr:uid="{00000000-0005-0000-0000-00000C740000}"/>
    <cellStyle name="Nota 2 3 15 12" xfId="29671" xr:uid="{00000000-0005-0000-0000-00000D740000}"/>
    <cellStyle name="Nota 2 3 15 12 2" xfId="29672" xr:uid="{00000000-0005-0000-0000-00000E740000}"/>
    <cellStyle name="Nota 2 3 15 13" xfId="29673" xr:uid="{00000000-0005-0000-0000-00000F740000}"/>
    <cellStyle name="Nota 2 3 15 13 2" xfId="29674" xr:uid="{00000000-0005-0000-0000-000010740000}"/>
    <cellStyle name="Nota 2 3 15 14" xfId="29675" xr:uid="{00000000-0005-0000-0000-000011740000}"/>
    <cellStyle name="Nota 2 3 15 14 2" xfId="29676" xr:uid="{00000000-0005-0000-0000-000012740000}"/>
    <cellStyle name="Nota 2 3 15 15" xfId="29677" xr:uid="{00000000-0005-0000-0000-000013740000}"/>
    <cellStyle name="Nota 2 3 15 15 2" xfId="29678" xr:uid="{00000000-0005-0000-0000-000014740000}"/>
    <cellStyle name="Nota 2 3 15 16" xfId="29679" xr:uid="{00000000-0005-0000-0000-000015740000}"/>
    <cellStyle name="Nota 2 3 15 16 2" xfId="29680" xr:uid="{00000000-0005-0000-0000-000016740000}"/>
    <cellStyle name="Nota 2 3 15 17" xfId="29681" xr:uid="{00000000-0005-0000-0000-000017740000}"/>
    <cellStyle name="Nota 2 3 15 17 2" xfId="29682" xr:uid="{00000000-0005-0000-0000-000018740000}"/>
    <cellStyle name="Nota 2 3 15 18" xfId="29683" xr:uid="{00000000-0005-0000-0000-000019740000}"/>
    <cellStyle name="Nota 2 3 15 18 2" xfId="29684" xr:uid="{00000000-0005-0000-0000-00001A740000}"/>
    <cellStyle name="Nota 2 3 15 19" xfId="29685" xr:uid="{00000000-0005-0000-0000-00001B740000}"/>
    <cellStyle name="Nota 2 3 15 19 2" xfId="29686" xr:uid="{00000000-0005-0000-0000-00001C740000}"/>
    <cellStyle name="Nota 2 3 15 2" xfId="909" xr:uid="{00000000-0005-0000-0000-00001D740000}"/>
    <cellStyle name="Nota 2 3 15 2 2" xfId="29687" xr:uid="{00000000-0005-0000-0000-00001E740000}"/>
    <cellStyle name="Nota 2 3 15 20" xfId="29688" xr:uid="{00000000-0005-0000-0000-00001F740000}"/>
    <cellStyle name="Nota 2 3 15 20 2" xfId="29689" xr:uid="{00000000-0005-0000-0000-000020740000}"/>
    <cellStyle name="Nota 2 3 15 21" xfId="29690" xr:uid="{00000000-0005-0000-0000-000021740000}"/>
    <cellStyle name="Nota 2 3 15 21 2" xfId="29691" xr:uid="{00000000-0005-0000-0000-000022740000}"/>
    <cellStyle name="Nota 2 3 15 22" xfId="29692" xr:uid="{00000000-0005-0000-0000-000023740000}"/>
    <cellStyle name="Nota 2 3 15 22 2" xfId="29693" xr:uid="{00000000-0005-0000-0000-000024740000}"/>
    <cellStyle name="Nota 2 3 15 23" xfId="29694" xr:uid="{00000000-0005-0000-0000-000025740000}"/>
    <cellStyle name="Nota 2 3 15 23 2" xfId="29695" xr:uid="{00000000-0005-0000-0000-000026740000}"/>
    <cellStyle name="Nota 2 3 15 24" xfId="29696" xr:uid="{00000000-0005-0000-0000-000027740000}"/>
    <cellStyle name="Nota 2 3 15 24 2" xfId="29697" xr:uid="{00000000-0005-0000-0000-000028740000}"/>
    <cellStyle name="Nota 2 3 15 25" xfId="29698" xr:uid="{00000000-0005-0000-0000-000029740000}"/>
    <cellStyle name="Nota 2 3 15 25 2" xfId="29699" xr:uid="{00000000-0005-0000-0000-00002A740000}"/>
    <cellStyle name="Nota 2 3 15 26" xfId="29700" xr:uid="{00000000-0005-0000-0000-00002B740000}"/>
    <cellStyle name="Nota 2 3 15 26 2" xfId="29701" xr:uid="{00000000-0005-0000-0000-00002C740000}"/>
    <cellStyle name="Nota 2 3 15 27" xfId="29702" xr:uid="{00000000-0005-0000-0000-00002D740000}"/>
    <cellStyle name="Nota 2 3 15 27 2" xfId="29703" xr:uid="{00000000-0005-0000-0000-00002E740000}"/>
    <cellStyle name="Nota 2 3 15 28" xfId="29704" xr:uid="{00000000-0005-0000-0000-00002F740000}"/>
    <cellStyle name="Nota 2 3 15 28 2" xfId="29705" xr:uid="{00000000-0005-0000-0000-000030740000}"/>
    <cellStyle name="Nota 2 3 15 29" xfId="29706" xr:uid="{00000000-0005-0000-0000-000031740000}"/>
    <cellStyle name="Nota 2 3 15 29 2" xfId="29707" xr:uid="{00000000-0005-0000-0000-000032740000}"/>
    <cellStyle name="Nota 2 3 15 3" xfId="29708" xr:uid="{00000000-0005-0000-0000-000033740000}"/>
    <cellStyle name="Nota 2 3 15 3 2" xfId="29709" xr:uid="{00000000-0005-0000-0000-000034740000}"/>
    <cellStyle name="Nota 2 3 15 30" xfId="29710" xr:uid="{00000000-0005-0000-0000-000035740000}"/>
    <cellStyle name="Nota 2 3 15 30 2" xfId="29711" xr:uid="{00000000-0005-0000-0000-000036740000}"/>
    <cellStyle name="Nota 2 3 15 31" xfId="29712" xr:uid="{00000000-0005-0000-0000-000037740000}"/>
    <cellStyle name="Nota 2 3 15 31 2" xfId="29713" xr:uid="{00000000-0005-0000-0000-000038740000}"/>
    <cellStyle name="Nota 2 3 15 32" xfId="29714" xr:uid="{00000000-0005-0000-0000-000039740000}"/>
    <cellStyle name="Nota 2 3 15 32 2" xfId="29715" xr:uid="{00000000-0005-0000-0000-00003A740000}"/>
    <cellStyle name="Nota 2 3 15 33" xfId="29716" xr:uid="{00000000-0005-0000-0000-00003B740000}"/>
    <cellStyle name="Nota 2 3 15 33 2" xfId="29717" xr:uid="{00000000-0005-0000-0000-00003C740000}"/>
    <cellStyle name="Nota 2 3 15 34" xfId="29718" xr:uid="{00000000-0005-0000-0000-00003D740000}"/>
    <cellStyle name="Nota 2 3 15 34 2" xfId="29719" xr:uid="{00000000-0005-0000-0000-00003E740000}"/>
    <cellStyle name="Nota 2 3 15 35" xfId="29720" xr:uid="{00000000-0005-0000-0000-00003F740000}"/>
    <cellStyle name="Nota 2 3 15 35 2" xfId="29721" xr:uid="{00000000-0005-0000-0000-000040740000}"/>
    <cellStyle name="Nota 2 3 15 36" xfId="29722" xr:uid="{00000000-0005-0000-0000-000041740000}"/>
    <cellStyle name="Nota 2 3 15 36 2" xfId="29723" xr:uid="{00000000-0005-0000-0000-000042740000}"/>
    <cellStyle name="Nota 2 3 15 37" xfId="29724" xr:uid="{00000000-0005-0000-0000-000043740000}"/>
    <cellStyle name="Nota 2 3 15 37 2" xfId="29725" xr:uid="{00000000-0005-0000-0000-000044740000}"/>
    <cellStyle name="Nota 2 3 15 38" xfId="29726" xr:uid="{00000000-0005-0000-0000-000045740000}"/>
    <cellStyle name="Nota 2 3 15 38 2" xfId="29727" xr:uid="{00000000-0005-0000-0000-000046740000}"/>
    <cellStyle name="Nota 2 3 15 39" xfId="29728" xr:uid="{00000000-0005-0000-0000-000047740000}"/>
    <cellStyle name="Nota 2 3 15 39 2" xfId="29729" xr:uid="{00000000-0005-0000-0000-000048740000}"/>
    <cellStyle name="Nota 2 3 15 4" xfId="29730" xr:uid="{00000000-0005-0000-0000-000049740000}"/>
    <cellStyle name="Nota 2 3 15 4 2" xfId="29731" xr:uid="{00000000-0005-0000-0000-00004A740000}"/>
    <cellStyle name="Nota 2 3 15 40" xfId="29732" xr:uid="{00000000-0005-0000-0000-00004B740000}"/>
    <cellStyle name="Nota 2 3 15 41" xfId="29733" xr:uid="{00000000-0005-0000-0000-00004C740000}"/>
    <cellStyle name="Nota 2 3 15 42" xfId="29734" xr:uid="{00000000-0005-0000-0000-00004D740000}"/>
    <cellStyle name="Nota 2 3 15 43" xfId="29735" xr:uid="{00000000-0005-0000-0000-00004E740000}"/>
    <cellStyle name="Nota 2 3 15 44" xfId="29736" xr:uid="{00000000-0005-0000-0000-00004F740000}"/>
    <cellStyle name="Nota 2 3 15 45" xfId="29737" xr:uid="{00000000-0005-0000-0000-000050740000}"/>
    <cellStyle name="Nota 2 3 15 46" xfId="29738" xr:uid="{00000000-0005-0000-0000-000051740000}"/>
    <cellStyle name="Nota 2 3 15 47" xfId="29739" xr:uid="{00000000-0005-0000-0000-000052740000}"/>
    <cellStyle name="Nota 2 3 15 48" xfId="29740" xr:uid="{00000000-0005-0000-0000-000053740000}"/>
    <cellStyle name="Nota 2 3 15 49" xfId="29741" xr:uid="{00000000-0005-0000-0000-000054740000}"/>
    <cellStyle name="Nota 2 3 15 5" xfId="29742" xr:uid="{00000000-0005-0000-0000-000055740000}"/>
    <cellStyle name="Nota 2 3 15 5 2" xfId="29743" xr:uid="{00000000-0005-0000-0000-000056740000}"/>
    <cellStyle name="Nota 2 3 15 50" xfId="29744" xr:uid="{00000000-0005-0000-0000-000057740000}"/>
    <cellStyle name="Nota 2 3 15 51" xfId="29745" xr:uid="{00000000-0005-0000-0000-000058740000}"/>
    <cellStyle name="Nota 2 3 15 52" xfId="29746" xr:uid="{00000000-0005-0000-0000-000059740000}"/>
    <cellStyle name="Nota 2 3 15 53" xfId="29747" xr:uid="{00000000-0005-0000-0000-00005A740000}"/>
    <cellStyle name="Nota 2 3 15 54" xfId="29748" xr:uid="{00000000-0005-0000-0000-00005B740000}"/>
    <cellStyle name="Nota 2 3 15 55" xfId="29749" xr:uid="{00000000-0005-0000-0000-00005C740000}"/>
    <cellStyle name="Nota 2 3 15 56" xfId="29750" xr:uid="{00000000-0005-0000-0000-00005D740000}"/>
    <cellStyle name="Nota 2 3 15 57" xfId="29751" xr:uid="{00000000-0005-0000-0000-00005E740000}"/>
    <cellStyle name="Nota 2 3 15 58" xfId="29752" xr:uid="{00000000-0005-0000-0000-00005F740000}"/>
    <cellStyle name="Nota 2 3 15 59" xfId="29753" xr:uid="{00000000-0005-0000-0000-000060740000}"/>
    <cellStyle name="Nota 2 3 15 6" xfId="29754" xr:uid="{00000000-0005-0000-0000-000061740000}"/>
    <cellStyle name="Nota 2 3 15 6 2" xfId="29755" xr:uid="{00000000-0005-0000-0000-000062740000}"/>
    <cellStyle name="Nota 2 3 15 60" xfId="29756" xr:uid="{00000000-0005-0000-0000-000063740000}"/>
    <cellStyle name="Nota 2 3 15 61" xfId="29757" xr:uid="{00000000-0005-0000-0000-000064740000}"/>
    <cellStyle name="Nota 2 3 15 62" xfId="29758" xr:uid="{00000000-0005-0000-0000-000065740000}"/>
    <cellStyle name="Nota 2 3 15 63" xfId="29759" xr:uid="{00000000-0005-0000-0000-000066740000}"/>
    <cellStyle name="Nota 2 3 15 64" xfId="29760" xr:uid="{00000000-0005-0000-0000-000067740000}"/>
    <cellStyle name="Nota 2 3 15 65" xfId="29761" xr:uid="{00000000-0005-0000-0000-000068740000}"/>
    <cellStyle name="Nota 2 3 15 66" xfId="29762" xr:uid="{00000000-0005-0000-0000-000069740000}"/>
    <cellStyle name="Nota 2 3 15 67" xfId="29763" xr:uid="{00000000-0005-0000-0000-00006A740000}"/>
    <cellStyle name="Nota 2 3 15 68" xfId="29764" xr:uid="{00000000-0005-0000-0000-00006B740000}"/>
    <cellStyle name="Nota 2 3 15 69" xfId="29765" xr:uid="{00000000-0005-0000-0000-00006C740000}"/>
    <cellStyle name="Nota 2 3 15 7" xfId="29766" xr:uid="{00000000-0005-0000-0000-00006D740000}"/>
    <cellStyle name="Nota 2 3 15 7 2" xfId="29767" xr:uid="{00000000-0005-0000-0000-00006E740000}"/>
    <cellStyle name="Nota 2 3 15 70" xfId="29768" xr:uid="{00000000-0005-0000-0000-00006F740000}"/>
    <cellStyle name="Nota 2 3 15 71" xfId="29769" xr:uid="{00000000-0005-0000-0000-000070740000}"/>
    <cellStyle name="Nota 2 3 15 72" xfId="29770" xr:uid="{00000000-0005-0000-0000-000071740000}"/>
    <cellStyle name="Nota 2 3 15 73" xfId="29771" xr:uid="{00000000-0005-0000-0000-000072740000}"/>
    <cellStyle name="Nota 2 3 15 74" xfId="29772" xr:uid="{00000000-0005-0000-0000-000073740000}"/>
    <cellStyle name="Nota 2 3 15 75" xfId="29773" xr:uid="{00000000-0005-0000-0000-000074740000}"/>
    <cellStyle name="Nota 2 3 15 76" xfId="29774" xr:uid="{00000000-0005-0000-0000-000075740000}"/>
    <cellStyle name="Nota 2 3 15 77" xfId="52685" xr:uid="{00000000-0005-0000-0000-000076740000}"/>
    <cellStyle name="Nota 2 3 15 78" xfId="52945" xr:uid="{00000000-0005-0000-0000-000077740000}"/>
    <cellStyle name="Nota 2 3 15 79" xfId="53406" xr:uid="{00000000-0005-0000-0000-000078740000}"/>
    <cellStyle name="Nota 2 3 15 8" xfId="29775" xr:uid="{00000000-0005-0000-0000-000079740000}"/>
    <cellStyle name="Nota 2 3 15 8 2" xfId="29776" xr:uid="{00000000-0005-0000-0000-00007A740000}"/>
    <cellStyle name="Nota 2 3 15 9" xfId="29777" xr:uid="{00000000-0005-0000-0000-00007B740000}"/>
    <cellStyle name="Nota 2 3 15 9 2" xfId="29778" xr:uid="{00000000-0005-0000-0000-00007C740000}"/>
    <cellStyle name="Nota 2 3 16" xfId="910" xr:uid="{00000000-0005-0000-0000-00007D740000}"/>
    <cellStyle name="Nota 2 3 16 10" xfId="29779" xr:uid="{00000000-0005-0000-0000-00007E740000}"/>
    <cellStyle name="Nota 2 3 16 10 2" xfId="29780" xr:uid="{00000000-0005-0000-0000-00007F740000}"/>
    <cellStyle name="Nota 2 3 16 11" xfId="29781" xr:uid="{00000000-0005-0000-0000-000080740000}"/>
    <cellStyle name="Nota 2 3 16 11 2" xfId="29782" xr:uid="{00000000-0005-0000-0000-000081740000}"/>
    <cellStyle name="Nota 2 3 16 12" xfId="29783" xr:uid="{00000000-0005-0000-0000-000082740000}"/>
    <cellStyle name="Nota 2 3 16 12 2" xfId="29784" xr:uid="{00000000-0005-0000-0000-000083740000}"/>
    <cellStyle name="Nota 2 3 16 13" xfId="29785" xr:uid="{00000000-0005-0000-0000-000084740000}"/>
    <cellStyle name="Nota 2 3 16 13 2" xfId="29786" xr:uid="{00000000-0005-0000-0000-000085740000}"/>
    <cellStyle name="Nota 2 3 16 14" xfId="29787" xr:uid="{00000000-0005-0000-0000-000086740000}"/>
    <cellStyle name="Nota 2 3 16 14 2" xfId="29788" xr:uid="{00000000-0005-0000-0000-000087740000}"/>
    <cellStyle name="Nota 2 3 16 15" xfId="29789" xr:uid="{00000000-0005-0000-0000-000088740000}"/>
    <cellStyle name="Nota 2 3 16 15 2" xfId="29790" xr:uid="{00000000-0005-0000-0000-000089740000}"/>
    <cellStyle name="Nota 2 3 16 16" xfId="29791" xr:uid="{00000000-0005-0000-0000-00008A740000}"/>
    <cellStyle name="Nota 2 3 16 16 2" xfId="29792" xr:uid="{00000000-0005-0000-0000-00008B740000}"/>
    <cellStyle name="Nota 2 3 16 17" xfId="29793" xr:uid="{00000000-0005-0000-0000-00008C740000}"/>
    <cellStyle name="Nota 2 3 16 17 2" xfId="29794" xr:uid="{00000000-0005-0000-0000-00008D740000}"/>
    <cellStyle name="Nota 2 3 16 18" xfId="29795" xr:uid="{00000000-0005-0000-0000-00008E740000}"/>
    <cellStyle name="Nota 2 3 16 18 2" xfId="29796" xr:uid="{00000000-0005-0000-0000-00008F740000}"/>
    <cellStyle name="Nota 2 3 16 19" xfId="29797" xr:uid="{00000000-0005-0000-0000-000090740000}"/>
    <cellStyle name="Nota 2 3 16 19 2" xfId="29798" xr:uid="{00000000-0005-0000-0000-000091740000}"/>
    <cellStyle name="Nota 2 3 16 2" xfId="911" xr:uid="{00000000-0005-0000-0000-000092740000}"/>
    <cellStyle name="Nota 2 3 16 2 2" xfId="29799" xr:uid="{00000000-0005-0000-0000-000093740000}"/>
    <cellStyle name="Nota 2 3 16 20" xfId="29800" xr:uid="{00000000-0005-0000-0000-000094740000}"/>
    <cellStyle name="Nota 2 3 16 20 2" xfId="29801" xr:uid="{00000000-0005-0000-0000-000095740000}"/>
    <cellStyle name="Nota 2 3 16 21" xfId="29802" xr:uid="{00000000-0005-0000-0000-000096740000}"/>
    <cellStyle name="Nota 2 3 16 21 2" xfId="29803" xr:uid="{00000000-0005-0000-0000-000097740000}"/>
    <cellStyle name="Nota 2 3 16 22" xfId="29804" xr:uid="{00000000-0005-0000-0000-000098740000}"/>
    <cellStyle name="Nota 2 3 16 22 2" xfId="29805" xr:uid="{00000000-0005-0000-0000-000099740000}"/>
    <cellStyle name="Nota 2 3 16 23" xfId="29806" xr:uid="{00000000-0005-0000-0000-00009A740000}"/>
    <cellStyle name="Nota 2 3 16 23 2" xfId="29807" xr:uid="{00000000-0005-0000-0000-00009B740000}"/>
    <cellStyle name="Nota 2 3 16 24" xfId="29808" xr:uid="{00000000-0005-0000-0000-00009C740000}"/>
    <cellStyle name="Nota 2 3 16 24 2" xfId="29809" xr:uid="{00000000-0005-0000-0000-00009D740000}"/>
    <cellStyle name="Nota 2 3 16 25" xfId="29810" xr:uid="{00000000-0005-0000-0000-00009E740000}"/>
    <cellStyle name="Nota 2 3 16 25 2" xfId="29811" xr:uid="{00000000-0005-0000-0000-00009F740000}"/>
    <cellStyle name="Nota 2 3 16 26" xfId="29812" xr:uid="{00000000-0005-0000-0000-0000A0740000}"/>
    <cellStyle name="Nota 2 3 16 26 2" xfId="29813" xr:uid="{00000000-0005-0000-0000-0000A1740000}"/>
    <cellStyle name="Nota 2 3 16 27" xfId="29814" xr:uid="{00000000-0005-0000-0000-0000A2740000}"/>
    <cellStyle name="Nota 2 3 16 27 2" xfId="29815" xr:uid="{00000000-0005-0000-0000-0000A3740000}"/>
    <cellStyle name="Nota 2 3 16 28" xfId="29816" xr:uid="{00000000-0005-0000-0000-0000A4740000}"/>
    <cellStyle name="Nota 2 3 16 28 2" xfId="29817" xr:uid="{00000000-0005-0000-0000-0000A5740000}"/>
    <cellStyle name="Nota 2 3 16 29" xfId="29818" xr:uid="{00000000-0005-0000-0000-0000A6740000}"/>
    <cellStyle name="Nota 2 3 16 29 2" xfId="29819" xr:uid="{00000000-0005-0000-0000-0000A7740000}"/>
    <cellStyle name="Nota 2 3 16 3" xfId="29820" xr:uid="{00000000-0005-0000-0000-0000A8740000}"/>
    <cellStyle name="Nota 2 3 16 3 2" xfId="29821" xr:uid="{00000000-0005-0000-0000-0000A9740000}"/>
    <cellStyle name="Nota 2 3 16 30" xfId="29822" xr:uid="{00000000-0005-0000-0000-0000AA740000}"/>
    <cellStyle name="Nota 2 3 16 30 2" xfId="29823" xr:uid="{00000000-0005-0000-0000-0000AB740000}"/>
    <cellStyle name="Nota 2 3 16 31" xfId="29824" xr:uid="{00000000-0005-0000-0000-0000AC740000}"/>
    <cellStyle name="Nota 2 3 16 31 2" xfId="29825" xr:uid="{00000000-0005-0000-0000-0000AD740000}"/>
    <cellStyle name="Nota 2 3 16 32" xfId="29826" xr:uid="{00000000-0005-0000-0000-0000AE740000}"/>
    <cellStyle name="Nota 2 3 16 32 2" xfId="29827" xr:uid="{00000000-0005-0000-0000-0000AF740000}"/>
    <cellStyle name="Nota 2 3 16 33" xfId="29828" xr:uid="{00000000-0005-0000-0000-0000B0740000}"/>
    <cellStyle name="Nota 2 3 16 33 2" xfId="29829" xr:uid="{00000000-0005-0000-0000-0000B1740000}"/>
    <cellStyle name="Nota 2 3 16 34" xfId="29830" xr:uid="{00000000-0005-0000-0000-0000B2740000}"/>
    <cellStyle name="Nota 2 3 16 34 2" xfId="29831" xr:uid="{00000000-0005-0000-0000-0000B3740000}"/>
    <cellStyle name="Nota 2 3 16 35" xfId="29832" xr:uid="{00000000-0005-0000-0000-0000B4740000}"/>
    <cellStyle name="Nota 2 3 16 35 2" xfId="29833" xr:uid="{00000000-0005-0000-0000-0000B5740000}"/>
    <cellStyle name="Nota 2 3 16 36" xfId="29834" xr:uid="{00000000-0005-0000-0000-0000B6740000}"/>
    <cellStyle name="Nota 2 3 16 36 2" xfId="29835" xr:uid="{00000000-0005-0000-0000-0000B7740000}"/>
    <cellStyle name="Nota 2 3 16 37" xfId="29836" xr:uid="{00000000-0005-0000-0000-0000B8740000}"/>
    <cellStyle name="Nota 2 3 16 37 2" xfId="29837" xr:uid="{00000000-0005-0000-0000-0000B9740000}"/>
    <cellStyle name="Nota 2 3 16 38" xfId="29838" xr:uid="{00000000-0005-0000-0000-0000BA740000}"/>
    <cellStyle name="Nota 2 3 16 38 2" xfId="29839" xr:uid="{00000000-0005-0000-0000-0000BB740000}"/>
    <cellStyle name="Nota 2 3 16 39" xfId="29840" xr:uid="{00000000-0005-0000-0000-0000BC740000}"/>
    <cellStyle name="Nota 2 3 16 39 2" xfId="29841" xr:uid="{00000000-0005-0000-0000-0000BD740000}"/>
    <cellStyle name="Nota 2 3 16 4" xfId="29842" xr:uid="{00000000-0005-0000-0000-0000BE740000}"/>
    <cellStyle name="Nota 2 3 16 4 2" xfId="29843" xr:uid="{00000000-0005-0000-0000-0000BF740000}"/>
    <cellStyle name="Nota 2 3 16 40" xfId="29844" xr:uid="{00000000-0005-0000-0000-0000C0740000}"/>
    <cellStyle name="Nota 2 3 16 41" xfId="29845" xr:uid="{00000000-0005-0000-0000-0000C1740000}"/>
    <cellStyle name="Nota 2 3 16 42" xfId="29846" xr:uid="{00000000-0005-0000-0000-0000C2740000}"/>
    <cellStyle name="Nota 2 3 16 43" xfId="29847" xr:uid="{00000000-0005-0000-0000-0000C3740000}"/>
    <cellStyle name="Nota 2 3 16 44" xfId="29848" xr:uid="{00000000-0005-0000-0000-0000C4740000}"/>
    <cellStyle name="Nota 2 3 16 45" xfId="29849" xr:uid="{00000000-0005-0000-0000-0000C5740000}"/>
    <cellStyle name="Nota 2 3 16 46" xfId="29850" xr:uid="{00000000-0005-0000-0000-0000C6740000}"/>
    <cellStyle name="Nota 2 3 16 47" xfId="29851" xr:uid="{00000000-0005-0000-0000-0000C7740000}"/>
    <cellStyle name="Nota 2 3 16 48" xfId="29852" xr:uid="{00000000-0005-0000-0000-0000C8740000}"/>
    <cellStyle name="Nota 2 3 16 49" xfId="29853" xr:uid="{00000000-0005-0000-0000-0000C9740000}"/>
    <cellStyle name="Nota 2 3 16 5" xfId="29854" xr:uid="{00000000-0005-0000-0000-0000CA740000}"/>
    <cellStyle name="Nota 2 3 16 5 2" xfId="29855" xr:uid="{00000000-0005-0000-0000-0000CB740000}"/>
    <cellStyle name="Nota 2 3 16 50" xfId="29856" xr:uid="{00000000-0005-0000-0000-0000CC740000}"/>
    <cellStyle name="Nota 2 3 16 51" xfId="29857" xr:uid="{00000000-0005-0000-0000-0000CD740000}"/>
    <cellStyle name="Nota 2 3 16 52" xfId="29858" xr:uid="{00000000-0005-0000-0000-0000CE740000}"/>
    <cellStyle name="Nota 2 3 16 53" xfId="29859" xr:uid="{00000000-0005-0000-0000-0000CF740000}"/>
    <cellStyle name="Nota 2 3 16 54" xfId="29860" xr:uid="{00000000-0005-0000-0000-0000D0740000}"/>
    <cellStyle name="Nota 2 3 16 55" xfId="29861" xr:uid="{00000000-0005-0000-0000-0000D1740000}"/>
    <cellStyle name="Nota 2 3 16 56" xfId="29862" xr:uid="{00000000-0005-0000-0000-0000D2740000}"/>
    <cellStyle name="Nota 2 3 16 57" xfId="29863" xr:uid="{00000000-0005-0000-0000-0000D3740000}"/>
    <cellStyle name="Nota 2 3 16 58" xfId="29864" xr:uid="{00000000-0005-0000-0000-0000D4740000}"/>
    <cellStyle name="Nota 2 3 16 59" xfId="29865" xr:uid="{00000000-0005-0000-0000-0000D5740000}"/>
    <cellStyle name="Nota 2 3 16 6" xfId="29866" xr:uid="{00000000-0005-0000-0000-0000D6740000}"/>
    <cellStyle name="Nota 2 3 16 6 2" xfId="29867" xr:uid="{00000000-0005-0000-0000-0000D7740000}"/>
    <cellStyle name="Nota 2 3 16 60" xfId="29868" xr:uid="{00000000-0005-0000-0000-0000D8740000}"/>
    <cellStyle name="Nota 2 3 16 61" xfId="29869" xr:uid="{00000000-0005-0000-0000-0000D9740000}"/>
    <cellStyle name="Nota 2 3 16 62" xfId="29870" xr:uid="{00000000-0005-0000-0000-0000DA740000}"/>
    <cellStyle name="Nota 2 3 16 63" xfId="29871" xr:uid="{00000000-0005-0000-0000-0000DB740000}"/>
    <cellStyle name="Nota 2 3 16 64" xfId="29872" xr:uid="{00000000-0005-0000-0000-0000DC740000}"/>
    <cellStyle name="Nota 2 3 16 65" xfId="29873" xr:uid="{00000000-0005-0000-0000-0000DD740000}"/>
    <cellStyle name="Nota 2 3 16 66" xfId="29874" xr:uid="{00000000-0005-0000-0000-0000DE740000}"/>
    <cellStyle name="Nota 2 3 16 67" xfId="29875" xr:uid="{00000000-0005-0000-0000-0000DF740000}"/>
    <cellStyle name="Nota 2 3 16 68" xfId="29876" xr:uid="{00000000-0005-0000-0000-0000E0740000}"/>
    <cellStyle name="Nota 2 3 16 69" xfId="29877" xr:uid="{00000000-0005-0000-0000-0000E1740000}"/>
    <cellStyle name="Nota 2 3 16 7" xfId="29878" xr:uid="{00000000-0005-0000-0000-0000E2740000}"/>
    <cellStyle name="Nota 2 3 16 7 2" xfId="29879" xr:uid="{00000000-0005-0000-0000-0000E3740000}"/>
    <cellStyle name="Nota 2 3 16 70" xfId="29880" xr:uid="{00000000-0005-0000-0000-0000E4740000}"/>
    <cellStyle name="Nota 2 3 16 71" xfId="29881" xr:uid="{00000000-0005-0000-0000-0000E5740000}"/>
    <cellStyle name="Nota 2 3 16 72" xfId="29882" xr:uid="{00000000-0005-0000-0000-0000E6740000}"/>
    <cellStyle name="Nota 2 3 16 73" xfId="29883" xr:uid="{00000000-0005-0000-0000-0000E7740000}"/>
    <cellStyle name="Nota 2 3 16 74" xfId="29884" xr:uid="{00000000-0005-0000-0000-0000E8740000}"/>
    <cellStyle name="Nota 2 3 16 75" xfId="29885" xr:uid="{00000000-0005-0000-0000-0000E9740000}"/>
    <cellStyle name="Nota 2 3 16 76" xfId="29886" xr:uid="{00000000-0005-0000-0000-0000EA740000}"/>
    <cellStyle name="Nota 2 3 16 77" xfId="52733" xr:uid="{00000000-0005-0000-0000-0000EB740000}"/>
    <cellStyle name="Nota 2 3 16 78" xfId="53007" xr:uid="{00000000-0005-0000-0000-0000EC740000}"/>
    <cellStyle name="Nota 2 3 16 79" xfId="53468" xr:uid="{00000000-0005-0000-0000-0000ED740000}"/>
    <cellStyle name="Nota 2 3 16 8" xfId="29887" xr:uid="{00000000-0005-0000-0000-0000EE740000}"/>
    <cellStyle name="Nota 2 3 16 8 2" xfId="29888" xr:uid="{00000000-0005-0000-0000-0000EF740000}"/>
    <cellStyle name="Nota 2 3 16 9" xfId="29889" xr:uid="{00000000-0005-0000-0000-0000F0740000}"/>
    <cellStyle name="Nota 2 3 16 9 2" xfId="29890" xr:uid="{00000000-0005-0000-0000-0000F1740000}"/>
    <cellStyle name="Nota 2 3 17" xfId="912" xr:uid="{00000000-0005-0000-0000-0000F2740000}"/>
    <cellStyle name="Nota 2 3 17 10" xfId="29891" xr:uid="{00000000-0005-0000-0000-0000F3740000}"/>
    <cellStyle name="Nota 2 3 17 10 2" xfId="29892" xr:uid="{00000000-0005-0000-0000-0000F4740000}"/>
    <cellStyle name="Nota 2 3 17 11" xfId="29893" xr:uid="{00000000-0005-0000-0000-0000F5740000}"/>
    <cellStyle name="Nota 2 3 17 11 2" xfId="29894" xr:uid="{00000000-0005-0000-0000-0000F6740000}"/>
    <cellStyle name="Nota 2 3 17 12" xfId="29895" xr:uid="{00000000-0005-0000-0000-0000F7740000}"/>
    <cellStyle name="Nota 2 3 17 12 2" xfId="29896" xr:uid="{00000000-0005-0000-0000-0000F8740000}"/>
    <cellStyle name="Nota 2 3 17 13" xfId="29897" xr:uid="{00000000-0005-0000-0000-0000F9740000}"/>
    <cellStyle name="Nota 2 3 17 13 2" xfId="29898" xr:uid="{00000000-0005-0000-0000-0000FA740000}"/>
    <cellStyle name="Nota 2 3 17 14" xfId="29899" xr:uid="{00000000-0005-0000-0000-0000FB740000}"/>
    <cellStyle name="Nota 2 3 17 14 2" xfId="29900" xr:uid="{00000000-0005-0000-0000-0000FC740000}"/>
    <cellStyle name="Nota 2 3 17 15" xfId="29901" xr:uid="{00000000-0005-0000-0000-0000FD740000}"/>
    <cellStyle name="Nota 2 3 17 15 2" xfId="29902" xr:uid="{00000000-0005-0000-0000-0000FE740000}"/>
    <cellStyle name="Nota 2 3 17 16" xfId="29903" xr:uid="{00000000-0005-0000-0000-0000FF740000}"/>
    <cellStyle name="Nota 2 3 17 16 2" xfId="29904" xr:uid="{00000000-0005-0000-0000-000000750000}"/>
    <cellStyle name="Nota 2 3 17 17" xfId="29905" xr:uid="{00000000-0005-0000-0000-000001750000}"/>
    <cellStyle name="Nota 2 3 17 17 2" xfId="29906" xr:uid="{00000000-0005-0000-0000-000002750000}"/>
    <cellStyle name="Nota 2 3 17 18" xfId="29907" xr:uid="{00000000-0005-0000-0000-000003750000}"/>
    <cellStyle name="Nota 2 3 17 18 2" xfId="29908" xr:uid="{00000000-0005-0000-0000-000004750000}"/>
    <cellStyle name="Nota 2 3 17 19" xfId="29909" xr:uid="{00000000-0005-0000-0000-000005750000}"/>
    <cellStyle name="Nota 2 3 17 19 2" xfId="29910" xr:uid="{00000000-0005-0000-0000-000006750000}"/>
    <cellStyle name="Nota 2 3 17 2" xfId="913" xr:uid="{00000000-0005-0000-0000-000007750000}"/>
    <cellStyle name="Nota 2 3 17 2 2" xfId="29911" xr:uid="{00000000-0005-0000-0000-000008750000}"/>
    <cellStyle name="Nota 2 3 17 20" xfId="29912" xr:uid="{00000000-0005-0000-0000-000009750000}"/>
    <cellStyle name="Nota 2 3 17 20 2" xfId="29913" xr:uid="{00000000-0005-0000-0000-00000A750000}"/>
    <cellStyle name="Nota 2 3 17 21" xfId="29914" xr:uid="{00000000-0005-0000-0000-00000B750000}"/>
    <cellStyle name="Nota 2 3 17 21 2" xfId="29915" xr:uid="{00000000-0005-0000-0000-00000C750000}"/>
    <cellStyle name="Nota 2 3 17 22" xfId="29916" xr:uid="{00000000-0005-0000-0000-00000D750000}"/>
    <cellStyle name="Nota 2 3 17 22 2" xfId="29917" xr:uid="{00000000-0005-0000-0000-00000E750000}"/>
    <cellStyle name="Nota 2 3 17 23" xfId="29918" xr:uid="{00000000-0005-0000-0000-00000F750000}"/>
    <cellStyle name="Nota 2 3 17 23 2" xfId="29919" xr:uid="{00000000-0005-0000-0000-000010750000}"/>
    <cellStyle name="Nota 2 3 17 24" xfId="29920" xr:uid="{00000000-0005-0000-0000-000011750000}"/>
    <cellStyle name="Nota 2 3 17 24 2" xfId="29921" xr:uid="{00000000-0005-0000-0000-000012750000}"/>
    <cellStyle name="Nota 2 3 17 25" xfId="29922" xr:uid="{00000000-0005-0000-0000-000013750000}"/>
    <cellStyle name="Nota 2 3 17 25 2" xfId="29923" xr:uid="{00000000-0005-0000-0000-000014750000}"/>
    <cellStyle name="Nota 2 3 17 26" xfId="29924" xr:uid="{00000000-0005-0000-0000-000015750000}"/>
    <cellStyle name="Nota 2 3 17 26 2" xfId="29925" xr:uid="{00000000-0005-0000-0000-000016750000}"/>
    <cellStyle name="Nota 2 3 17 27" xfId="29926" xr:uid="{00000000-0005-0000-0000-000017750000}"/>
    <cellStyle name="Nota 2 3 17 27 2" xfId="29927" xr:uid="{00000000-0005-0000-0000-000018750000}"/>
    <cellStyle name="Nota 2 3 17 28" xfId="29928" xr:uid="{00000000-0005-0000-0000-000019750000}"/>
    <cellStyle name="Nota 2 3 17 28 2" xfId="29929" xr:uid="{00000000-0005-0000-0000-00001A750000}"/>
    <cellStyle name="Nota 2 3 17 29" xfId="29930" xr:uid="{00000000-0005-0000-0000-00001B750000}"/>
    <cellStyle name="Nota 2 3 17 29 2" xfId="29931" xr:uid="{00000000-0005-0000-0000-00001C750000}"/>
    <cellStyle name="Nota 2 3 17 3" xfId="29932" xr:uid="{00000000-0005-0000-0000-00001D750000}"/>
    <cellStyle name="Nota 2 3 17 3 2" xfId="29933" xr:uid="{00000000-0005-0000-0000-00001E750000}"/>
    <cellStyle name="Nota 2 3 17 30" xfId="29934" xr:uid="{00000000-0005-0000-0000-00001F750000}"/>
    <cellStyle name="Nota 2 3 17 30 2" xfId="29935" xr:uid="{00000000-0005-0000-0000-000020750000}"/>
    <cellStyle name="Nota 2 3 17 31" xfId="29936" xr:uid="{00000000-0005-0000-0000-000021750000}"/>
    <cellStyle name="Nota 2 3 17 31 2" xfId="29937" xr:uid="{00000000-0005-0000-0000-000022750000}"/>
    <cellStyle name="Nota 2 3 17 32" xfId="29938" xr:uid="{00000000-0005-0000-0000-000023750000}"/>
    <cellStyle name="Nota 2 3 17 32 2" xfId="29939" xr:uid="{00000000-0005-0000-0000-000024750000}"/>
    <cellStyle name="Nota 2 3 17 33" xfId="29940" xr:uid="{00000000-0005-0000-0000-000025750000}"/>
    <cellStyle name="Nota 2 3 17 33 2" xfId="29941" xr:uid="{00000000-0005-0000-0000-000026750000}"/>
    <cellStyle name="Nota 2 3 17 34" xfId="29942" xr:uid="{00000000-0005-0000-0000-000027750000}"/>
    <cellStyle name="Nota 2 3 17 34 2" xfId="29943" xr:uid="{00000000-0005-0000-0000-000028750000}"/>
    <cellStyle name="Nota 2 3 17 35" xfId="29944" xr:uid="{00000000-0005-0000-0000-000029750000}"/>
    <cellStyle name="Nota 2 3 17 35 2" xfId="29945" xr:uid="{00000000-0005-0000-0000-00002A750000}"/>
    <cellStyle name="Nota 2 3 17 36" xfId="29946" xr:uid="{00000000-0005-0000-0000-00002B750000}"/>
    <cellStyle name="Nota 2 3 17 36 2" xfId="29947" xr:uid="{00000000-0005-0000-0000-00002C750000}"/>
    <cellStyle name="Nota 2 3 17 37" xfId="29948" xr:uid="{00000000-0005-0000-0000-00002D750000}"/>
    <cellStyle name="Nota 2 3 17 37 2" xfId="29949" xr:uid="{00000000-0005-0000-0000-00002E750000}"/>
    <cellStyle name="Nota 2 3 17 38" xfId="29950" xr:uid="{00000000-0005-0000-0000-00002F750000}"/>
    <cellStyle name="Nota 2 3 17 38 2" xfId="29951" xr:uid="{00000000-0005-0000-0000-000030750000}"/>
    <cellStyle name="Nota 2 3 17 39" xfId="29952" xr:uid="{00000000-0005-0000-0000-000031750000}"/>
    <cellStyle name="Nota 2 3 17 39 2" xfId="29953" xr:uid="{00000000-0005-0000-0000-000032750000}"/>
    <cellStyle name="Nota 2 3 17 4" xfId="29954" xr:uid="{00000000-0005-0000-0000-000033750000}"/>
    <cellStyle name="Nota 2 3 17 4 2" xfId="29955" xr:uid="{00000000-0005-0000-0000-000034750000}"/>
    <cellStyle name="Nota 2 3 17 40" xfId="29956" xr:uid="{00000000-0005-0000-0000-000035750000}"/>
    <cellStyle name="Nota 2 3 17 41" xfId="29957" xr:uid="{00000000-0005-0000-0000-000036750000}"/>
    <cellStyle name="Nota 2 3 17 42" xfId="29958" xr:uid="{00000000-0005-0000-0000-000037750000}"/>
    <cellStyle name="Nota 2 3 17 43" xfId="29959" xr:uid="{00000000-0005-0000-0000-000038750000}"/>
    <cellStyle name="Nota 2 3 17 44" xfId="29960" xr:uid="{00000000-0005-0000-0000-000039750000}"/>
    <cellStyle name="Nota 2 3 17 45" xfId="29961" xr:uid="{00000000-0005-0000-0000-00003A750000}"/>
    <cellStyle name="Nota 2 3 17 46" xfId="29962" xr:uid="{00000000-0005-0000-0000-00003B750000}"/>
    <cellStyle name="Nota 2 3 17 47" xfId="29963" xr:uid="{00000000-0005-0000-0000-00003C750000}"/>
    <cellStyle name="Nota 2 3 17 48" xfId="29964" xr:uid="{00000000-0005-0000-0000-00003D750000}"/>
    <cellStyle name="Nota 2 3 17 49" xfId="29965" xr:uid="{00000000-0005-0000-0000-00003E750000}"/>
    <cellStyle name="Nota 2 3 17 5" xfId="29966" xr:uid="{00000000-0005-0000-0000-00003F750000}"/>
    <cellStyle name="Nota 2 3 17 5 2" xfId="29967" xr:uid="{00000000-0005-0000-0000-000040750000}"/>
    <cellStyle name="Nota 2 3 17 50" xfId="29968" xr:uid="{00000000-0005-0000-0000-000041750000}"/>
    <cellStyle name="Nota 2 3 17 51" xfId="29969" xr:uid="{00000000-0005-0000-0000-000042750000}"/>
    <cellStyle name="Nota 2 3 17 52" xfId="29970" xr:uid="{00000000-0005-0000-0000-000043750000}"/>
    <cellStyle name="Nota 2 3 17 53" xfId="29971" xr:uid="{00000000-0005-0000-0000-000044750000}"/>
    <cellStyle name="Nota 2 3 17 54" xfId="29972" xr:uid="{00000000-0005-0000-0000-000045750000}"/>
    <cellStyle name="Nota 2 3 17 55" xfId="29973" xr:uid="{00000000-0005-0000-0000-000046750000}"/>
    <cellStyle name="Nota 2 3 17 56" xfId="29974" xr:uid="{00000000-0005-0000-0000-000047750000}"/>
    <cellStyle name="Nota 2 3 17 57" xfId="29975" xr:uid="{00000000-0005-0000-0000-000048750000}"/>
    <cellStyle name="Nota 2 3 17 58" xfId="29976" xr:uid="{00000000-0005-0000-0000-000049750000}"/>
    <cellStyle name="Nota 2 3 17 59" xfId="29977" xr:uid="{00000000-0005-0000-0000-00004A750000}"/>
    <cellStyle name="Nota 2 3 17 6" xfId="29978" xr:uid="{00000000-0005-0000-0000-00004B750000}"/>
    <cellStyle name="Nota 2 3 17 6 2" xfId="29979" xr:uid="{00000000-0005-0000-0000-00004C750000}"/>
    <cellStyle name="Nota 2 3 17 60" xfId="29980" xr:uid="{00000000-0005-0000-0000-00004D750000}"/>
    <cellStyle name="Nota 2 3 17 61" xfId="29981" xr:uid="{00000000-0005-0000-0000-00004E750000}"/>
    <cellStyle name="Nota 2 3 17 62" xfId="29982" xr:uid="{00000000-0005-0000-0000-00004F750000}"/>
    <cellStyle name="Nota 2 3 17 63" xfId="29983" xr:uid="{00000000-0005-0000-0000-000050750000}"/>
    <cellStyle name="Nota 2 3 17 64" xfId="29984" xr:uid="{00000000-0005-0000-0000-000051750000}"/>
    <cellStyle name="Nota 2 3 17 65" xfId="29985" xr:uid="{00000000-0005-0000-0000-000052750000}"/>
    <cellStyle name="Nota 2 3 17 66" xfId="29986" xr:uid="{00000000-0005-0000-0000-000053750000}"/>
    <cellStyle name="Nota 2 3 17 67" xfId="29987" xr:uid="{00000000-0005-0000-0000-000054750000}"/>
    <cellStyle name="Nota 2 3 17 68" xfId="29988" xr:uid="{00000000-0005-0000-0000-000055750000}"/>
    <cellStyle name="Nota 2 3 17 69" xfId="29989" xr:uid="{00000000-0005-0000-0000-000056750000}"/>
    <cellStyle name="Nota 2 3 17 7" xfId="29990" xr:uid="{00000000-0005-0000-0000-000057750000}"/>
    <cellStyle name="Nota 2 3 17 7 2" xfId="29991" xr:uid="{00000000-0005-0000-0000-000058750000}"/>
    <cellStyle name="Nota 2 3 17 70" xfId="29992" xr:uid="{00000000-0005-0000-0000-000059750000}"/>
    <cellStyle name="Nota 2 3 17 71" xfId="29993" xr:uid="{00000000-0005-0000-0000-00005A750000}"/>
    <cellStyle name="Nota 2 3 17 72" xfId="29994" xr:uid="{00000000-0005-0000-0000-00005B750000}"/>
    <cellStyle name="Nota 2 3 17 73" xfId="29995" xr:uid="{00000000-0005-0000-0000-00005C750000}"/>
    <cellStyle name="Nota 2 3 17 74" xfId="29996" xr:uid="{00000000-0005-0000-0000-00005D750000}"/>
    <cellStyle name="Nota 2 3 17 75" xfId="29997" xr:uid="{00000000-0005-0000-0000-00005E750000}"/>
    <cellStyle name="Nota 2 3 17 76" xfId="29998" xr:uid="{00000000-0005-0000-0000-00005F750000}"/>
    <cellStyle name="Nota 2 3 17 77" xfId="52631" xr:uid="{00000000-0005-0000-0000-000060750000}"/>
    <cellStyle name="Nota 2 3 17 78" xfId="52880" xr:uid="{00000000-0005-0000-0000-000061750000}"/>
    <cellStyle name="Nota 2 3 17 79" xfId="53341" xr:uid="{00000000-0005-0000-0000-000062750000}"/>
    <cellStyle name="Nota 2 3 17 8" xfId="29999" xr:uid="{00000000-0005-0000-0000-000063750000}"/>
    <cellStyle name="Nota 2 3 17 8 2" xfId="30000" xr:uid="{00000000-0005-0000-0000-000064750000}"/>
    <cellStyle name="Nota 2 3 17 9" xfId="30001" xr:uid="{00000000-0005-0000-0000-000065750000}"/>
    <cellStyle name="Nota 2 3 17 9 2" xfId="30002" xr:uid="{00000000-0005-0000-0000-000066750000}"/>
    <cellStyle name="Nota 2 3 18" xfId="914" xr:uid="{00000000-0005-0000-0000-000067750000}"/>
    <cellStyle name="Nota 2 3 18 10" xfId="30003" xr:uid="{00000000-0005-0000-0000-000068750000}"/>
    <cellStyle name="Nota 2 3 18 10 2" xfId="30004" xr:uid="{00000000-0005-0000-0000-000069750000}"/>
    <cellStyle name="Nota 2 3 18 11" xfId="30005" xr:uid="{00000000-0005-0000-0000-00006A750000}"/>
    <cellStyle name="Nota 2 3 18 11 2" xfId="30006" xr:uid="{00000000-0005-0000-0000-00006B750000}"/>
    <cellStyle name="Nota 2 3 18 12" xfId="30007" xr:uid="{00000000-0005-0000-0000-00006C750000}"/>
    <cellStyle name="Nota 2 3 18 12 2" xfId="30008" xr:uid="{00000000-0005-0000-0000-00006D750000}"/>
    <cellStyle name="Nota 2 3 18 13" xfId="30009" xr:uid="{00000000-0005-0000-0000-00006E750000}"/>
    <cellStyle name="Nota 2 3 18 13 2" xfId="30010" xr:uid="{00000000-0005-0000-0000-00006F750000}"/>
    <cellStyle name="Nota 2 3 18 14" xfId="30011" xr:uid="{00000000-0005-0000-0000-000070750000}"/>
    <cellStyle name="Nota 2 3 18 14 2" xfId="30012" xr:uid="{00000000-0005-0000-0000-000071750000}"/>
    <cellStyle name="Nota 2 3 18 15" xfId="30013" xr:uid="{00000000-0005-0000-0000-000072750000}"/>
    <cellStyle name="Nota 2 3 18 15 2" xfId="30014" xr:uid="{00000000-0005-0000-0000-000073750000}"/>
    <cellStyle name="Nota 2 3 18 16" xfId="30015" xr:uid="{00000000-0005-0000-0000-000074750000}"/>
    <cellStyle name="Nota 2 3 18 16 2" xfId="30016" xr:uid="{00000000-0005-0000-0000-000075750000}"/>
    <cellStyle name="Nota 2 3 18 17" xfId="30017" xr:uid="{00000000-0005-0000-0000-000076750000}"/>
    <cellStyle name="Nota 2 3 18 17 2" xfId="30018" xr:uid="{00000000-0005-0000-0000-000077750000}"/>
    <cellStyle name="Nota 2 3 18 18" xfId="30019" xr:uid="{00000000-0005-0000-0000-000078750000}"/>
    <cellStyle name="Nota 2 3 18 18 2" xfId="30020" xr:uid="{00000000-0005-0000-0000-000079750000}"/>
    <cellStyle name="Nota 2 3 18 19" xfId="30021" xr:uid="{00000000-0005-0000-0000-00007A750000}"/>
    <cellStyle name="Nota 2 3 18 19 2" xfId="30022" xr:uid="{00000000-0005-0000-0000-00007B750000}"/>
    <cellStyle name="Nota 2 3 18 2" xfId="915" xr:uid="{00000000-0005-0000-0000-00007C750000}"/>
    <cellStyle name="Nota 2 3 18 2 2" xfId="30023" xr:uid="{00000000-0005-0000-0000-00007D750000}"/>
    <cellStyle name="Nota 2 3 18 20" xfId="30024" xr:uid="{00000000-0005-0000-0000-00007E750000}"/>
    <cellStyle name="Nota 2 3 18 20 2" xfId="30025" xr:uid="{00000000-0005-0000-0000-00007F750000}"/>
    <cellStyle name="Nota 2 3 18 21" xfId="30026" xr:uid="{00000000-0005-0000-0000-000080750000}"/>
    <cellStyle name="Nota 2 3 18 21 2" xfId="30027" xr:uid="{00000000-0005-0000-0000-000081750000}"/>
    <cellStyle name="Nota 2 3 18 22" xfId="30028" xr:uid="{00000000-0005-0000-0000-000082750000}"/>
    <cellStyle name="Nota 2 3 18 22 2" xfId="30029" xr:uid="{00000000-0005-0000-0000-000083750000}"/>
    <cellStyle name="Nota 2 3 18 23" xfId="30030" xr:uid="{00000000-0005-0000-0000-000084750000}"/>
    <cellStyle name="Nota 2 3 18 23 2" xfId="30031" xr:uid="{00000000-0005-0000-0000-000085750000}"/>
    <cellStyle name="Nota 2 3 18 24" xfId="30032" xr:uid="{00000000-0005-0000-0000-000086750000}"/>
    <cellStyle name="Nota 2 3 18 24 2" xfId="30033" xr:uid="{00000000-0005-0000-0000-000087750000}"/>
    <cellStyle name="Nota 2 3 18 25" xfId="30034" xr:uid="{00000000-0005-0000-0000-000088750000}"/>
    <cellStyle name="Nota 2 3 18 25 2" xfId="30035" xr:uid="{00000000-0005-0000-0000-000089750000}"/>
    <cellStyle name="Nota 2 3 18 26" xfId="30036" xr:uid="{00000000-0005-0000-0000-00008A750000}"/>
    <cellStyle name="Nota 2 3 18 26 2" xfId="30037" xr:uid="{00000000-0005-0000-0000-00008B750000}"/>
    <cellStyle name="Nota 2 3 18 27" xfId="30038" xr:uid="{00000000-0005-0000-0000-00008C750000}"/>
    <cellStyle name="Nota 2 3 18 27 2" xfId="30039" xr:uid="{00000000-0005-0000-0000-00008D750000}"/>
    <cellStyle name="Nota 2 3 18 28" xfId="30040" xr:uid="{00000000-0005-0000-0000-00008E750000}"/>
    <cellStyle name="Nota 2 3 18 28 2" xfId="30041" xr:uid="{00000000-0005-0000-0000-00008F750000}"/>
    <cellStyle name="Nota 2 3 18 29" xfId="30042" xr:uid="{00000000-0005-0000-0000-000090750000}"/>
    <cellStyle name="Nota 2 3 18 29 2" xfId="30043" xr:uid="{00000000-0005-0000-0000-000091750000}"/>
    <cellStyle name="Nota 2 3 18 3" xfId="30044" xr:uid="{00000000-0005-0000-0000-000092750000}"/>
    <cellStyle name="Nota 2 3 18 3 2" xfId="30045" xr:uid="{00000000-0005-0000-0000-000093750000}"/>
    <cellStyle name="Nota 2 3 18 30" xfId="30046" xr:uid="{00000000-0005-0000-0000-000094750000}"/>
    <cellStyle name="Nota 2 3 18 30 2" xfId="30047" xr:uid="{00000000-0005-0000-0000-000095750000}"/>
    <cellStyle name="Nota 2 3 18 31" xfId="30048" xr:uid="{00000000-0005-0000-0000-000096750000}"/>
    <cellStyle name="Nota 2 3 18 31 2" xfId="30049" xr:uid="{00000000-0005-0000-0000-000097750000}"/>
    <cellStyle name="Nota 2 3 18 32" xfId="30050" xr:uid="{00000000-0005-0000-0000-000098750000}"/>
    <cellStyle name="Nota 2 3 18 32 2" xfId="30051" xr:uid="{00000000-0005-0000-0000-000099750000}"/>
    <cellStyle name="Nota 2 3 18 33" xfId="30052" xr:uid="{00000000-0005-0000-0000-00009A750000}"/>
    <cellStyle name="Nota 2 3 18 33 2" xfId="30053" xr:uid="{00000000-0005-0000-0000-00009B750000}"/>
    <cellStyle name="Nota 2 3 18 34" xfId="30054" xr:uid="{00000000-0005-0000-0000-00009C750000}"/>
    <cellStyle name="Nota 2 3 18 34 2" xfId="30055" xr:uid="{00000000-0005-0000-0000-00009D750000}"/>
    <cellStyle name="Nota 2 3 18 35" xfId="30056" xr:uid="{00000000-0005-0000-0000-00009E750000}"/>
    <cellStyle name="Nota 2 3 18 35 2" xfId="30057" xr:uid="{00000000-0005-0000-0000-00009F750000}"/>
    <cellStyle name="Nota 2 3 18 36" xfId="30058" xr:uid="{00000000-0005-0000-0000-0000A0750000}"/>
    <cellStyle name="Nota 2 3 18 36 2" xfId="30059" xr:uid="{00000000-0005-0000-0000-0000A1750000}"/>
    <cellStyle name="Nota 2 3 18 37" xfId="30060" xr:uid="{00000000-0005-0000-0000-0000A2750000}"/>
    <cellStyle name="Nota 2 3 18 37 2" xfId="30061" xr:uid="{00000000-0005-0000-0000-0000A3750000}"/>
    <cellStyle name="Nota 2 3 18 38" xfId="30062" xr:uid="{00000000-0005-0000-0000-0000A4750000}"/>
    <cellStyle name="Nota 2 3 18 38 2" xfId="30063" xr:uid="{00000000-0005-0000-0000-0000A5750000}"/>
    <cellStyle name="Nota 2 3 18 39" xfId="30064" xr:uid="{00000000-0005-0000-0000-0000A6750000}"/>
    <cellStyle name="Nota 2 3 18 39 2" xfId="30065" xr:uid="{00000000-0005-0000-0000-0000A7750000}"/>
    <cellStyle name="Nota 2 3 18 4" xfId="30066" xr:uid="{00000000-0005-0000-0000-0000A8750000}"/>
    <cellStyle name="Nota 2 3 18 4 2" xfId="30067" xr:uid="{00000000-0005-0000-0000-0000A9750000}"/>
    <cellStyle name="Nota 2 3 18 40" xfId="30068" xr:uid="{00000000-0005-0000-0000-0000AA750000}"/>
    <cellStyle name="Nota 2 3 18 41" xfId="30069" xr:uid="{00000000-0005-0000-0000-0000AB750000}"/>
    <cellStyle name="Nota 2 3 18 42" xfId="30070" xr:uid="{00000000-0005-0000-0000-0000AC750000}"/>
    <cellStyle name="Nota 2 3 18 43" xfId="30071" xr:uid="{00000000-0005-0000-0000-0000AD750000}"/>
    <cellStyle name="Nota 2 3 18 44" xfId="30072" xr:uid="{00000000-0005-0000-0000-0000AE750000}"/>
    <cellStyle name="Nota 2 3 18 45" xfId="30073" xr:uid="{00000000-0005-0000-0000-0000AF750000}"/>
    <cellStyle name="Nota 2 3 18 46" xfId="30074" xr:uid="{00000000-0005-0000-0000-0000B0750000}"/>
    <cellStyle name="Nota 2 3 18 47" xfId="30075" xr:uid="{00000000-0005-0000-0000-0000B1750000}"/>
    <cellStyle name="Nota 2 3 18 48" xfId="30076" xr:uid="{00000000-0005-0000-0000-0000B2750000}"/>
    <cellStyle name="Nota 2 3 18 49" xfId="30077" xr:uid="{00000000-0005-0000-0000-0000B3750000}"/>
    <cellStyle name="Nota 2 3 18 5" xfId="30078" xr:uid="{00000000-0005-0000-0000-0000B4750000}"/>
    <cellStyle name="Nota 2 3 18 5 2" xfId="30079" xr:uid="{00000000-0005-0000-0000-0000B5750000}"/>
    <cellStyle name="Nota 2 3 18 50" xfId="30080" xr:uid="{00000000-0005-0000-0000-0000B6750000}"/>
    <cellStyle name="Nota 2 3 18 51" xfId="30081" xr:uid="{00000000-0005-0000-0000-0000B7750000}"/>
    <cellStyle name="Nota 2 3 18 52" xfId="30082" xr:uid="{00000000-0005-0000-0000-0000B8750000}"/>
    <cellStyle name="Nota 2 3 18 53" xfId="30083" xr:uid="{00000000-0005-0000-0000-0000B9750000}"/>
    <cellStyle name="Nota 2 3 18 54" xfId="30084" xr:uid="{00000000-0005-0000-0000-0000BA750000}"/>
    <cellStyle name="Nota 2 3 18 55" xfId="30085" xr:uid="{00000000-0005-0000-0000-0000BB750000}"/>
    <cellStyle name="Nota 2 3 18 56" xfId="30086" xr:uid="{00000000-0005-0000-0000-0000BC750000}"/>
    <cellStyle name="Nota 2 3 18 57" xfId="30087" xr:uid="{00000000-0005-0000-0000-0000BD750000}"/>
    <cellStyle name="Nota 2 3 18 58" xfId="30088" xr:uid="{00000000-0005-0000-0000-0000BE750000}"/>
    <cellStyle name="Nota 2 3 18 59" xfId="30089" xr:uid="{00000000-0005-0000-0000-0000BF750000}"/>
    <cellStyle name="Nota 2 3 18 6" xfId="30090" xr:uid="{00000000-0005-0000-0000-0000C0750000}"/>
    <cellStyle name="Nota 2 3 18 6 2" xfId="30091" xr:uid="{00000000-0005-0000-0000-0000C1750000}"/>
    <cellStyle name="Nota 2 3 18 60" xfId="30092" xr:uid="{00000000-0005-0000-0000-0000C2750000}"/>
    <cellStyle name="Nota 2 3 18 61" xfId="30093" xr:uid="{00000000-0005-0000-0000-0000C3750000}"/>
    <cellStyle name="Nota 2 3 18 62" xfId="30094" xr:uid="{00000000-0005-0000-0000-0000C4750000}"/>
    <cellStyle name="Nota 2 3 18 63" xfId="30095" xr:uid="{00000000-0005-0000-0000-0000C5750000}"/>
    <cellStyle name="Nota 2 3 18 64" xfId="30096" xr:uid="{00000000-0005-0000-0000-0000C6750000}"/>
    <cellStyle name="Nota 2 3 18 65" xfId="30097" xr:uid="{00000000-0005-0000-0000-0000C7750000}"/>
    <cellStyle name="Nota 2 3 18 66" xfId="30098" xr:uid="{00000000-0005-0000-0000-0000C8750000}"/>
    <cellStyle name="Nota 2 3 18 67" xfId="30099" xr:uid="{00000000-0005-0000-0000-0000C9750000}"/>
    <cellStyle name="Nota 2 3 18 68" xfId="30100" xr:uid="{00000000-0005-0000-0000-0000CA750000}"/>
    <cellStyle name="Nota 2 3 18 69" xfId="30101" xr:uid="{00000000-0005-0000-0000-0000CB750000}"/>
    <cellStyle name="Nota 2 3 18 7" xfId="30102" xr:uid="{00000000-0005-0000-0000-0000CC750000}"/>
    <cellStyle name="Nota 2 3 18 7 2" xfId="30103" xr:uid="{00000000-0005-0000-0000-0000CD750000}"/>
    <cellStyle name="Nota 2 3 18 70" xfId="30104" xr:uid="{00000000-0005-0000-0000-0000CE750000}"/>
    <cellStyle name="Nota 2 3 18 71" xfId="30105" xr:uid="{00000000-0005-0000-0000-0000CF750000}"/>
    <cellStyle name="Nota 2 3 18 72" xfId="30106" xr:uid="{00000000-0005-0000-0000-0000D0750000}"/>
    <cellStyle name="Nota 2 3 18 73" xfId="30107" xr:uid="{00000000-0005-0000-0000-0000D1750000}"/>
    <cellStyle name="Nota 2 3 18 74" xfId="30108" xr:uid="{00000000-0005-0000-0000-0000D2750000}"/>
    <cellStyle name="Nota 2 3 18 75" xfId="30109" xr:uid="{00000000-0005-0000-0000-0000D3750000}"/>
    <cellStyle name="Nota 2 3 18 76" xfId="30110" xr:uid="{00000000-0005-0000-0000-0000D4750000}"/>
    <cellStyle name="Nota 2 3 18 77" xfId="52515" xr:uid="{00000000-0005-0000-0000-0000D5750000}"/>
    <cellStyle name="Nota 2 3 18 78" xfId="52234" xr:uid="{00000000-0005-0000-0000-0000D6750000}"/>
    <cellStyle name="Nota 2 3 18 79" xfId="53208" xr:uid="{00000000-0005-0000-0000-0000D7750000}"/>
    <cellStyle name="Nota 2 3 18 8" xfId="30111" xr:uid="{00000000-0005-0000-0000-0000D8750000}"/>
    <cellStyle name="Nota 2 3 18 8 2" xfId="30112" xr:uid="{00000000-0005-0000-0000-0000D9750000}"/>
    <cellStyle name="Nota 2 3 18 9" xfId="30113" xr:uid="{00000000-0005-0000-0000-0000DA750000}"/>
    <cellStyle name="Nota 2 3 18 9 2" xfId="30114" xr:uid="{00000000-0005-0000-0000-0000DB750000}"/>
    <cellStyle name="Nota 2 3 19" xfId="916" xr:uid="{00000000-0005-0000-0000-0000DC750000}"/>
    <cellStyle name="Nota 2 3 19 10" xfId="30115" xr:uid="{00000000-0005-0000-0000-0000DD750000}"/>
    <cellStyle name="Nota 2 3 19 10 2" xfId="30116" xr:uid="{00000000-0005-0000-0000-0000DE750000}"/>
    <cellStyle name="Nota 2 3 19 11" xfId="30117" xr:uid="{00000000-0005-0000-0000-0000DF750000}"/>
    <cellStyle name="Nota 2 3 19 11 2" xfId="30118" xr:uid="{00000000-0005-0000-0000-0000E0750000}"/>
    <cellStyle name="Nota 2 3 19 12" xfId="30119" xr:uid="{00000000-0005-0000-0000-0000E1750000}"/>
    <cellStyle name="Nota 2 3 19 12 2" xfId="30120" xr:uid="{00000000-0005-0000-0000-0000E2750000}"/>
    <cellStyle name="Nota 2 3 19 13" xfId="30121" xr:uid="{00000000-0005-0000-0000-0000E3750000}"/>
    <cellStyle name="Nota 2 3 19 13 2" xfId="30122" xr:uid="{00000000-0005-0000-0000-0000E4750000}"/>
    <cellStyle name="Nota 2 3 19 14" xfId="30123" xr:uid="{00000000-0005-0000-0000-0000E5750000}"/>
    <cellStyle name="Nota 2 3 19 14 2" xfId="30124" xr:uid="{00000000-0005-0000-0000-0000E6750000}"/>
    <cellStyle name="Nota 2 3 19 15" xfId="30125" xr:uid="{00000000-0005-0000-0000-0000E7750000}"/>
    <cellStyle name="Nota 2 3 19 15 2" xfId="30126" xr:uid="{00000000-0005-0000-0000-0000E8750000}"/>
    <cellStyle name="Nota 2 3 19 16" xfId="30127" xr:uid="{00000000-0005-0000-0000-0000E9750000}"/>
    <cellStyle name="Nota 2 3 19 16 2" xfId="30128" xr:uid="{00000000-0005-0000-0000-0000EA750000}"/>
    <cellStyle name="Nota 2 3 19 17" xfId="30129" xr:uid="{00000000-0005-0000-0000-0000EB750000}"/>
    <cellStyle name="Nota 2 3 19 17 2" xfId="30130" xr:uid="{00000000-0005-0000-0000-0000EC750000}"/>
    <cellStyle name="Nota 2 3 19 18" xfId="30131" xr:uid="{00000000-0005-0000-0000-0000ED750000}"/>
    <cellStyle name="Nota 2 3 19 18 2" xfId="30132" xr:uid="{00000000-0005-0000-0000-0000EE750000}"/>
    <cellStyle name="Nota 2 3 19 19" xfId="30133" xr:uid="{00000000-0005-0000-0000-0000EF750000}"/>
    <cellStyle name="Nota 2 3 19 19 2" xfId="30134" xr:uid="{00000000-0005-0000-0000-0000F0750000}"/>
    <cellStyle name="Nota 2 3 19 2" xfId="917" xr:uid="{00000000-0005-0000-0000-0000F1750000}"/>
    <cellStyle name="Nota 2 3 19 2 2" xfId="30135" xr:uid="{00000000-0005-0000-0000-0000F2750000}"/>
    <cellStyle name="Nota 2 3 19 20" xfId="30136" xr:uid="{00000000-0005-0000-0000-0000F3750000}"/>
    <cellStyle name="Nota 2 3 19 20 2" xfId="30137" xr:uid="{00000000-0005-0000-0000-0000F4750000}"/>
    <cellStyle name="Nota 2 3 19 21" xfId="30138" xr:uid="{00000000-0005-0000-0000-0000F5750000}"/>
    <cellStyle name="Nota 2 3 19 21 2" xfId="30139" xr:uid="{00000000-0005-0000-0000-0000F6750000}"/>
    <cellStyle name="Nota 2 3 19 22" xfId="30140" xr:uid="{00000000-0005-0000-0000-0000F7750000}"/>
    <cellStyle name="Nota 2 3 19 22 2" xfId="30141" xr:uid="{00000000-0005-0000-0000-0000F8750000}"/>
    <cellStyle name="Nota 2 3 19 23" xfId="30142" xr:uid="{00000000-0005-0000-0000-0000F9750000}"/>
    <cellStyle name="Nota 2 3 19 23 2" xfId="30143" xr:uid="{00000000-0005-0000-0000-0000FA750000}"/>
    <cellStyle name="Nota 2 3 19 24" xfId="30144" xr:uid="{00000000-0005-0000-0000-0000FB750000}"/>
    <cellStyle name="Nota 2 3 19 24 2" xfId="30145" xr:uid="{00000000-0005-0000-0000-0000FC750000}"/>
    <cellStyle name="Nota 2 3 19 25" xfId="30146" xr:uid="{00000000-0005-0000-0000-0000FD750000}"/>
    <cellStyle name="Nota 2 3 19 25 2" xfId="30147" xr:uid="{00000000-0005-0000-0000-0000FE750000}"/>
    <cellStyle name="Nota 2 3 19 26" xfId="30148" xr:uid="{00000000-0005-0000-0000-0000FF750000}"/>
    <cellStyle name="Nota 2 3 19 26 2" xfId="30149" xr:uid="{00000000-0005-0000-0000-000000760000}"/>
    <cellStyle name="Nota 2 3 19 27" xfId="30150" xr:uid="{00000000-0005-0000-0000-000001760000}"/>
    <cellStyle name="Nota 2 3 19 27 2" xfId="30151" xr:uid="{00000000-0005-0000-0000-000002760000}"/>
    <cellStyle name="Nota 2 3 19 28" xfId="30152" xr:uid="{00000000-0005-0000-0000-000003760000}"/>
    <cellStyle name="Nota 2 3 19 28 2" xfId="30153" xr:uid="{00000000-0005-0000-0000-000004760000}"/>
    <cellStyle name="Nota 2 3 19 29" xfId="30154" xr:uid="{00000000-0005-0000-0000-000005760000}"/>
    <cellStyle name="Nota 2 3 19 29 2" xfId="30155" xr:uid="{00000000-0005-0000-0000-000006760000}"/>
    <cellStyle name="Nota 2 3 19 3" xfId="30156" xr:uid="{00000000-0005-0000-0000-000007760000}"/>
    <cellStyle name="Nota 2 3 19 3 2" xfId="30157" xr:uid="{00000000-0005-0000-0000-000008760000}"/>
    <cellStyle name="Nota 2 3 19 30" xfId="30158" xr:uid="{00000000-0005-0000-0000-000009760000}"/>
    <cellStyle name="Nota 2 3 19 30 2" xfId="30159" xr:uid="{00000000-0005-0000-0000-00000A760000}"/>
    <cellStyle name="Nota 2 3 19 31" xfId="30160" xr:uid="{00000000-0005-0000-0000-00000B760000}"/>
    <cellStyle name="Nota 2 3 19 31 2" xfId="30161" xr:uid="{00000000-0005-0000-0000-00000C760000}"/>
    <cellStyle name="Nota 2 3 19 32" xfId="30162" xr:uid="{00000000-0005-0000-0000-00000D760000}"/>
    <cellStyle name="Nota 2 3 19 32 2" xfId="30163" xr:uid="{00000000-0005-0000-0000-00000E760000}"/>
    <cellStyle name="Nota 2 3 19 33" xfId="30164" xr:uid="{00000000-0005-0000-0000-00000F760000}"/>
    <cellStyle name="Nota 2 3 19 33 2" xfId="30165" xr:uid="{00000000-0005-0000-0000-000010760000}"/>
    <cellStyle name="Nota 2 3 19 34" xfId="30166" xr:uid="{00000000-0005-0000-0000-000011760000}"/>
    <cellStyle name="Nota 2 3 19 34 2" xfId="30167" xr:uid="{00000000-0005-0000-0000-000012760000}"/>
    <cellStyle name="Nota 2 3 19 35" xfId="30168" xr:uid="{00000000-0005-0000-0000-000013760000}"/>
    <cellStyle name="Nota 2 3 19 35 2" xfId="30169" xr:uid="{00000000-0005-0000-0000-000014760000}"/>
    <cellStyle name="Nota 2 3 19 36" xfId="30170" xr:uid="{00000000-0005-0000-0000-000015760000}"/>
    <cellStyle name="Nota 2 3 19 36 2" xfId="30171" xr:uid="{00000000-0005-0000-0000-000016760000}"/>
    <cellStyle name="Nota 2 3 19 37" xfId="30172" xr:uid="{00000000-0005-0000-0000-000017760000}"/>
    <cellStyle name="Nota 2 3 19 37 2" xfId="30173" xr:uid="{00000000-0005-0000-0000-000018760000}"/>
    <cellStyle name="Nota 2 3 19 38" xfId="30174" xr:uid="{00000000-0005-0000-0000-000019760000}"/>
    <cellStyle name="Nota 2 3 19 38 2" xfId="30175" xr:uid="{00000000-0005-0000-0000-00001A760000}"/>
    <cellStyle name="Nota 2 3 19 39" xfId="30176" xr:uid="{00000000-0005-0000-0000-00001B760000}"/>
    <cellStyle name="Nota 2 3 19 39 2" xfId="30177" xr:uid="{00000000-0005-0000-0000-00001C760000}"/>
    <cellStyle name="Nota 2 3 19 4" xfId="30178" xr:uid="{00000000-0005-0000-0000-00001D760000}"/>
    <cellStyle name="Nota 2 3 19 4 2" xfId="30179" xr:uid="{00000000-0005-0000-0000-00001E760000}"/>
    <cellStyle name="Nota 2 3 19 40" xfId="30180" xr:uid="{00000000-0005-0000-0000-00001F760000}"/>
    <cellStyle name="Nota 2 3 19 41" xfId="30181" xr:uid="{00000000-0005-0000-0000-000020760000}"/>
    <cellStyle name="Nota 2 3 19 42" xfId="30182" xr:uid="{00000000-0005-0000-0000-000021760000}"/>
    <cellStyle name="Nota 2 3 19 43" xfId="30183" xr:uid="{00000000-0005-0000-0000-000022760000}"/>
    <cellStyle name="Nota 2 3 19 44" xfId="30184" xr:uid="{00000000-0005-0000-0000-000023760000}"/>
    <cellStyle name="Nota 2 3 19 45" xfId="30185" xr:uid="{00000000-0005-0000-0000-000024760000}"/>
    <cellStyle name="Nota 2 3 19 46" xfId="30186" xr:uid="{00000000-0005-0000-0000-000025760000}"/>
    <cellStyle name="Nota 2 3 19 47" xfId="30187" xr:uid="{00000000-0005-0000-0000-000026760000}"/>
    <cellStyle name="Nota 2 3 19 48" xfId="30188" xr:uid="{00000000-0005-0000-0000-000027760000}"/>
    <cellStyle name="Nota 2 3 19 49" xfId="30189" xr:uid="{00000000-0005-0000-0000-000028760000}"/>
    <cellStyle name="Nota 2 3 19 5" xfId="30190" xr:uid="{00000000-0005-0000-0000-000029760000}"/>
    <cellStyle name="Nota 2 3 19 5 2" xfId="30191" xr:uid="{00000000-0005-0000-0000-00002A760000}"/>
    <cellStyle name="Nota 2 3 19 50" xfId="30192" xr:uid="{00000000-0005-0000-0000-00002B760000}"/>
    <cellStyle name="Nota 2 3 19 51" xfId="30193" xr:uid="{00000000-0005-0000-0000-00002C760000}"/>
    <cellStyle name="Nota 2 3 19 52" xfId="30194" xr:uid="{00000000-0005-0000-0000-00002D760000}"/>
    <cellStyle name="Nota 2 3 19 53" xfId="30195" xr:uid="{00000000-0005-0000-0000-00002E760000}"/>
    <cellStyle name="Nota 2 3 19 54" xfId="30196" xr:uid="{00000000-0005-0000-0000-00002F760000}"/>
    <cellStyle name="Nota 2 3 19 55" xfId="30197" xr:uid="{00000000-0005-0000-0000-000030760000}"/>
    <cellStyle name="Nota 2 3 19 56" xfId="30198" xr:uid="{00000000-0005-0000-0000-000031760000}"/>
    <cellStyle name="Nota 2 3 19 57" xfId="30199" xr:uid="{00000000-0005-0000-0000-000032760000}"/>
    <cellStyle name="Nota 2 3 19 58" xfId="30200" xr:uid="{00000000-0005-0000-0000-000033760000}"/>
    <cellStyle name="Nota 2 3 19 59" xfId="30201" xr:uid="{00000000-0005-0000-0000-000034760000}"/>
    <cellStyle name="Nota 2 3 19 6" xfId="30202" xr:uid="{00000000-0005-0000-0000-000035760000}"/>
    <cellStyle name="Nota 2 3 19 6 2" xfId="30203" xr:uid="{00000000-0005-0000-0000-000036760000}"/>
    <cellStyle name="Nota 2 3 19 60" xfId="30204" xr:uid="{00000000-0005-0000-0000-000037760000}"/>
    <cellStyle name="Nota 2 3 19 61" xfId="30205" xr:uid="{00000000-0005-0000-0000-000038760000}"/>
    <cellStyle name="Nota 2 3 19 62" xfId="30206" xr:uid="{00000000-0005-0000-0000-000039760000}"/>
    <cellStyle name="Nota 2 3 19 63" xfId="30207" xr:uid="{00000000-0005-0000-0000-00003A760000}"/>
    <cellStyle name="Nota 2 3 19 64" xfId="30208" xr:uid="{00000000-0005-0000-0000-00003B760000}"/>
    <cellStyle name="Nota 2 3 19 65" xfId="30209" xr:uid="{00000000-0005-0000-0000-00003C760000}"/>
    <cellStyle name="Nota 2 3 19 66" xfId="30210" xr:uid="{00000000-0005-0000-0000-00003D760000}"/>
    <cellStyle name="Nota 2 3 19 67" xfId="30211" xr:uid="{00000000-0005-0000-0000-00003E760000}"/>
    <cellStyle name="Nota 2 3 19 68" xfId="30212" xr:uid="{00000000-0005-0000-0000-00003F760000}"/>
    <cellStyle name="Nota 2 3 19 69" xfId="30213" xr:uid="{00000000-0005-0000-0000-000040760000}"/>
    <cellStyle name="Nota 2 3 19 7" xfId="30214" xr:uid="{00000000-0005-0000-0000-000041760000}"/>
    <cellStyle name="Nota 2 3 19 7 2" xfId="30215" xr:uid="{00000000-0005-0000-0000-000042760000}"/>
    <cellStyle name="Nota 2 3 19 70" xfId="30216" xr:uid="{00000000-0005-0000-0000-000043760000}"/>
    <cellStyle name="Nota 2 3 19 71" xfId="30217" xr:uid="{00000000-0005-0000-0000-000044760000}"/>
    <cellStyle name="Nota 2 3 19 72" xfId="30218" xr:uid="{00000000-0005-0000-0000-000045760000}"/>
    <cellStyle name="Nota 2 3 19 73" xfId="30219" xr:uid="{00000000-0005-0000-0000-000046760000}"/>
    <cellStyle name="Nota 2 3 19 74" xfId="30220" xr:uid="{00000000-0005-0000-0000-000047760000}"/>
    <cellStyle name="Nota 2 3 19 75" xfId="30221" xr:uid="{00000000-0005-0000-0000-000048760000}"/>
    <cellStyle name="Nota 2 3 19 76" xfId="30222" xr:uid="{00000000-0005-0000-0000-000049760000}"/>
    <cellStyle name="Nota 2 3 19 77" xfId="52623" xr:uid="{00000000-0005-0000-0000-00004A760000}"/>
    <cellStyle name="Nota 2 3 19 78" xfId="52870" xr:uid="{00000000-0005-0000-0000-00004B760000}"/>
    <cellStyle name="Nota 2 3 19 79" xfId="53331" xr:uid="{00000000-0005-0000-0000-00004C760000}"/>
    <cellStyle name="Nota 2 3 19 8" xfId="30223" xr:uid="{00000000-0005-0000-0000-00004D760000}"/>
    <cellStyle name="Nota 2 3 19 8 2" xfId="30224" xr:uid="{00000000-0005-0000-0000-00004E760000}"/>
    <cellStyle name="Nota 2 3 19 9" xfId="30225" xr:uid="{00000000-0005-0000-0000-00004F760000}"/>
    <cellStyle name="Nota 2 3 19 9 2" xfId="30226" xr:uid="{00000000-0005-0000-0000-000050760000}"/>
    <cellStyle name="Nota 2 3 2" xfId="918" xr:uid="{00000000-0005-0000-0000-000051760000}"/>
    <cellStyle name="Nota 2 3 2 10" xfId="30227" xr:uid="{00000000-0005-0000-0000-000052760000}"/>
    <cellStyle name="Nota 2 3 2 10 2" xfId="30228" xr:uid="{00000000-0005-0000-0000-000053760000}"/>
    <cellStyle name="Nota 2 3 2 11" xfId="30229" xr:uid="{00000000-0005-0000-0000-000054760000}"/>
    <cellStyle name="Nota 2 3 2 11 2" xfId="30230" xr:uid="{00000000-0005-0000-0000-000055760000}"/>
    <cellStyle name="Nota 2 3 2 12" xfId="30231" xr:uid="{00000000-0005-0000-0000-000056760000}"/>
    <cellStyle name="Nota 2 3 2 12 2" xfId="30232" xr:uid="{00000000-0005-0000-0000-000057760000}"/>
    <cellStyle name="Nota 2 3 2 13" xfId="30233" xr:uid="{00000000-0005-0000-0000-000058760000}"/>
    <cellStyle name="Nota 2 3 2 13 2" xfId="30234" xr:uid="{00000000-0005-0000-0000-000059760000}"/>
    <cellStyle name="Nota 2 3 2 14" xfId="30235" xr:uid="{00000000-0005-0000-0000-00005A760000}"/>
    <cellStyle name="Nota 2 3 2 14 2" xfId="30236" xr:uid="{00000000-0005-0000-0000-00005B760000}"/>
    <cellStyle name="Nota 2 3 2 15" xfId="30237" xr:uid="{00000000-0005-0000-0000-00005C760000}"/>
    <cellStyle name="Nota 2 3 2 15 2" xfId="30238" xr:uid="{00000000-0005-0000-0000-00005D760000}"/>
    <cellStyle name="Nota 2 3 2 16" xfId="30239" xr:uid="{00000000-0005-0000-0000-00005E760000}"/>
    <cellStyle name="Nota 2 3 2 16 2" xfId="30240" xr:uid="{00000000-0005-0000-0000-00005F760000}"/>
    <cellStyle name="Nota 2 3 2 17" xfId="30241" xr:uid="{00000000-0005-0000-0000-000060760000}"/>
    <cellStyle name="Nota 2 3 2 17 2" xfId="30242" xr:uid="{00000000-0005-0000-0000-000061760000}"/>
    <cellStyle name="Nota 2 3 2 18" xfId="30243" xr:uid="{00000000-0005-0000-0000-000062760000}"/>
    <cellStyle name="Nota 2 3 2 18 2" xfId="30244" xr:uid="{00000000-0005-0000-0000-000063760000}"/>
    <cellStyle name="Nota 2 3 2 19" xfId="30245" xr:uid="{00000000-0005-0000-0000-000064760000}"/>
    <cellStyle name="Nota 2 3 2 19 2" xfId="30246" xr:uid="{00000000-0005-0000-0000-000065760000}"/>
    <cellStyle name="Nota 2 3 2 2" xfId="919" xr:uid="{00000000-0005-0000-0000-000066760000}"/>
    <cellStyle name="Nota 2 3 2 2 2" xfId="30247" xr:uid="{00000000-0005-0000-0000-000067760000}"/>
    <cellStyle name="Nota 2 3 2 20" xfId="30248" xr:uid="{00000000-0005-0000-0000-000068760000}"/>
    <cellStyle name="Nota 2 3 2 20 2" xfId="30249" xr:uid="{00000000-0005-0000-0000-000069760000}"/>
    <cellStyle name="Nota 2 3 2 21" xfId="30250" xr:uid="{00000000-0005-0000-0000-00006A760000}"/>
    <cellStyle name="Nota 2 3 2 21 2" xfId="30251" xr:uid="{00000000-0005-0000-0000-00006B760000}"/>
    <cellStyle name="Nota 2 3 2 22" xfId="30252" xr:uid="{00000000-0005-0000-0000-00006C760000}"/>
    <cellStyle name="Nota 2 3 2 22 2" xfId="30253" xr:uid="{00000000-0005-0000-0000-00006D760000}"/>
    <cellStyle name="Nota 2 3 2 23" xfId="30254" xr:uid="{00000000-0005-0000-0000-00006E760000}"/>
    <cellStyle name="Nota 2 3 2 23 2" xfId="30255" xr:uid="{00000000-0005-0000-0000-00006F760000}"/>
    <cellStyle name="Nota 2 3 2 24" xfId="30256" xr:uid="{00000000-0005-0000-0000-000070760000}"/>
    <cellStyle name="Nota 2 3 2 24 2" xfId="30257" xr:uid="{00000000-0005-0000-0000-000071760000}"/>
    <cellStyle name="Nota 2 3 2 25" xfId="30258" xr:uid="{00000000-0005-0000-0000-000072760000}"/>
    <cellStyle name="Nota 2 3 2 25 2" xfId="30259" xr:uid="{00000000-0005-0000-0000-000073760000}"/>
    <cellStyle name="Nota 2 3 2 26" xfId="30260" xr:uid="{00000000-0005-0000-0000-000074760000}"/>
    <cellStyle name="Nota 2 3 2 26 2" xfId="30261" xr:uid="{00000000-0005-0000-0000-000075760000}"/>
    <cellStyle name="Nota 2 3 2 27" xfId="30262" xr:uid="{00000000-0005-0000-0000-000076760000}"/>
    <cellStyle name="Nota 2 3 2 27 2" xfId="30263" xr:uid="{00000000-0005-0000-0000-000077760000}"/>
    <cellStyle name="Nota 2 3 2 28" xfId="30264" xr:uid="{00000000-0005-0000-0000-000078760000}"/>
    <cellStyle name="Nota 2 3 2 28 2" xfId="30265" xr:uid="{00000000-0005-0000-0000-000079760000}"/>
    <cellStyle name="Nota 2 3 2 29" xfId="30266" xr:uid="{00000000-0005-0000-0000-00007A760000}"/>
    <cellStyle name="Nota 2 3 2 29 2" xfId="30267" xr:uid="{00000000-0005-0000-0000-00007B760000}"/>
    <cellStyle name="Nota 2 3 2 3" xfId="30268" xr:uid="{00000000-0005-0000-0000-00007C760000}"/>
    <cellStyle name="Nota 2 3 2 3 2" xfId="30269" xr:uid="{00000000-0005-0000-0000-00007D760000}"/>
    <cellStyle name="Nota 2 3 2 30" xfId="30270" xr:uid="{00000000-0005-0000-0000-00007E760000}"/>
    <cellStyle name="Nota 2 3 2 30 2" xfId="30271" xr:uid="{00000000-0005-0000-0000-00007F760000}"/>
    <cellStyle name="Nota 2 3 2 31" xfId="30272" xr:uid="{00000000-0005-0000-0000-000080760000}"/>
    <cellStyle name="Nota 2 3 2 31 2" xfId="30273" xr:uid="{00000000-0005-0000-0000-000081760000}"/>
    <cellStyle name="Nota 2 3 2 32" xfId="30274" xr:uid="{00000000-0005-0000-0000-000082760000}"/>
    <cellStyle name="Nota 2 3 2 32 2" xfId="30275" xr:uid="{00000000-0005-0000-0000-000083760000}"/>
    <cellStyle name="Nota 2 3 2 33" xfId="30276" xr:uid="{00000000-0005-0000-0000-000084760000}"/>
    <cellStyle name="Nota 2 3 2 33 2" xfId="30277" xr:uid="{00000000-0005-0000-0000-000085760000}"/>
    <cellStyle name="Nota 2 3 2 34" xfId="30278" xr:uid="{00000000-0005-0000-0000-000086760000}"/>
    <cellStyle name="Nota 2 3 2 34 2" xfId="30279" xr:uid="{00000000-0005-0000-0000-000087760000}"/>
    <cellStyle name="Nota 2 3 2 35" xfId="30280" xr:uid="{00000000-0005-0000-0000-000088760000}"/>
    <cellStyle name="Nota 2 3 2 35 2" xfId="30281" xr:uid="{00000000-0005-0000-0000-000089760000}"/>
    <cellStyle name="Nota 2 3 2 36" xfId="30282" xr:uid="{00000000-0005-0000-0000-00008A760000}"/>
    <cellStyle name="Nota 2 3 2 36 2" xfId="30283" xr:uid="{00000000-0005-0000-0000-00008B760000}"/>
    <cellStyle name="Nota 2 3 2 37" xfId="30284" xr:uid="{00000000-0005-0000-0000-00008C760000}"/>
    <cellStyle name="Nota 2 3 2 37 2" xfId="30285" xr:uid="{00000000-0005-0000-0000-00008D760000}"/>
    <cellStyle name="Nota 2 3 2 38" xfId="30286" xr:uid="{00000000-0005-0000-0000-00008E760000}"/>
    <cellStyle name="Nota 2 3 2 38 2" xfId="30287" xr:uid="{00000000-0005-0000-0000-00008F760000}"/>
    <cellStyle name="Nota 2 3 2 39" xfId="30288" xr:uid="{00000000-0005-0000-0000-000090760000}"/>
    <cellStyle name="Nota 2 3 2 39 2" xfId="30289" xr:uid="{00000000-0005-0000-0000-000091760000}"/>
    <cellStyle name="Nota 2 3 2 4" xfId="30290" xr:uid="{00000000-0005-0000-0000-000092760000}"/>
    <cellStyle name="Nota 2 3 2 4 2" xfId="30291" xr:uid="{00000000-0005-0000-0000-000093760000}"/>
    <cellStyle name="Nota 2 3 2 40" xfId="30292" xr:uid="{00000000-0005-0000-0000-000094760000}"/>
    <cellStyle name="Nota 2 3 2 41" xfId="30293" xr:uid="{00000000-0005-0000-0000-000095760000}"/>
    <cellStyle name="Nota 2 3 2 42" xfId="30294" xr:uid="{00000000-0005-0000-0000-000096760000}"/>
    <cellStyle name="Nota 2 3 2 43" xfId="30295" xr:uid="{00000000-0005-0000-0000-000097760000}"/>
    <cellStyle name="Nota 2 3 2 44" xfId="30296" xr:uid="{00000000-0005-0000-0000-000098760000}"/>
    <cellStyle name="Nota 2 3 2 45" xfId="30297" xr:uid="{00000000-0005-0000-0000-000099760000}"/>
    <cellStyle name="Nota 2 3 2 46" xfId="30298" xr:uid="{00000000-0005-0000-0000-00009A760000}"/>
    <cellStyle name="Nota 2 3 2 47" xfId="30299" xr:uid="{00000000-0005-0000-0000-00009B760000}"/>
    <cellStyle name="Nota 2 3 2 48" xfId="30300" xr:uid="{00000000-0005-0000-0000-00009C760000}"/>
    <cellStyle name="Nota 2 3 2 49" xfId="30301" xr:uid="{00000000-0005-0000-0000-00009D760000}"/>
    <cellStyle name="Nota 2 3 2 5" xfId="30302" xr:uid="{00000000-0005-0000-0000-00009E760000}"/>
    <cellStyle name="Nota 2 3 2 5 2" xfId="30303" xr:uid="{00000000-0005-0000-0000-00009F760000}"/>
    <cellStyle name="Nota 2 3 2 50" xfId="30304" xr:uid="{00000000-0005-0000-0000-0000A0760000}"/>
    <cellStyle name="Nota 2 3 2 51" xfId="30305" xr:uid="{00000000-0005-0000-0000-0000A1760000}"/>
    <cellStyle name="Nota 2 3 2 52" xfId="30306" xr:uid="{00000000-0005-0000-0000-0000A2760000}"/>
    <cellStyle name="Nota 2 3 2 53" xfId="30307" xr:uid="{00000000-0005-0000-0000-0000A3760000}"/>
    <cellStyle name="Nota 2 3 2 54" xfId="30308" xr:uid="{00000000-0005-0000-0000-0000A4760000}"/>
    <cellStyle name="Nota 2 3 2 55" xfId="30309" xr:uid="{00000000-0005-0000-0000-0000A5760000}"/>
    <cellStyle name="Nota 2 3 2 56" xfId="30310" xr:uid="{00000000-0005-0000-0000-0000A6760000}"/>
    <cellStyle name="Nota 2 3 2 57" xfId="30311" xr:uid="{00000000-0005-0000-0000-0000A7760000}"/>
    <cellStyle name="Nota 2 3 2 58" xfId="30312" xr:uid="{00000000-0005-0000-0000-0000A8760000}"/>
    <cellStyle name="Nota 2 3 2 59" xfId="30313" xr:uid="{00000000-0005-0000-0000-0000A9760000}"/>
    <cellStyle name="Nota 2 3 2 6" xfId="30314" xr:uid="{00000000-0005-0000-0000-0000AA760000}"/>
    <cellStyle name="Nota 2 3 2 6 2" xfId="30315" xr:uid="{00000000-0005-0000-0000-0000AB760000}"/>
    <cellStyle name="Nota 2 3 2 60" xfId="30316" xr:uid="{00000000-0005-0000-0000-0000AC760000}"/>
    <cellStyle name="Nota 2 3 2 61" xfId="30317" xr:uid="{00000000-0005-0000-0000-0000AD760000}"/>
    <cellStyle name="Nota 2 3 2 62" xfId="30318" xr:uid="{00000000-0005-0000-0000-0000AE760000}"/>
    <cellStyle name="Nota 2 3 2 63" xfId="30319" xr:uid="{00000000-0005-0000-0000-0000AF760000}"/>
    <cellStyle name="Nota 2 3 2 64" xfId="30320" xr:uid="{00000000-0005-0000-0000-0000B0760000}"/>
    <cellStyle name="Nota 2 3 2 65" xfId="30321" xr:uid="{00000000-0005-0000-0000-0000B1760000}"/>
    <cellStyle name="Nota 2 3 2 66" xfId="30322" xr:uid="{00000000-0005-0000-0000-0000B2760000}"/>
    <cellStyle name="Nota 2 3 2 67" xfId="30323" xr:uid="{00000000-0005-0000-0000-0000B3760000}"/>
    <cellStyle name="Nota 2 3 2 68" xfId="30324" xr:uid="{00000000-0005-0000-0000-0000B4760000}"/>
    <cellStyle name="Nota 2 3 2 69" xfId="30325" xr:uid="{00000000-0005-0000-0000-0000B5760000}"/>
    <cellStyle name="Nota 2 3 2 7" xfId="30326" xr:uid="{00000000-0005-0000-0000-0000B6760000}"/>
    <cellStyle name="Nota 2 3 2 7 2" xfId="30327" xr:uid="{00000000-0005-0000-0000-0000B7760000}"/>
    <cellStyle name="Nota 2 3 2 70" xfId="30328" xr:uid="{00000000-0005-0000-0000-0000B8760000}"/>
    <cellStyle name="Nota 2 3 2 71" xfId="30329" xr:uid="{00000000-0005-0000-0000-0000B9760000}"/>
    <cellStyle name="Nota 2 3 2 72" xfId="30330" xr:uid="{00000000-0005-0000-0000-0000BA760000}"/>
    <cellStyle name="Nota 2 3 2 73" xfId="30331" xr:uid="{00000000-0005-0000-0000-0000BB760000}"/>
    <cellStyle name="Nota 2 3 2 74" xfId="30332" xr:uid="{00000000-0005-0000-0000-0000BC760000}"/>
    <cellStyle name="Nota 2 3 2 75" xfId="30333" xr:uid="{00000000-0005-0000-0000-0000BD760000}"/>
    <cellStyle name="Nota 2 3 2 76" xfId="30334" xr:uid="{00000000-0005-0000-0000-0000BE760000}"/>
    <cellStyle name="Nota 2 3 2 77" xfId="52536" xr:uid="{00000000-0005-0000-0000-0000BF760000}"/>
    <cellStyle name="Nota 2 3 2 78" xfId="52768" xr:uid="{00000000-0005-0000-0000-0000C0760000}"/>
    <cellStyle name="Nota 2 3 2 79" xfId="53229" xr:uid="{00000000-0005-0000-0000-0000C1760000}"/>
    <cellStyle name="Nota 2 3 2 8" xfId="30335" xr:uid="{00000000-0005-0000-0000-0000C2760000}"/>
    <cellStyle name="Nota 2 3 2 8 2" xfId="30336" xr:uid="{00000000-0005-0000-0000-0000C3760000}"/>
    <cellStyle name="Nota 2 3 2 9" xfId="30337" xr:uid="{00000000-0005-0000-0000-0000C4760000}"/>
    <cellStyle name="Nota 2 3 2 9 2" xfId="30338" xr:uid="{00000000-0005-0000-0000-0000C5760000}"/>
    <cellStyle name="Nota 2 3 20" xfId="920" xr:uid="{00000000-0005-0000-0000-0000C6760000}"/>
    <cellStyle name="Nota 2 3 20 10" xfId="30339" xr:uid="{00000000-0005-0000-0000-0000C7760000}"/>
    <cellStyle name="Nota 2 3 20 10 2" xfId="30340" xr:uid="{00000000-0005-0000-0000-0000C8760000}"/>
    <cellStyle name="Nota 2 3 20 11" xfId="30341" xr:uid="{00000000-0005-0000-0000-0000C9760000}"/>
    <cellStyle name="Nota 2 3 20 11 2" xfId="30342" xr:uid="{00000000-0005-0000-0000-0000CA760000}"/>
    <cellStyle name="Nota 2 3 20 12" xfId="30343" xr:uid="{00000000-0005-0000-0000-0000CB760000}"/>
    <cellStyle name="Nota 2 3 20 12 2" xfId="30344" xr:uid="{00000000-0005-0000-0000-0000CC760000}"/>
    <cellStyle name="Nota 2 3 20 13" xfId="30345" xr:uid="{00000000-0005-0000-0000-0000CD760000}"/>
    <cellStyle name="Nota 2 3 20 13 2" xfId="30346" xr:uid="{00000000-0005-0000-0000-0000CE760000}"/>
    <cellStyle name="Nota 2 3 20 14" xfId="30347" xr:uid="{00000000-0005-0000-0000-0000CF760000}"/>
    <cellStyle name="Nota 2 3 20 14 2" xfId="30348" xr:uid="{00000000-0005-0000-0000-0000D0760000}"/>
    <cellStyle name="Nota 2 3 20 15" xfId="30349" xr:uid="{00000000-0005-0000-0000-0000D1760000}"/>
    <cellStyle name="Nota 2 3 20 15 2" xfId="30350" xr:uid="{00000000-0005-0000-0000-0000D2760000}"/>
    <cellStyle name="Nota 2 3 20 16" xfId="30351" xr:uid="{00000000-0005-0000-0000-0000D3760000}"/>
    <cellStyle name="Nota 2 3 20 16 2" xfId="30352" xr:uid="{00000000-0005-0000-0000-0000D4760000}"/>
    <cellStyle name="Nota 2 3 20 17" xfId="30353" xr:uid="{00000000-0005-0000-0000-0000D5760000}"/>
    <cellStyle name="Nota 2 3 20 17 2" xfId="30354" xr:uid="{00000000-0005-0000-0000-0000D6760000}"/>
    <cellStyle name="Nota 2 3 20 18" xfId="30355" xr:uid="{00000000-0005-0000-0000-0000D7760000}"/>
    <cellStyle name="Nota 2 3 20 18 2" xfId="30356" xr:uid="{00000000-0005-0000-0000-0000D8760000}"/>
    <cellStyle name="Nota 2 3 20 19" xfId="30357" xr:uid="{00000000-0005-0000-0000-0000D9760000}"/>
    <cellStyle name="Nota 2 3 20 19 2" xfId="30358" xr:uid="{00000000-0005-0000-0000-0000DA760000}"/>
    <cellStyle name="Nota 2 3 20 2" xfId="921" xr:uid="{00000000-0005-0000-0000-0000DB760000}"/>
    <cellStyle name="Nota 2 3 20 2 2" xfId="30359" xr:uid="{00000000-0005-0000-0000-0000DC760000}"/>
    <cellStyle name="Nota 2 3 20 20" xfId="30360" xr:uid="{00000000-0005-0000-0000-0000DD760000}"/>
    <cellStyle name="Nota 2 3 20 20 2" xfId="30361" xr:uid="{00000000-0005-0000-0000-0000DE760000}"/>
    <cellStyle name="Nota 2 3 20 21" xfId="30362" xr:uid="{00000000-0005-0000-0000-0000DF760000}"/>
    <cellStyle name="Nota 2 3 20 21 2" xfId="30363" xr:uid="{00000000-0005-0000-0000-0000E0760000}"/>
    <cellStyle name="Nota 2 3 20 22" xfId="30364" xr:uid="{00000000-0005-0000-0000-0000E1760000}"/>
    <cellStyle name="Nota 2 3 20 22 2" xfId="30365" xr:uid="{00000000-0005-0000-0000-0000E2760000}"/>
    <cellStyle name="Nota 2 3 20 23" xfId="30366" xr:uid="{00000000-0005-0000-0000-0000E3760000}"/>
    <cellStyle name="Nota 2 3 20 23 2" xfId="30367" xr:uid="{00000000-0005-0000-0000-0000E4760000}"/>
    <cellStyle name="Nota 2 3 20 24" xfId="30368" xr:uid="{00000000-0005-0000-0000-0000E5760000}"/>
    <cellStyle name="Nota 2 3 20 24 2" xfId="30369" xr:uid="{00000000-0005-0000-0000-0000E6760000}"/>
    <cellStyle name="Nota 2 3 20 25" xfId="30370" xr:uid="{00000000-0005-0000-0000-0000E7760000}"/>
    <cellStyle name="Nota 2 3 20 25 2" xfId="30371" xr:uid="{00000000-0005-0000-0000-0000E8760000}"/>
    <cellStyle name="Nota 2 3 20 26" xfId="30372" xr:uid="{00000000-0005-0000-0000-0000E9760000}"/>
    <cellStyle name="Nota 2 3 20 26 2" xfId="30373" xr:uid="{00000000-0005-0000-0000-0000EA760000}"/>
    <cellStyle name="Nota 2 3 20 27" xfId="30374" xr:uid="{00000000-0005-0000-0000-0000EB760000}"/>
    <cellStyle name="Nota 2 3 20 27 2" xfId="30375" xr:uid="{00000000-0005-0000-0000-0000EC760000}"/>
    <cellStyle name="Nota 2 3 20 28" xfId="30376" xr:uid="{00000000-0005-0000-0000-0000ED760000}"/>
    <cellStyle name="Nota 2 3 20 28 2" xfId="30377" xr:uid="{00000000-0005-0000-0000-0000EE760000}"/>
    <cellStyle name="Nota 2 3 20 29" xfId="30378" xr:uid="{00000000-0005-0000-0000-0000EF760000}"/>
    <cellStyle name="Nota 2 3 20 29 2" xfId="30379" xr:uid="{00000000-0005-0000-0000-0000F0760000}"/>
    <cellStyle name="Nota 2 3 20 3" xfId="30380" xr:uid="{00000000-0005-0000-0000-0000F1760000}"/>
    <cellStyle name="Nota 2 3 20 3 2" xfId="30381" xr:uid="{00000000-0005-0000-0000-0000F2760000}"/>
    <cellStyle name="Nota 2 3 20 30" xfId="30382" xr:uid="{00000000-0005-0000-0000-0000F3760000}"/>
    <cellStyle name="Nota 2 3 20 30 2" xfId="30383" xr:uid="{00000000-0005-0000-0000-0000F4760000}"/>
    <cellStyle name="Nota 2 3 20 31" xfId="30384" xr:uid="{00000000-0005-0000-0000-0000F5760000}"/>
    <cellStyle name="Nota 2 3 20 31 2" xfId="30385" xr:uid="{00000000-0005-0000-0000-0000F6760000}"/>
    <cellStyle name="Nota 2 3 20 32" xfId="30386" xr:uid="{00000000-0005-0000-0000-0000F7760000}"/>
    <cellStyle name="Nota 2 3 20 32 2" xfId="30387" xr:uid="{00000000-0005-0000-0000-0000F8760000}"/>
    <cellStyle name="Nota 2 3 20 33" xfId="30388" xr:uid="{00000000-0005-0000-0000-0000F9760000}"/>
    <cellStyle name="Nota 2 3 20 33 2" xfId="30389" xr:uid="{00000000-0005-0000-0000-0000FA760000}"/>
    <cellStyle name="Nota 2 3 20 34" xfId="30390" xr:uid="{00000000-0005-0000-0000-0000FB760000}"/>
    <cellStyle name="Nota 2 3 20 34 2" xfId="30391" xr:uid="{00000000-0005-0000-0000-0000FC760000}"/>
    <cellStyle name="Nota 2 3 20 35" xfId="30392" xr:uid="{00000000-0005-0000-0000-0000FD760000}"/>
    <cellStyle name="Nota 2 3 20 35 2" xfId="30393" xr:uid="{00000000-0005-0000-0000-0000FE760000}"/>
    <cellStyle name="Nota 2 3 20 36" xfId="30394" xr:uid="{00000000-0005-0000-0000-0000FF760000}"/>
    <cellStyle name="Nota 2 3 20 36 2" xfId="30395" xr:uid="{00000000-0005-0000-0000-000000770000}"/>
    <cellStyle name="Nota 2 3 20 37" xfId="30396" xr:uid="{00000000-0005-0000-0000-000001770000}"/>
    <cellStyle name="Nota 2 3 20 37 2" xfId="30397" xr:uid="{00000000-0005-0000-0000-000002770000}"/>
    <cellStyle name="Nota 2 3 20 38" xfId="30398" xr:uid="{00000000-0005-0000-0000-000003770000}"/>
    <cellStyle name="Nota 2 3 20 38 2" xfId="30399" xr:uid="{00000000-0005-0000-0000-000004770000}"/>
    <cellStyle name="Nota 2 3 20 39" xfId="30400" xr:uid="{00000000-0005-0000-0000-000005770000}"/>
    <cellStyle name="Nota 2 3 20 39 2" xfId="30401" xr:uid="{00000000-0005-0000-0000-000006770000}"/>
    <cellStyle name="Nota 2 3 20 4" xfId="30402" xr:uid="{00000000-0005-0000-0000-000007770000}"/>
    <cellStyle name="Nota 2 3 20 4 2" xfId="30403" xr:uid="{00000000-0005-0000-0000-000008770000}"/>
    <cellStyle name="Nota 2 3 20 40" xfId="30404" xr:uid="{00000000-0005-0000-0000-000009770000}"/>
    <cellStyle name="Nota 2 3 20 41" xfId="30405" xr:uid="{00000000-0005-0000-0000-00000A770000}"/>
    <cellStyle name="Nota 2 3 20 42" xfId="30406" xr:uid="{00000000-0005-0000-0000-00000B770000}"/>
    <cellStyle name="Nota 2 3 20 43" xfId="30407" xr:uid="{00000000-0005-0000-0000-00000C770000}"/>
    <cellStyle name="Nota 2 3 20 44" xfId="30408" xr:uid="{00000000-0005-0000-0000-00000D770000}"/>
    <cellStyle name="Nota 2 3 20 45" xfId="30409" xr:uid="{00000000-0005-0000-0000-00000E770000}"/>
    <cellStyle name="Nota 2 3 20 46" xfId="30410" xr:uid="{00000000-0005-0000-0000-00000F770000}"/>
    <cellStyle name="Nota 2 3 20 47" xfId="30411" xr:uid="{00000000-0005-0000-0000-000010770000}"/>
    <cellStyle name="Nota 2 3 20 48" xfId="30412" xr:uid="{00000000-0005-0000-0000-000011770000}"/>
    <cellStyle name="Nota 2 3 20 49" xfId="30413" xr:uid="{00000000-0005-0000-0000-000012770000}"/>
    <cellStyle name="Nota 2 3 20 5" xfId="30414" xr:uid="{00000000-0005-0000-0000-000013770000}"/>
    <cellStyle name="Nota 2 3 20 5 2" xfId="30415" xr:uid="{00000000-0005-0000-0000-000014770000}"/>
    <cellStyle name="Nota 2 3 20 50" xfId="30416" xr:uid="{00000000-0005-0000-0000-000015770000}"/>
    <cellStyle name="Nota 2 3 20 51" xfId="30417" xr:uid="{00000000-0005-0000-0000-000016770000}"/>
    <cellStyle name="Nota 2 3 20 52" xfId="30418" xr:uid="{00000000-0005-0000-0000-000017770000}"/>
    <cellStyle name="Nota 2 3 20 53" xfId="30419" xr:uid="{00000000-0005-0000-0000-000018770000}"/>
    <cellStyle name="Nota 2 3 20 54" xfId="30420" xr:uid="{00000000-0005-0000-0000-000019770000}"/>
    <cellStyle name="Nota 2 3 20 55" xfId="30421" xr:uid="{00000000-0005-0000-0000-00001A770000}"/>
    <cellStyle name="Nota 2 3 20 56" xfId="30422" xr:uid="{00000000-0005-0000-0000-00001B770000}"/>
    <cellStyle name="Nota 2 3 20 57" xfId="30423" xr:uid="{00000000-0005-0000-0000-00001C770000}"/>
    <cellStyle name="Nota 2 3 20 58" xfId="30424" xr:uid="{00000000-0005-0000-0000-00001D770000}"/>
    <cellStyle name="Nota 2 3 20 59" xfId="30425" xr:uid="{00000000-0005-0000-0000-00001E770000}"/>
    <cellStyle name="Nota 2 3 20 6" xfId="30426" xr:uid="{00000000-0005-0000-0000-00001F770000}"/>
    <cellStyle name="Nota 2 3 20 6 2" xfId="30427" xr:uid="{00000000-0005-0000-0000-000020770000}"/>
    <cellStyle name="Nota 2 3 20 60" xfId="30428" xr:uid="{00000000-0005-0000-0000-000021770000}"/>
    <cellStyle name="Nota 2 3 20 61" xfId="30429" xr:uid="{00000000-0005-0000-0000-000022770000}"/>
    <cellStyle name="Nota 2 3 20 62" xfId="30430" xr:uid="{00000000-0005-0000-0000-000023770000}"/>
    <cellStyle name="Nota 2 3 20 63" xfId="30431" xr:uid="{00000000-0005-0000-0000-000024770000}"/>
    <cellStyle name="Nota 2 3 20 64" xfId="30432" xr:uid="{00000000-0005-0000-0000-000025770000}"/>
    <cellStyle name="Nota 2 3 20 65" xfId="30433" xr:uid="{00000000-0005-0000-0000-000026770000}"/>
    <cellStyle name="Nota 2 3 20 66" xfId="30434" xr:uid="{00000000-0005-0000-0000-000027770000}"/>
    <cellStyle name="Nota 2 3 20 67" xfId="30435" xr:uid="{00000000-0005-0000-0000-000028770000}"/>
    <cellStyle name="Nota 2 3 20 68" xfId="30436" xr:uid="{00000000-0005-0000-0000-000029770000}"/>
    <cellStyle name="Nota 2 3 20 69" xfId="30437" xr:uid="{00000000-0005-0000-0000-00002A770000}"/>
    <cellStyle name="Nota 2 3 20 7" xfId="30438" xr:uid="{00000000-0005-0000-0000-00002B770000}"/>
    <cellStyle name="Nota 2 3 20 7 2" xfId="30439" xr:uid="{00000000-0005-0000-0000-00002C770000}"/>
    <cellStyle name="Nota 2 3 20 70" xfId="30440" xr:uid="{00000000-0005-0000-0000-00002D770000}"/>
    <cellStyle name="Nota 2 3 20 71" xfId="30441" xr:uid="{00000000-0005-0000-0000-00002E770000}"/>
    <cellStyle name="Nota 2 3 20 72" xfId="30442" xr:uid="{00000000-0005-0000-0000-00002F770000}"/>
    <cellStyle name="Nota 2 3 20 73" xfId="30443" xr:uid="{00000000-0005-0000-0000-000030770000}"/>
    <cellStyle name="Nota 2 3 20 74" xfId="30444" xr:uid="{00000000-0005-0000-0000-000031770000}"/>
    <cellStyle name="Nota 2 3 20 75" xfId="30445" xr:uid="{00000000-0005-0000-0000-000032770000}"/>
    <cellStyle name="Nota 2 3 20 76" xfId="30446" xr:uid="{00000000-0005-0000-0000-000033770000}"/>
    <cellStyle name="Nota 2 3 20 77" xfId="52714" xr:uid="{00000000-0005-0000-0000-000034770000}"/>
    <cellStyle name="Nota 2 3 20 78" xfId="52984" xr:uid="{00000000-0005-0000-0000-000035770000}"/>
    <cellStyle name="Nota 2 3 20 79" xfId="53445" xr:uid="{00000000-0005-0000-0000-000036770000}"/>
    <cellStyle name="Nota 2 3 20 8" xfId="30447" xr:uid="{00000000-0005-0000-0000-000037770000}"/>
    <cellStyle name="Nota 2 3 20 8 2" xfId="30448" xr:uid="{00000000-0005-0000-0000-000038770000}"/>
    <cellStyle name="Nota 2 3 20 9" xfId="30449" xr:uid="{00000000-0005-0000-0000-000039770000}"/>
    <cellStyle name="Nota 2 3 20 9 2" xfId="30450" xr:uid="{00000000-0005-0000-0000-00003A770000}"/>
    <cellStyle name="Nota 2 3 21" xfId="922" xr:uid="{00000000-0005-0000-0000-00003B770000}"/>
    <cellStyle name="Nota 2 3 21 10" xfId="30451" xr:uid="{00000000-0005-0000-0000-00003C770000}"/>
    <cellStyle name="Nota 2 3 21 10 2" xfId="30452" xr:uid="{00000000-0005-0000-0000-00003D770000}"/>
    <cellStyle name="Nota 2 3 21 11" xfId="30453" xr:uid="{00000000-0005-0000-0000-00003E770000}"/>
    <cellStyle name="Nota 2 3 21 11 2" xfId="30454" xr:uid="{00000000-0005-0000-0000-00003F770000}"/>
    <cellStyle name="Nota 2 3 21 12" xfId="30455" xr:uid="{00000000-0005-0000-0000-000040770000}"/>
    <cellStyle name="Nota 2 3 21 12 2" xfId="30456" xr:uid="{00000000-0005-0000-0000-000041770000}"/>
    <cellStyle name="Nota 2 3 21 13" xfId="30457" xr:uid="{00000000-0005-0000-0000-000042770000}"/>
    <cellStyle name="Nota 2 3 21 13 2" xfId="30458" xr:uid="{00000000-0005-0000-0000-000043770000}"/>
    <cellStyle name="Nota 2 3 21 14" xfId="30459" xr:uid="{00000000-0005-0000-0000-000044770000}"/>
    <cellStyle name="Nota 2 3 21 14 2" xfId="30460" xr:uid="{00000000-0005-0000-0000-000045770000}"/>
    <cellStyle name="Nota 2 3 21 15" xfId="30461" xr:uid="{00000000-0005-0000-0000-000046770000}"/>
    <cellStyle name="Nota 2 3 21 15 2" xfId="30462" xr:uid="{00000000-0005-0000-0000-000047770000}"/>
    <cellStyle name="Nota 2 3 21 16" xfId="30463" xr:uid="{00000000-0005-0000-0000-000048770000}"/>
    <cellStyle name="Nota 2 3 21 16 2" xfId="30464" xr:uid="{00000000-0005-0000-0000-000049770000}"/>
    <cellStyle name="Nota 2 3 21 17" xfId="30465" xr:uid="{00000000-0005-0000-0000-00004A770000}"/>
    <cellStyle name="Nota 2 3 21 17 2" xfId="30466" xr:uid="{00000000-0005-0000-0000-00004B770000}"/>
    <cellStyle name="Nota 2 3 21 18" xfId="30467" xr:uid="{00000000-0005-0000-0000-00004C770000}"/>
    <cellStyle name="Nota 2 3 21 18 2" xfId="30468" xr:uid="{00000000-0005-0000-0000-00004D770000}"/>
    <cellStyle name="Nota 2 3 21 19" xfId="30469" xr:uid="{00000000-0005-0000-0000-00004E770000}"/>
    <cellStyle name="Nota 2 3 21 19 2" xfId="30470" xr:uid="{00000000-0005-0000-0000-00004F770000}"/>
    <cellStyle name="Nota 2 3 21 2" xfId="923" xr:uid="{00000000-0005-0000-0000-000050770000}"/>
    <cellStyle name="Nota 2 3 21 2 2" xfId="30471" xr:uid="{00000000-0005-0000-0000-000051770000}"/>
    <cellStyle name="Nota 2 3 21 20" xfId="30472" xr:uid="{00000000-0005-0000-0000-000052770000}"/>
    <cellStyle name="Nota 2 3 21 20 2" xfId="30473" xr:uid="{00000000-0005-0000-0000-000053770000}"/>
    <cellStyle name="Nota 2 3 21 21" xfId="30474" xr:uid="{00000000-0005-0000-0000-000054770000}"/>
    <cellStyle name="Nota 2 3 21 21 2" xfId="30475" xr:uid="{00000000-0005-0000-0000-000055770000}"/>
    <cellStyle name="Nota 2 3 21 22" xfId="30476" xr:uid="{00000000-0005-0000-0000-000056770000}"/>
    <cellStyle name="Nota 2 3 21 22 2" xfId="30477" xr:uid="{00000000-0005-0000-0000-000057770000}"/>
    <cellStyle name="Nota 2 3 21 23" xfId="30478" xr:uid="{00000000-0005-0000-0000-000058770000}"/>
    <cellStyle name="Nota 2 3 21 23 2" xfId="30479" xr:uid="{00000000-0005-0000-0000-000059770000}"/>
    <cellStyle name="Nota 2 3 21 24" xfId="30480" xr:uid="{00000000-0005-0000-0000-00005A770000}"/>
    <cellStyle name="Nota 2 3 21 24 2" xfId="30481" xr:uid="{00000000-0005-0000-0000-00005B770000}"/>
    <cellStyle name="Nota 2 3 21 25" xfId="30482" xr:uid="{00000000-0005-0000-0000-00005C770000}"/>
    <cellStyle name="Nota 2 3 21 25 2" xfId="30483" xr:uid="{00000000-0005-0000-0000-00005D770000}"/>
    <cellStyle name="Nota 2 3 21 26" xfId="30484" xr:uid="{00000000-0005-0000-0000-00005E770000}"/>
    <cellStyle name="Nota 2 3 21 26 2" xfId="30485" xr:uid="{00000000-0005-0000-0000-00005F770000}"/>
    <cellStyle name="Nota 2 3 21 27" xfId="30486" xr:uid="{00000000-0005-0000-0000-000060770000}"/>
    <cellStyle name="Nota 2 3 21 27 2" xfId="30487" xr:uid="{00000000-0005-0000-0000-000061770000}"/>
    <cellStyle name="Nota 2 3 21 28" xfId="30488" xr:uid="{00000000-0005-0000-0000-000062770000}"/>
    <cellStyle name="Nota 2 3 21 28 2" xfId="30489" xr:uid="{00000000-0005-0000-0000-000063770000}"/>
    <cellStyle name="Nota 2 3 21 29" xfId="30490" xr:uid="{00000000-0005-0000-0000-000064770000}"/>
    <cellStyle name="Nota 2 3 21 29 2" xfId="30491" xr:uid="{00000000-0005-0000-0000-000065770000}"/>
    <cellStyle name="Nota 2 3 21 3" xfId="30492" xr:uid="{00000000-0005-0000-0000-000066770000}"/>
    <cellStyle name="Nota 2 3 21 3 2" xfId="30493" xr:uid="{00000000-0005-0000-0000-000067770000}"/>
    <cellStyle name="Nota 2 3 21 30" xfId="30494" xr:uid="{00000000-0005-0000-0000-000068770000}"/>
    <cellStyle name="Nota 2 3 21 30 2" xfId="30495" xr:uid="{00000000-0005-0000-0000-000069770000}"/>
    <cellStyle name="Nota 2 3 21 31" xfId="30496" xr:uid="{00000000-0005-0000-0000-00006A770000}"/>
    <cellStyle name="Nota 2 3 21 31 2" xfId="30497" xr:uid="{00000000-0005-0000-0000-00006B770000}"/>
    <cellStyle name="Nota 2 3 21 32" xfId="30498" xr:uid="{00000000-0005-0000-0000-00006C770000}"/>
    <cellStyle name="Nota 2 3 21 32 2" xfId="30499" xr:uid="{00000000-0005-0000-0000-00006D770000}"/>
    <cellStyle name="Nota 2 3 21 33" xfId="30500" xr:uid="{00000000-0005-0000-0000-00006E770000}"/>
    <cellStyle name="Nota 2 3 21 33 2" xfId="30501" xr:uid="{00000000-0005-0000-0000-00006F770000}"/>
    <cellStyle name="Nota 2 3 21 34" xfId="30502" xr:uid="{00000000-0005-0000-0000-000070770000}"/>
    <cellStyle name="Nota 2 3 21 34 2" xfId="30503" xr:uid="{00000000-0005-0000-0000-000071770000}"/>
    <cellStyle name="Nota 2 3 21 35" xfId="30504" xr:uid="{00000000-0005-0000-0000-000072770000}"/>
    <cellStyle name="Nota 2 3 21 35 2" xfId="30505" xr:uid="{00000000-0005-0000-0000-000073770000}"/>
    <cellStyle name="Nota 2 3 21 36" xfId="30506" xr:uid="{00000000-0005-0000-0000-000074770000}"/>
    <cellStyle name="Nota 2 3 21 36 2" xfId="30507" xr:uid="{00000000-0005-0000-0000-000075770000}"/>
    <cellStyle name="Nota 2 3 21 37" xfId="30508" xr:uid="{00000000-0005-0000-0000-000076770000}"/>
    <cellStyle name="Nota 2 3 21 37 2" xfId="30509" xr:uid="{00000000-0005-0000-0000-000077770000}"/>
    <cellStyle name="Nota 2 3 21 38" xfId="30510" xr:uid="{00000000-0005-0000-0000-000078770000}"/>
    <cellStyle name="Nota 2 3 21 38 2" xfId="30511" xr:uid="{00000000-0005-0000-0000-000079770000}"/>
    <cellStyle name="Nota 2 3 21 39" xfId="30512" xr:uid="{00000000-0005-0000-0000-00007A770000}"/>
    <cellStyle name="Nota 2 3 21 4" xfId="30513" xr:uid="{00000000-0005-0000-0000-00007B770000}"/>
    <cellStyle name="Nota 2 3 21 4 2" xfId="30514" xr:uid="{00000000-0005-0000-0000-00007C770000}"/>
    <cellStyle name="Nota 2 3 21 40" xfId="30515" xr:uid="{00000000-0005-0000-0000-00007D770000}"/>
    <cellStyle name="Nota 2 3 21 41" xfId="30516" xr:uid="{00000000-0005-0000-0000-00007E770000}"/>
    <cellStyle name="Nota 2 3 21 42" xfId="30517" xr:uid="{00000000-0005-0000-0000-00007F770000}"/>
    <cellStyle name="Nota 2 3 21 43" xfId="30518" xr:uid="{00000000-0005-0000-0000-000080770000}"/>
    <cellStyle name="Nota 2 3 21 44" xfId="30519" xr:uid="{00000000-0005-0000-0000-000081770000}"/>
    <cellStyle name="Nota 2 3 21 45" xfId="30520" xr:uid="{00000000-0005-0000-0000-000082770000}"/>
    <cellStyle name="Nota 2 3 21 46" xfId="30521" xr:uid="{00000000-0005-0000-0000-000083770000}"/>
    <cellStyle name="Nota 2 3 21 47" xfId="30522" xr:uid="{00000000-0005-0000-0000-000084770000}"/>
    <cellStyle name="Nota 2 3 21 48" xfId="30523" xr:uid="{00000000-0005-0000-0000-000085770000}"/>
    <cellStyle name="Nota 2 3 21 49" xfId="30524" xr:uid="{00000000-0005-0000-0000-000086770000}"/>
    <cellStyle name="Nota 2 3 21 5" xfId="30525" xr:uid="{00000000-0005-0000-0000-000087770000}"/>
    <cellStyle name="Nota 2 3 21 5 2" xfId="30526" xr:uid="{00000000-0005-0000-0000-000088770000}"/>
    <cellStyle name="Nota 2 3 21 50" xfId="30527" xr:uid="{00000000-0005-0000-0000-000089770000}"/>
    <cellStyle name="Nota 2 3 21 51" xfId="30528" xr:uid="{00000000-0005-0000-0000-00008A770000}"/>
    <cellStyle name="Nota 2 3 21 52" xfId="30529" xr:uid="{00000000-0005-0000-0000-00008B770000}"/>
    <cellStyle name="Nota 2 3 21 53" xfId="30530" xr:uid="{00000000-0005-0000-0000-00008C770000}"/>
    <cellStyle name="Nota 2 3 21 54" xfId="30531" xr:uid="{00000000-0005-0000-0000-00008D770000}"/>
    <cellStyle name="Nota 2 3 21 55" xfId="30532" xr:uid="{00000000-0005-0000-0000-00008E770000}"/>
    <cellStyle name="Nota 2 3 21 56" xfId="30533" xr:uid="{00000000-0005-0000-0000-00008F770000}"/>
    <cellStyle name="Nota 2 3 21 57" xfId="30534" xr:uid="{00000000-0005-0000-0000-000090770000}"/>
    <cellStyle name="Nota 2 3 21 58" xfId="30535" xr:uid="{00000000-0005-0000-0000-000091770000}"/>
    <cellStyle name="Nota 2 3 21 59" xfId="30536" xr:uid="{00000000-0005-0000-0000-000092770000}"/>
    <cellStyle name="Nota 2 3 21 6" xfId="30537" xr:uid="{00000000-0005-0000-0000-000093770000}"/>
    <cellStyle name="Nota 2 3 21 6 2" xfId="30538" xr:uid="{00000000-0005-0000-0000-000094770000}"/>
    <cellStyle name="Nota 2 3 21 60" xfId="30539" xr:uid="{00000000-0005-0000-0000-000095770000}"/>
    <cellStyle name="Nota 2 3 21 61" xfId="30540" xr:uid="{00000000-0005-0000-0000-000096770000}"/>
    <cellStyle name="Nota 2 3 21 62" xfId="30541" xr:uid="{00000000-0005-0000-0000-000097770000}"/>
    <cellStyle name="Nota 2 3 21 63" xfId="30542" xr:uid="{00000000-0005-0000-0000-000098770000}"/>
    <cellStyle name="Nota 2 3 21 64" xfId="30543" xr:uid="{00000000-0005-0000-0000-000099770000}"/>
    <cellStyle name="Nota 2 3 21 65" xfId="30544" xr:uid="{00000000-0005-0000-0000-00009A770000}"/>
    <cellStyle name="Nota 2 3 21 66" xfId="30545" xr:uid="{00000000-0005-0000-0000-00009B770000}"/>
    <cellStyle name="Nota 2 3 21 67" xfId="30546" xr:uid="{00000000-0005-0000-0000-00009C770000}"/>
    <cellStyle name="Nota 2 3 21 68" xfId="30547" xr:uid="{00000000-0005-0000-0000-00009D770000}"/>
    <cellStyle name="Nota 2 3 21 69" xfId="30548" xr:uid="{00000000-0005-0000-0000-00009E770000}"/>
    <cellStyle name="Nota 2 3 21 7" xfId="30549" xr:uid="{00000000-0005-0000-0000-00009F770000}"/>
    <cellStyle name="Nota 2 3 21 7 2" xfId="30550" xr:uid="{00000000-0005-0000-0000-0000A0770000}"/>
    <cellStyle name="Nota 2 3 21 70" xfId="30551" xr:uid="{00000000-0005-0000-0000-0000A1770000}"/>
    <cellStyle name="Nota 2 3 21 71" xfId="30552" xr:uid="{00000000-0005-0000-0000-0000A2770000}"/>
    <cellStyle name="Nota 2 3 21 72" xfId="30553" xr:uid="{00000000-0005-0000-0000-0000A3770000}"/>
    <cellStyle name="Nota 2 3 21 73" xfId="30554" xr:uid="{00000000-0005-0000-0000-0000A4770000}"/>
    <cellStyle name="Nota 2 3 21 74" xfId="30555" xr:uid="{00000000-0005-0000-0000-0000A5770000}"/>
    <cellStyle name="Nota 2 3 21 75" xfId="30556" xr:uid="{00000000-0005-0000-0000-0000A6770000}"/>
    <cellStyle name="Nota 2 3 21 76" xfId="52754" xr:uid="{00000000-0005-0000-0000-0000A7770000}"/>
    <cellStyle name="Nota 2 3 21 77" xfId="53033" xr:uid="{00000000-0005-0000-0000-0000A8770000}"/>
    <cellStyle name="Nota 2 3 21 78" xfId="53494" xr:uid="{00000000-0005-0000-0000-0000A9770000}"/>
    <cellStyle name="Nota 2 3 21 8" xfId="30557" xr:uid="{00000000-0005-0000-0000-0000AA770000}"/>
    <cellStyle name="Nota 2 3 21 8 2" xfId="30558" xr:uid="{00000000-0005-0000-0000-0000AB770000}"/>
    <cellStyle name="Nota 2 3 21 9" xfId="30559" xr:uid="{00000000-0005-0000-0000-0000AC770000}"/>
    <cellStyle name="Nota 2 3 21 9 2" xfId="30560" xr:uid="{00000000-0005-0000-0000-0000AD770000}"/>
    <cellStyle name="Nota 2 3 22" xfId="924" xr:uid="{00000000-0005-0000-0000-0000AE770000}"/>
    <cellStyle name="Nota 2 3 22 2" xfId="30561" xr:uid="{00000000-0005-0000-0000-0000AF770000}"/>
    <cellStyle name="Nota 2 3 23" xfId="30562" xr:uid="{00000000-0005-0000-0000-0000B0770000}"/>
    <cellStyle name="Nota 2 3 23 2" xfId="30563" xr:uid="{00000000-0005-0000-0000-0000B1770000}"/>
    <cellStyle name="Nota 2 3 24" xfId="30564" xr:uid="{00000000-0005-0000-0000-0000B2770000}"/>
    <cellStyle name="Nota 2 3 24 2" xfId="30565" xr:uid="{00000000-0005-0000-0000-0000B3770000}"/>
    <cellStyle name="Nota 2 3 25" xfId="30566" xr:uid="{00000000-0005-0000-0000-0000B4770000}"/>
    <cellStyle name="Nota 2 3 25 2" xfId="30567" xr:uid="{00000000-0005-0000-0000-0000B5770000}"/>
    <cellStyle name="Nota 2 3 26" xfId="30568" xr:uid="{00000000-0005-0000-0000-0000B6770000}"/>
    <cellStyle name="Nota 2 3 26 2" xfId="30569" xr:uid="{00000000-0005-0000-0000-0000B7770000}"/>
    <cellStyle name="Nota 2 3 27" xfId="30570" xr:uid="{00000000-0005-0000-0000-0000B8770000}"/>
    <cellStyle name="Nota 2 3 27 2" xfId="30571" xr:uid="{00000000-0005-0000-0000-0000B9770000}"/>
    <cellStyle name="Nota 2 3 28" xfId="30572" xr:uid="{00000000-0005-0000-0000-0000BA770000}"/>
    <cellStyle name="Nota 2 3 28 2" xfId="30573" xr:uid="{00000000-0005-0000-0000-0000BB770000}"/>
    <cellStyle name="Nota 2 3 29" xfId="30574" xr:uid="{00000000-0005-0000-0000-0000BC770000}"/>
    <cellStyle name="Nota 2 3 29 2" xfId="30575" xr:uid="{00000000-0005-0000-0000-0000BD770000}"/>
    <cellStyle name="Nota 2 3 3" xfId="925" xr:uid="{00000000-0005-0000-0000-0000BE770000}"/>
    <cellStyle name="Nota 2 3 3 10" xfId="30576" xr:uid="{00000000-0005-0000-0000-0000BF770000}"/>
    <cellStyle name="Nota 2 3 3 10 2" xfId="30577" xr:uid="{00000000-0005-0000-0000-0000C0770000}"/>
    <cellStyle name="Nota 2 3 3 11" xfId="30578" xr:uid="{00000000-0005-0000-0000-0000C1770000}"/>
    <cellStyle name="Nota 2 3 3 11 2" xfId="30579" xr:uid="{00000000-0005-0000-0000-0000C2770000}"/>
    <cellStyle name="Nota 2 3 3 12" xfId="30580" xr:uid="{00000000-0005-0000-0000-0000C3770000}"/>
    <cellStyle name="Nota 2 3 3 12 2" xfId="30581" xr:uid="{00000000-0005-0000-0000-0000C4770000}"/>
    <cellStyle name="Nota 2 3 3 13" xfId="30582" xr:uid="{00000000-0005-0000-0000-0000C5770000}"/>
    <cellStyle name="Nota 2 3 3 13 2" xfId="30583" xr:uid="{00000000-0005-0000-0000-0000C6770000}"/>
    <cellStyle name="Nota 2 3 3 14" xfId="30584" xr:uid="{00000000-0005-0000-0000-0000C7770000}"/>
    <cellStyle name="Nota 2 3 3 14 2" xfId="30585" xr:uid="{00000000-0005-0000-0000-0000C8770000}"/>
    <cellStyle name="Nota 2 3 3 15" xfId="30586" xr:uid="{00000000-0005-0000-0000-0000C9770000}"/>
    <cellStyle name="Nota 2 3 3 15 2" xfId="30587" xr:uid="{00000000-0005-0000-0000-0000CA770000}"/>
    <cellStyle name="Nota 2 3 3 16" xfId="30588" xr:uid="{00000000-0005-0000-0000-0000CB770000}"/>
    <cellStyle name="Nota 2 3 3 16 2" xfId="30589" xr:uid="{00000000-0005-0000-0000-0000CC770000}"/>
    <cellStyle name="Nota 2 3 3 17" xfId="30590" xr:uid="{00000000-0005-0000-0000-0000CD770000}"/>
    <cellStyle name="Nota 2 3 3 17 2" xfId="30591" xr:uid="{00000000-0005-0000-0000-0000CE770000}"/>
    <cellStyle name="Nota 2 3 3 18" xfId="30592" xr:uid="{00000000-0005-0000-0000-0000CF770000}"/>
    <cellStyle name="Nota 2 3 3 18 2" xfId="30593" xr:uid="{00000000-0005-0000-0000-0000D0770000}"/>
    <cellStyle name="Nota 2 3 3 19" xfId="30594" xr:uid="{00000000-0005-0000-0000-0000D1770000}"/>
    <cellStyle name="Nota 2 3 3 19 2" xfId="30595" xr:uid="{00000000-0005-0000-0000-0000D2770000}"/>
    <cellStyle name="Nota 2 3 3 2" xfId="926" xr:uid="{00000000-0005-0000-0000-0000D3770000}"/>
    <cellStyle name="Nota 2 3 3 2 2" xfId="30596" xr:uid="{00000000-0005-0000-0000-0000D4770000}"/>
    <cellStyle name="Nota 2 3 3 20" xfId="30597" xr:uid="{00000000-0005-0000-0000-0000D5770000}"/>
    <cellStyle name="Nota 2 3 3 20 2" xfId="30598" xr:uid="{00000000-0005-0000-0000-0000D6770000}"/>
    <cellStyle name="Nota 2 3 3 21" xfId="30599" xr:uid="{00000000-0005-0000-0000-0000D7770000}"/>
    <cellStyle name="Nota 2 3 3 21 2" xfId="30600" xr:uid="{00000000-0005-0000-0000-0000D8770000}"/>
    <cellStyle name="Nota 2 3 3 22" xfId="30601" xr:uid="{00000000-0005-0000-0000-0000D9770000}"/>
    <cellStyle name="Nota 2 3 3 22 2" xfId="30602" xr:uid="{00000000-0005-0000-0000-0000DA770000}"/>
    <cellStyle name="Nota 2 3 3 23" xfId="30603" xr:uid="{00000000-0005-0000-0000-0000DB770000}"/>
    <cellStyle name="Nota 2 3 3 23 2" xfId="30604" xr:uid="{00000000-0005-0000-0000-0000DC770000}"/>
    <cellStyle name="Nota 2 3 3 24" xfId="30605" xr:uid="{00000000-0005-0000-0000-0000DD770000}"/>
    <cellStyle name="Nota 2 3 3 24 2" xfId="30606" xr:uid="{00000000-0005-0000-0000-0000DE770000}"/>
    <cellStyle name="Nota 2 3 3 25" xfId="30607" xr:uid="{00000000-0005-0000-0000-0000DF770000}"/>
    <cellStyle name="Nota 2 3 3 25 2" xfId="30608" xr:uid="{00000000-0005-0000-0000-0000E0770000}"/>
    <cellStyle name="Nota 2 3 3 26" xfId="30609" xr:uid="{00000000-0005-0000-0000-0000E1770000}"/>
    <cellStyle name="Nota 2 3 3 26 2" xfId="30610" xr:uid="{00000000-0005-0000-0000-0000E2770000}"/>
    <cellStyle name="Nota 2 3 3 27" xfId="30611" xr:uid="{00000000-0005-0000-0000-0000E3770000}"/>
    <cellStyle name="Nota 2 3 3 27 2" xfId="30612" xr:uid="{00000000-0005-0000-0000-0000E4770000}"/>
    <cellStyle name="Nota 2 3 3 28" xfId="30613" xr:uid="{00000000-0005-0000-0000-0000E5770000}"/>
    <cellStyle name="Nota 2 3 3 28 2" xfId="30614" xr:uid="{00000000-0005-0000-0000-0000E6770000}"/>
    <cellStyle name="Nota 2 3 3 29" xfId="30615" xr:uid="{00000000-0005-0000-0000-0000E7770000}"/>
    <cellStyle name="Nota 2 3 3 29 2" xfId="30616" xr:uid="{00000000-0005-0000-0000-0000E8770000}"/>
    <cellStyle name="Nota 2 3 3 3" xfId="30617" xr:uid="{00000000-0005-0000-0000-0000E9770000}"/>
    <cellStyle name="Nota 2 3 3 3 2" xfId="30618" xr:uid="{00000000-0005-0000-0000-0000EA770000}"/>
    <cellStyle name="Nota 2 3 3 30" xfId="30619" xr:uid="{00000000-0005-0000-0000-0000EB770000}"/>
    <cellStyle name="Nota 2 3 3 30 2" xfId="30620" xr:uid="{00000000-0005-0000-0000-0000EC770000}"/>
    <cellStyle name="Nota 2 3 3 31" xfId="30621" xr:uid="{00000000-0005-0000-0000-0000ED770000}"/>
    <cellStyle name="Nota 2 3 3 31 2" xfId="30622" xr:uid="{00000000-0005-0000-0000-0000EE770000}"/>
    <cellStyle name="Nota 2 3 3 32" xfId="30623" xr:uid="{00000000-0005-0000-0000-0000EF770000}"/>
    <cellStyle name="Nota 2 3 3 32 2" xfId="30624" xr:uid="{00000000-0005-0000-0000-0000F0770000}"/>
    <cellStyle name="Nota 2 3 3 33" xfId="30625" xr:uid="{00000000-0005-0000-0000-0000F1770000}"/>
    <cellStyle name="Nota 2 3 3 33 2" xfId="30626" xr:uid="{00000000-0005-0000-0000-0000F2770000}"/>
    <cellStyle name="Nota 2 3 3 34" xfId="30627" xr:uid="{00000000-0005-0000-0000-0000F3770000}"/>
    <cellStyle name="Nota 2 3 3 34 2" xfId="30628" xr:uid="{00000000-0005-0000-0000-0000F4770000}"/>
    <cellStyle name="Nota 2 3 3 35" xfId="30629" xr:uid="{00000000-0005-0000-0000-0000F5770000}"/>
    <cellStyle name="Nota 2 3 3 35 2" xfId="30630" xr:uid="{00000000-0005-0000-0000-0000F6770000}"/>
    <cellStyle name="Nota 2 3 3 36" xfId="30631" xr:uid="{00000000-0005-0000-0000-0000F7770000}"/>
    <cellStyle name="Nota 2 3 3 36 2" xfId="30632" xr:uid="{00000000-0005-0000-0000-0000F8770000}"/>
    <cellStyle name="Nota 2 3 3 37" xfId="30633" xr:uid="{00000000-0005-0000-0000-0000F9770000}"/>
    <cellStyle name="Nota 2 3 3 37 2" xfId="30634" xr:uid="{00000000-0005-0000-0000-0000FA770000}"/>
    <cellStyle name="Nota 2 3 3 38" xfId="30635" xr:uid="{00000000-0005-0000-0000-0000FB770000}"/>
    <cellStyle name="Nota 2 3 3 38 2" xfId="30636" xr:uid="{00000000-0005-0000-0000-0000FC770000}"/>
    <cellStyle name="Nota 2 3 3 39" xfId="30637" xr:uid="{00000000-0005-0000-0000-0000FD770000}"/>
    <cellStyle name="Nota 2 3 3 39 2" xfId="30638" xr:uid="{00000000-0005-0000-0000-0000FE770000}"/>
    <cellStyle name="Nota 2 3 3 4" xfId="30639" xr:uid="{00000000-0005-0000-0000-0000FF770000}"/>
    <cellStyle name="Nota 2 3 3 4 2" xfId="30640" xr:uid="{00000000-0005-0000-0000-000000780000}"/>
    <cellStyle name="Nota 2 3 3 40" xfId="30641" xr:uid="{00000000-0005-0000-0000-000001780000}"/>
    <cellStyle name="Nota 2 3 3 41" xfId="30642" xr:uid="{00000000-0005-0000-0000-000002780000}"/>
    <cellStyle name="Nota 2 3 3 42" xfId="30643" xr:uid="{00000000-0005-0000-0000-000003780000}"/>
    <cellStyle name="Nota 2 3 3 43" xfId="30644" xr:uid="{00000000-0005-0000-0000-000004780000}"/>
    <cellStyle name="Nota 2 3 3 44" xfId="30645" xr:uid="{00000000-0005-0000-0000-000005780000}"/>
    <cellStyle name="Nota 2 3 3 45" xfId="30646" xr:uid="{00000000-0005-0000-0000-000006780000}"/>
    <cellStyle name="Nota 2 3 3 46" xfId="30647" xr:uid="{00000000-0005-0000-0000-000007780000}"/>
    <cellStyle name="Nota 2 3 3 47" xfId="30648" xr:uid="{00000000-0005-0000-0000-000008780000}"/>
    <cellStyle name="Nota 2 3 3 48" xfId="30649" xr:uid="{00000000-0005-0000-0000-000009780000}"/>
    <cellStyle name="Nota 2 3 3 49" xfId="30650" xr:uid="{00000000-0005-0000-0000-00000A780000}"/>
    <cellStyle name="Nota 2 3 3 5" xfId="30651" xr:uid="{00000000-0005-0000-0000-00000B780000}"/>
    <cellStyle name="Nota 2 3 3 5 2" xfId="30652" xr:uid="{00000000-0005-0000-0000-00000C780000}"/>
    <cellStyle name="Nota 2 3 3 50" xfId="30653" xr:uid="{00000000-0005-0000-0000-00000D780000}"/>
    <cellStyle name="Nota 2 3 3 51" xfId="30654" xr:uid="{00000000-0005-0000-0000-00000E780000}"/>
    <cellStyle name="Nota 2 3 3 52" xfId="30655" xr:uid="{00000000-0005-0000-0000-00000F780000}"/>
    <cellStyle name="Nota 2 3 3 53" xfId="30656" xr:uid="{00000000-0005-0000-0000-000010780000}"/>
    <cellStyle name="Nota 2 3 3 54" xfId="30657" xr:uid="{00000000-0005-0000-0000-000011780000}"/>
    <cellStyle name="Nota 2 3 3 55" xfId="30658" xr:uid="{00000000-0005-0000-0000-000012780000}"/>
    <cellStyle name="Nota 2 3 3 56" xfId="30659" xr:uid="{00000000-0005-0000-0000-000013780000}"/>
    <cellStyle name="Nota 2 3 3 57" xfId="30660" xr:uid="{00000000-0005-0000-0000-000014780000}"/>
    <cellStyle name="Nota 2 3 3 58" xfId="30661" xr:uid="{00000000-0005-0000-0000-000015780000}"/>
    <cellStyle name="Nota 2 3 3 59" xfId="30662" xr:uid="{00000000-0005-0000-0000-000016780000}"/>
    <cellStyle name="Nota 2 3 3 6" xfId="30663" xr:uid="{00000000-0005-0000-0000-000017780000}"/>
    <cellStyle name="Nota 2 3 3 6 2" xfId="30664" xr:uid="{00000000-0005-0000-0000-000018780000}"/>
    <cellStyle name="Nota 2 3 3 60" xfId="30665" xr:uid="{00000000-0005-0000-0000-000019780000}"/>
    <cellStyle name="Nota 2 3 3 61" xfId="30666" xr:uid="{00000000-0005-0000-0000-00001A780000}"/>
    <cellStyle name="Nota 2 3 3 62" xfId="30667" xr:uid="{00000000-0005-0000-0000-00001B780000}"/>
    <cellStyle name="Nota 2 3 3 63" xfId="30668" xr:uid="{00000000-0005-0000-0000-00001C780000}"/>
    <cellStyle name="Nota 2 3 3 64" xfId="30669" xr:uid="{00000000-0005-0000-0000-00001D780000}"/>
    <cellStyle name="Nota 2 3 3 65" xfId="30670" xr:uid="{00000000-0005-0000-0000-00001E780000}"/>
    <cellStyle name="Nota 2 3 3 66" xfId="30671" xr:uid="{00000000-0005-0000-0000-00001F780000}"/>
    <cellStyle name="Nota 2 3 3 67" xfId="30672" xr:uid="{00000000-0005-0000-0000-000020780000}"/>
    <cellStyle name="Nota 2 3 3 68" xfId="30673" xr:uid="{00000000-0005-0000-0000-000021780000}"/>
    <cellStyle name="Nota 2 3 3 69" xfId="30674" xr:uid="{00000000-0005-0000-0000-000022780000}"/>
    <cellStyle name="Nota 2 3 3 7" xfId="30675" xr:uid="{00000000-0005-0000-0000-000023780000}"/>
    <cellStyle name="Nota 2 3 3 7 2" xfId="30676" xr:uid="{00000000-0005-0000-0000-000024780000}"/>
    <cellStyle name="Nota 2 3 3 70" xfId="30677" xr:uid="{00000000-0005-0000-0000-000025780000}"/>
    <cellStyle name="Nota 2 3 3 71" xfId="30678" xr:uid="{00000000-0005-0000-0000-000026780000}"/>
    <cellStyle name="Nota 2 3 3 72" xfId="30679" xr:uid="{00000000-0005-0000-0000-000027780000}"/>
    <cellStyle name="Nota 2 3 3 73" xfId="30680" xr:uid="{00000000-0005-0000-0000-000028780000}"/>
    <cellStyle name="Nota 2 3 3 74" xfId="30681" xr:uid="{00000000-0005-0000-0000-000029780000}"/>
    <cellStyle name="Nota 2 3 3 75" xfId="30682" xr:uid="{00000000-0005-0000-0000-00002A780000}"/>
    <cellStyle name="Nota 2 3 3 76" xfId="30683" xr:uid="{00000000-0005-0000-0000-00002B780000}"/>
    <cellStyle name="Nota 2 3 3 77" xfId="52526" xr:uid="{00000000-0005-0000-0000-00002C780000}"/>
    <cellStyle name="Nota 2 3 3 78" xfId="52254" xr:uid="{00000000-0005-0000-0000-00002D780000}"/>
    <cellStyle name="Nota 2 3 3 79" xfId="53219" xr:uid="{00000000-0005-0000-0000-00002E780000}"/>
    <cellStyle name="Nota 2 3 3 8" xfId="30684" xr:uid="{00000000-0005-0000-0000-00002F780000}"/>
    <cellStyle name="Nota 2 3 3 8 2" xfId="30685" xr:uid="{00000000-0005-0000-0000-000030780000}"/>
    <cellStyle name="Nota 2 3 3 9" xfId="30686" xr:uid="{00000000-0005-0000-0000-000031780000}"/>
    <cellStyle name="Nota 2 3 3 9 2" xfId="30687" xr:uid="{00000000-0005-0000-0000-000032780000}"/>
    <cellStyle name="Nota 2 3 30" xfId="30688" xr:uid="{00000000-0005-0000-0000-000033780000}"/>
    <cellStyle name="Nota 2 3 30 2" xfId="30689" xr:uid="{00000000-0005-0000-0000-000034780000}"/>
    <cellStyle name="Nota 2 3 31" xfId="30690" xr:uid="{00000000-0005-0000-0000-000035780000}"/>
    <cellStyle name="Nota 2 3 31 2" xfId="30691" xr:uid="{00000000-0005-0000-0000-000036780000}"/>
    <cellStyle name="Nota 2 3 32" xfId="30692" xr:uid="{00000000-0005-0000-0000-000037780000}"/>
    <cellStyle name="Nota 2 3 32 2" xfId="30693" xr:uid="{00000000-0005-0000-0000-000038780000}"/>
    <cellStyle name="Nota 2 3 33" xfId="30694" xr:uid="{00000000-0005-0000-0000-000039780000}"/>
    <cellStyle name="Nota 2 3 33 2" xfId="30695" xr:uid="{00000000-0005-0000-0000-00003A780000}"/>
    <cellStyle name="Nota 2 3 34" xfId="30696" xr:uid="{00000000-0005-0000-0000-00003B780000}"/>
    <cellStyle name="Nota 2 3 34 2" xfId="30697" xr:uid="{00000000-0005-0000-0000-00003C780000}"/>
    <cellStyle name="Nota 2 3 35" xfId="30698" xr:uid="{00000000-0005-0000-0000-00003D780000}"/>
    <cellStyle name="Nota 2 3 35 2" xfId="30699" xr:uid="{00000000-0005-0000-0000-00003E780000}"/>
    <cellStyle name="Nota 2 3 36" xfId="30700" xr:uid="{00000000-0005-0000-0000-00003F780000}"/>
    <cellStyle name="Nota 2 3 36 2" xfId="30701" xr:uid="{00000000-0005-0000-0000-000040780000}"/>
    <cellStyle name="Nota 2 3 37" xfId="30702" xr:uid="{00000000-0005-0000-0000-000041780000}"/>
    <cellStyle name="Nota 2 3 37 2" xfId="30703" xr:uid="{00000000-0005-0000-0000-000042780000}"/>
    <cellStyle name="Nota 2 3 38" xfId="30704" xr:uid="{00000000-0005-0000-0000-000043780000}"/>
    <cellStyle name="Nota 2 3 38 2" xfId="30705" xr:uid="{00000000-0005-0000-0000-000044780000}"/>
    <cellStyle name="Nota 2 3 39" xfId="30706" xr:uid="{00000000-0005-0000-0000-000045780000}"/>
    <cellStyle name="Nota 2 3 39 2" xfId="30707" xr:uid="{00000000-0005-0000-0000-000046780000}"/>
    <cellStyle name="Nota 2 3 4" xfId="927" xr:uid="{00000000-0005-0000-0000-000047780000}"/>
    <cellStyle name="Nota 2 3 4 10" xfId="30708" xr:uid="{00000000-0005-0000-0000-000048780000}"/>
    <cellStyle name="Nota 2 3 4 10 2" xfId="30709" xr:uid="{00000000-0005-0000-0000-000049780000}"/>
    <cellStyle name="Nota 2 3 4 11" xfId="30710" xr:uid="{00000000-0005-0000-0000-00004A780000}"/>
    <cellStyle name="Nota 2 3 4 11 2" xfId="30711" xr:uid="{00000000-0005-0000-0000-00004B780000}"/>
    <cellStyle name="Nota 2 3 4 12" xfId="30712" xr:uid="{00000000-0005-0000-0000-00004C780000}"/>
    <cellStyle name="Nota 2 3 4 12 2" xfId="30713" xr:uid="{00000000-0005-0000-0000-00004D780000}"/>
    <cellStyle name="Nota 2 3 4 13" xfId="30714" xr:uid="{00000000-0005-0000-0000-00004E780000}"/>
    <cellStyle name="Nota 2 3 4 13 2" xfId="30715" xr:uid="{00000000-0005-0000-0000-00004F780000}"/>
    <cellStyle name="Nota 2 3 4 14" xfId="30716" xr:uid="{00000000-0005-0000-0000-000050780000}"/>
    <cellStyle name="Nota 2 3 4 14 2" xfId="30717" xr:uid="{00000000-0005-0000-0000-000051780000}"/>
    <cellStyle name="Nota 2 3 4 15" xfId="30718" xr:uid="{00000000-0005-0000-0000-000052780000}"/>
    <cellStyle name="Nota 2 3 4 15 2" xfId="30719" xr:uid="{00000000-0005-0000-0000-000053780000}"/>
    <cellStyle name="Nota 2 3 4 16" xfId="30720" xr:uid="{00000000-0005-0000-0000-000054780000}"/>
    <cellStyle name="Nota 2 3 4 16 2" xfId="30721" xr:uid="{00000000-0005-0000-0000-000055780000}"/>
    <cellStyle name="Nota 2 3 4 17" xfId="30722" xr:uid="{00000000-0005-0000-0000-000056780000}"/>
    <cellStyle name="Nota 2 3 4 17 2" xfId="30723" xr:uid="{00000000-0005-0000-0000-000057780000}"/>
    <cellStyle name="Nota 2 3 4 18" xfId="30724" xr:uid="{00000000-0005-0000-0000-000058780000}"/>
    <cellStyle name="Nota 2 3 4 18 2" xfId="30725" xr:uid="{00000000-0005-0000-0000-000059780000}"/>
    <cellStyle name="Nota 2 3 4 19" xfId="30726" xr:uid="{00000000-0005-0000-0000-00005A780000}"/>
    <cellStyle name="Nota 2 3 4 19 2" xfId="30727" xr:uid="{00000000-0005-0000-0000-00005B780000}"/>
    <cellStyle name="Nota 2 3 4 2" xfId="928" xr:uid="{00000000-0005-0000-0000-00005C780000}"/>
    <cellStyle name="Nota 2 3 4 2 2" xfId="30728" xr:uid="{00000000-0005-0000-0000-00005D780000}"/>
    <cellStyle name="Nota 2 3 4 20" xfId="30729" xr:uid="{00000000-0005-0000-0000-00005E780000}"/>
    <cellStyle name="Nota 2 3 4 20 2" xfId="30730" xr:uid="{00000000-0005-0000-0000-00005F780000}"/>
    <cellStyle name="Nota 2 3 4 21" xfId="30731" xr:uid="{00000000-0005-0000-0000-000060780000}"/>
    <cellStyle name="Nota 2 3 4 21 2" xfId="30732" xr:uid="{00000000-0005-0000-0000-000061780000}"/>
    <cellStyle name="Nota 2 3 4 22" xfId="30733" xr:uid="{00000000-0005-0000-0000-000062780000}"/>
    <cellStyle name="Nota 2 3 4 22 2" xfId="30734" xr:uid="{00000000-0005-0000-0000-000063780000}"/>
    <cellStyle name="Nota 2 3 4 23" xfId="30735" xr:uid="{00000000-0005-0000-0000-000064780000}"/>
    <cellStyle name="Nota 2 3 4 23 2" xfId="30736" xr:uid="{00000000-0005-0000-0000-000065780000}"/>
    <cellStyle name="Nota 2 3 4 24" xfId="30737" xr:uid="{00000000-0005-0000-0000-000066780000}"/>
    <cellStyle name="Nota 2 3 4 24 2" xfId="30738" xr:uid="{00000000-0005-0000-0000-000067780000}"/>
    <cellStyle name="Nota 2 3 4 25" xfId="30739" xr:uid="{00000000-0005-0000-0000-000068780000}"/>
    <cellStyle name="Nota 2 3 4 25 2" xfId="30740" xr:uid="{00000000-0005-0000-0000-000069780000}"/>
    <cellStyle name="Nota 2 3 4 26" xfId="30741" xr:uid="{00000000-0005-0000-0000-00006A780000}"/>
    <cellStyle name="Nota 2 3 4 26 2" xfId="30742" xr:uid="{00000000-0005-0000-0000-00006B780000}"/>
    <cellStyle name="Nota 2 3 4 27" xfId="30743" xr:uid="{00000000-0005-0000-0000-00006C780000}"/>
    <cellStyle name="Nota 2 3 4 27 2" xfId="30744" xr:uid="{00000000-0005-0000-0000-00006D780000}"/>
    <cellStyle name="Nota 2 3 4 28" xfId="30745" xr:uid="{00000000-0005-0000-0000-00006E780000}"/>
    <cellStyle name="Nota 2 3 4 28 2" xfId="30746" xr:uid="{00000000-0005-0000-0000-00006F780000}"/>
    <cellStyle name="Nota 2 3 4 29" xfId="30747" xr:uid="{00000000-0005-0000-0000-000070780000}"/>
    <cellStyle name="Nota 2 3 4 29 2" xfId="30748" xr:uid="{00000000-0005-0000-0000-000071780000}"/>
    <cellStyle name="Nota 2 3 4 3" xfId="30749" xr:uid="{00000000-0005-0000-0000-000072780000}"/>
    <cellStyle name="Nota 2 3 4 3 2" xfId="30750" xr:uid="{00000000-0005-0000-0000-000073780000}"/>
    <cellStyle name="Nota 2 3 4 30" xfId="30751" xr:uid="{00000000-0005-0000-0000-000074780000}"/>
    <cellStyle name="Nota 2 3 4 30 2" xfId="30752" xr:uid="{00000000-0005-0000-0000-000075780000}"/>
    <cellStyle name="Nota 2 3 4 31" xfId="30753" xr:uid="{00000000-0005-0000-0000-000076780000}"/>
    <cellStyle name="Nota 2 3 4 31 2" xfId="30754" xr:uid="{00000000-0005-0000-0000-000077780000}"/>
    <cellStyle name="Nota 2 3 4 32" xfId="30755" xr:uid="{00000000-0005-0000-0000-000078780000}"/>
    <cellStyle name="Nota 2 3 4 32 2" xfId="30756" xr:uid="{00000000-0005-0000-0000-000079780000}"/>
    <cellStyle name="Nota 2 3 4 33" xfId="30757" xr:uid="{00000000-0005-0000-0000-00007A780000}"/>
    <cellStyle name="Nota 2 3 4 33 2" xfId="30758" xr:uid="{00000000-0005-0000-0000-00007B780000}"/>
    <cellStyle name="Nota 2 3 4 34" xfId="30759" xr:uid="{00000000-0005-0000-0000-00007C780000}"/>
    <cellStyle name="Nota 2 3 4 34 2" xfId="30760" xr:uid="{00000000-0005-0000-0000-00007D780000}"/>
    <cellStyle name="Nota 2 3 4 35" xfId="30761" xr:uid="{00000000-0005-0000-0000-00007E780000}"/>
    <cellStyle name="Nota 2 3 4 35 2" xfId="30762" xr:uid="{00000000-0005-0000-0000-00007F780000}"/>
    <cellStyle name="Nota 2 3 4 36" xfId="30763" xr:uid="{00000000-0005-0000-0000-000080780000}"/>
    <cellStyle name="Nota 2 3 4 36 2" xfId="30764" xr:uid="{00000000-0005-0000-0000-000081780000}"/>
    <cellStyle name="Nota 2 3 4 37" xfId="30765" xr:uid="{00000000-0005-0000-0000-000082780000}"/>
    <cellStyle name="Nota 2 3 4 37 2" xfId="30766" xr:uid="{00000000-0005-0000-0000-000083780000}"/>
    <cellStyle name="Nota 2 3 4 38" xfId="30767" xr:uid="{00000000-0005-0000-0000-000084780000}"/>
    <cellStyle name="Nota 2 3 4 38 2" xfId="30768" xr:uid="{00000000-0005-0000-0000-000085780000}"/>
    <cellStyle name="Nota 2 3 4 39" xfId="30769" xr:uid="{00000000-0005-0000-0000-000086780000}"/>
    <cellStyle name="Nota 2 3 4 39 2" xfId="30770" xr:uid="{00000000-0005-0000-0000-000087780000}"/>
    <cellStyle name="Nota 2 3 4 4" xfId="30771" xr:uid="{00000000-0005-0000-0000-000088780000}"/>
    <cellStyle name="Nota 2 3 4 4 2" xfId="30772" xr:uid="{00000000-0005-0000-0000-000089780000}"/>
    <cellStyle name="Nota 2 3 4 40" xfId="30773" xr:uid="{00000000-0005-0000-0000-00008A780000}"/>
    <cellStyle name="Nota 2 3 4 41" xfId="30774" xr:uid="{00000000-0005-0000-0000-00008B780000}"/>
    <cellStyle name="Nota 2 3 4 42" xfId="30775" xr:uid="{00000000-0005-0000-0000-00008C780000}"/>
    <cellStyle name="Nota 2 3 4 43" xfId="30776" xr:uid="{00000000-0005-0000-0000-00008D780000}"/>
    <cellStyle name="Nota 2 3 4 44" xfId="30777" xr:uid="{00000000-0005-0000-0000-00008E780000}"/>
    <cellStyle name="Nota 2 3 4 45" xfId="30778" xr:uid="{00000000-0005-0000-0000-00008F780000}"/>
    <cellStyle name="Nota 2 3 4 46" xfId="30779" xr:uid="{00000000-0005-0000-0000-000090780000}"/>
    <cellStyle name="Nota 2 3 4 47" xfId="30780" xr:uid="{00000000-0005-0000-0000-000091780000}"/>
    <cellStyle name="Nota 2 3 4 48" xfId="30781" xr:uid="{00000000-0005-0000-0000-000092780000}"/>
    <cellStyle name="Nota 2 3 4 49" xfId="30782" xr:uid="{00000000-0005-0000-0000-000093780000}"/>
    <cellStyle name="Nota 2 3 4 5" xfId="30783" xr:uid="{00000000-0005-0000-0000-000094780000}"/>
    <cellStyle name="Nota 2 3 4 5 2" xfId="30784" xr:uid="{00000000-0005-0000-0000-000095780000}"/>
    <cellStyle name="Nota 2 3 4 50" xfId="30785" xr:uid="{00000000-0005-0000-0000-000096780000}"/>
    <cellStyle name="Nota 2 3 4 51" xfId="30786" xr:uid="{00000000-0005-0000-0000-000097780000}"/>
    <cellStyle name="Nota 2 3 4 52" xfId="30787" xr:uid="{00000000-0005-0000-0000-000098780000}"/>
    <cellStyle name="Nota 2 3 4 53" xfId="30788" xr:uid="{00000000-0005-0000-0000-000099780000}"/>
    <cellStyle name="Nota 2 3 4 54" xfId="30789" xr:uid="{00000000-0005-0000-0000-00009A780000}"/>
    <cellStyle name="Nota 2 3 4 55" xfId="30790" xr:uid="{00000000-0005-0000-0000-00009B780000}"/>
    <cellStyle name="Nota 2 3 4 56" xfId="30791" xr:uid="{00000000-0005-0000-0000-00009C780000}"/>
    <cellStyle name="Nota 2 3 4 57" xfId="30792" xr:uid="{00000000-0005-0000-0000-00009D780000}"/>
    <cellStyle name="Nota 2 3 4 58" xfId="30793" xr:uid="{00000000-0005-0000-0000-00009E780000}"/>
    <cellStyle name="Nota 2 3 4 59" xfId="30794" xr:uid="{00000000-0005-0000-0000-00009F780000}"/>
    <cellStyle name="Nota 2 3 4 6" xfId="30795" xr:uid="{00000000-0005-0000-0000-0000A0780000}"/>
    <cellStyle name="Nota 2 3 4 6 2" xfId="30796" xr:uid="{00000000-0005-0000-0000-0000A1780000}"/>
    <cellStyle name="Nota 2 3 4 60" xfId="30797" xr:uid="{00000000-0005-0000-0000-0000A2780000}"/>
    <cellStyle name="Nota 2 3 4 61" xfId="30798" xr:uid="{00000000-0005-0000-0000-0000A3780000}"/>
    <cellStyle name="Nota 2 3 4 62" xfId="30799" xr:uid="{00000000-0005-0000-0000-0000A4780000}"/>
    <cellStyle name="Nota 2 3 4 63" xfId="30800" xr:uid="{00000000-0005-0000-0000-0000A5780000}"/>
    <cellStyle name="Nota 2 3 4 64" xfId="30801" xr:uid="{00000000-0005-0000-0000-0000A6780000}"/>
    <cellStyle name="Nota 2 3 4 65" xfId="30802" xr:uid="{00000000-0005-0000-0000-0000A7780000}"/>
    <cellStyle name="Nota 2 3 4 66" xfId="30803" xr:uid="{00000000-0005-0000-0000-0000A8780000}"/>
    <cellStyle name="Nota 2 3 4 67" xfId="30804" xr:uid="{00000000-0005-0000-0000-0000A9780000}"/>
    <cellStyle name="Nota 2 3 4 68" xfId="30805" xr:uid="{00000000-0005-0000-0000-0000AA780000}"/>
    <cellStyle name="Nota 2 3 4 69" xfId="30806" xr:uid="{00000000-0005-0000-0000-0000AB780000}"/>
    <cellStyle name="Nota 2 3 4 7" xfId="30807" xr:uid="{00000000-0005-0000-0000-0000AC780000}"/>
    <cellStyle name="Nota 2 3 4 7 2" xfId="30808" xr:uid="{00000000-0005-0000-0000-0000AD780000}"/>
    <cellStyle name="Nota 2 3 4 70" xfId="30809" xr:uid="{00000000-0005-0000-0000-0000AE780000}"/>
    <cellStyle name="Nota 2 3 4 71" xfId="30810" xr:uid="{00000000-0005-0000-0000-0000AF780000}"/>
    <cellStyle name="Nota 2 3 4 72" xfId="30811" xr:uid="{00000000-0005-0000-0000-0000B0780000}"/>
    <cellStyle name="Nota 2 3 4 73" xfId="30812" xr:uid="{00000000-0005-0000-0000-0000B1780000}"/>
    <cellStyle name="Nota 2 3 4 74" xfId="30813" xr:uid="{00000000-0005-0000-0000-0000B2780000}"/>
    <cellStyle name="Nota 2 3 4 75" xfId="30814" xr:uid="{00000000-0005-0000-0000-0000B3780000}"/>
    <cellStyle name="Nota 2 3 4 76" xfId="30815" xr:uid="{00000000-0005-0000-0000-0000B4780000}"/>
    <cellStyle name="Nota 2 3 4 77" xfId="52498" xr:uid="{00000000-0005-0000-0000-0000B5780000}"/>
    <cellStyle name="Nota 2 3 4 78" xfId="52276" xr:uid="{00000000-0005-0000-0000-0000B6780000}"/>
    <cellStyle name="Nota 2 3 4 79" xfId="53191" xr:uid="{00000000-0005-0000-0000-0000B7780000}"/>
    <cellStyle name="Nota 2 3 4 8" xfId="30816" xr:uid="{00000000-0005-0000-0000-0000B8780000}"/>
    <cellStyle name="Nota 2 3 4 8 2" xfId="30817" xr:uid="{00000000-0005-0000-0000-0000B9780000}"/>
    <cellStyle name="Nota 2 3 4 9" xfId="30818" xr:uid="{00000000-0005-0000-0000-0000BA780000}"/>
    <cellStyle name="Nota 2 3 4 9 2" xfId="30819" xr:uid="{00000000-0005-0000-0000-0000BB780000}"/>
    <cellStyle name="Nota 2 3 40" xfId="30820" xr:uid="{00000000-0005-0000-0000-0000BC780000}"/>
    <cellStyle name="Nota 2 3 40 2" xfId="30821" xr:uid="{00000000-0005-0000-0000-0000BD780000}"/>
    <cellStyle name="Nota 2 3 41" xfId="30822" xr:uid="{00000000-0005-0000-0000-0000BE780000}"/>
    <cellStyle name="Nota 2 3 41 2" xfId="30823" xr:uid="{00000000-0005-0000-0000-0000BF780000}"/>
    <cellStyle name="Nota 2 3 42" xfId="30824" xr:uid="{00000000-0005-0000-0000-0000C0780000}"/>
    <cellStyle name="Nota 2 3 42 2" xfId="30825" xr:uid="{00000000-0005-0000-0000-0000C1780000}"/>
    <cellStyle name="Nota 2 3 43" xfId="30826" xr:uid="{00000000-0005-0000-0000-0000C2780000}"/>
    <cellStyle name="Nota 2 3 43 2" xfId="30827" xr:uid="{00000000-0005-0000-0000-0000C3780000}"/>
    <cellStyle name="Nota 2 3 44" xfId="30828" xr:uid="{00000000-0005-0000-0000-0000C4780000}"/>
    <cellStyle name="Nota 2 3 44 2" xfId="30829" xr:uid="{00000000-0005-0000-0000-0000C5780000}"/>
    <cellStyle name="Nota 2 3 45" xfId="30830" xr:uid="{00000000-0005-0000-0000-0000C6780000}"/>
    <cellStyle name="Nota 2 3 45 2" xfId="30831" xr:uid="{00000000-0005-0000-0000-0000C7780000}"/>
    <cellStyle name="Nota 2 3 46" xfId="30832" xr:uid="{00000000-0005-0000-0000-0000C8780000}"/>
    <cellStyle name="Nota 2 3 46 2" xfId="30833" xr:uid="{00000000-0005-0000-0000-0000C9780000}"/>
    <cellStyle name="Nota 2 3 47" xfId="30834" xr:uid="{00000000-0005-0000-0000-0000CA780000}"/>
    <cellStyle name="Nota 2 3 47 2" xfId="30835" xr:uid="{00000000-0005-0000-0000-0000CB780000}"/>
    <cellStyle name="Nota 2 3 48" xfId="30836" xr:uid="{00000000-0005-0000-0000-0000CC780000}"/>
    <cellStyle name="Nota 2 3 48 2" xfId="30837" xr:uid="{00000000-0005-0000-0000-0000CD780000}"/>
    <cellStyle name="Nota 2 3 49" xfId="30838" xr:uid="{00000000-0005-0000-0000-0000CE780000}"/>
    <cellStyle name="Nota 2 3 49 2" xfId="30839" xr:uid="{00000000-0005-0000-0000-0000CF780000}"/>
    <cellStyle name="Nota 2 3 5" xfId="929" xr:uid="{00000000-0005-0000-0000-0000D0780000}"/>
    <cellStyle name="Nota 2 3 5 10" xfId="30840" xr:uid="{00000000-0005-0000-0000-0000D1780000}"/>
    <cellStyle name="Nota 2 3 5 10 2" xfId="30841" xr:uid="{00000000-0005-0000-0000-0000D2780000}"/>
    <cellStyle name="Nota 2 3 5 11" xfId="30842" xr:uid="{00000000-0005-0000-0000-0000D3780000}"/>
    <cellStyle name="Nota 2 3 5 11 2" xfId="30843" xr:uid="{00000000-0005-0000-0000-0000D4780000}"/>
    <cellStyle name="Nota 2 3 5 12" xfId="30844" xr:uid="{00000000-0005-0000-0000-0000D5780000}"/>
    <cellStyle name="Nota 2 3 5 12 2" xfId="30845" xr:uid="{00000000-0005-0000-0000-0000D6780000}"/>
    <cellStyle name="Nota 2 3 5 13" xfId="30846" xr:uid="{00000000-0005-0000-0000-0000D7780000}"/>
    <cellStyle name="Nota 2 3 5 13 2" xfId="30847" xr:uid="{00000000-0005-0000-0000-0000D8780000}"/>
    <cellStyle name="Nota 2 3 5 14" xfId="30848" xr:uid="{00000000-0005-0000-0000-0000D9780000}"/>
    <cellStyle name="Nota 2 3 5 14 2" xfId="30849" xr:uid="{00000000-0005-0000-0000-0000DA780000}"/>
    <cellStyle name="Nota 2 3 5 15" xfId="30850" xr:uid="{00000000-0005-0000-0000-0000DB780000}"/>
    <cellStyle name="Nota 2 3 5 15 2" xfId="30851" xr:uid="{00000000-0005-0000-0000-0000DC780000}"/>
    <cellStyle name="Nota 2 3 5 16" xfId="30852" xr:uid="{00000000-0005-0000-0000-0000DD780000}"/>
    <cellStyle name="Nota 2 3 5 16 2" xfId="30853" xr:uid="{00000000-0005-0000-0000-0000DE780000}"/>
    <cellStyle name="Nota 2 3 5 17" xfId="30854" xr:uid="{00000000-0005-0000-0000-0000DF780000}"/>
    <cellStyle name="Nota 2 3 5 17 2" xfId="30855" xr:uid="{00000000-0005-0000-0000-0000E0780000}"/>
    <cellStyle name="Nota 2 3 5 18" xfId="30856" xr:uid="{00000000-0005-0000-0000-0000E1780000}"/>
    <cellStyle name="Nota 2 3 5 18 2" xfId="30857" xr:uid="{00000000-0005-0000-0000-0000E2780000}"/>
    <cellStyle name="Nota 2 3 5 19" xfId="30858" xr:uid="{00000000-0005-0000-0000-0000E3780000}"/>
    <cellStyle name="Nota 2 3 5 19 2" xfId="30859" xr:uid="{00000000-0005-0000-0000-0000E4780000}"/>
    <cellStyle name="Nota 2 3 5 2" xfId="930" xr:uid="{00000000-0005-0000-0000-0000E5780000}"/>
    <cellStyle name="Nota 2 3 5 2 2" xfId="30860" xr:uid="{00000000-0005-0000-0000-0000E6780000}"/>
    <cellStyle name="Nota 2 3 5 20" xfId="30861" xr:uid="{00000000-0005-0000-0000-0000E7780000}"/>
    <cellStyle name="Nota 2 3 5 20 2" xfId="30862" xr:uid="{00000000-0005-0000-0000-0000E8780000}"/>
    <cellStyle name="Nota 2 3 5 21" xfId="30863" xr:uid="{00000000-0005-0000-0000-0000E9780000}"/>
    <cellStyle name="Nota 2 3 5 21 2" xfId="30864" xr:uid="{00000000-0005-0000-0000-0000EA780000}"/>
    <cellStyle name="Nota 2 3 5 22" xfId="30865" xr:uid="{00000000-0005-0000-0000-0000EB780000}"/>
    <cellStyle name="Nota 2 3 5 22 2" xfId="30866" xr:uid="{00000000-0005-0000-0000-0000EC780000}"/>
    <cellStyle name="Nota 2 3 5 23" xfId="30867" xr:uid="{00000000-0005-0000-0000-0000ED780000}"/>
    <cellStyle name="Nota 2 3 5 23 2" xfId="30868" xr:uid="{00000000-0005-0000-0000-0000EE780000}"/>
    <cellStyle name="Nota 2 3 5 24" xfId="30869" xr:uid="{00000000-0005-0000-0000-0000EF780000}"/>
    <cellStyle name="Nota 2 3 5 24 2" xfId="30870" xr:uid="{00000000-0005-0000-0000-0000F0780000}"/>
    <cellStyle name="Nota 2 3 5 25" xfId="30871" xr:uid="{00000000-0005-0000-0000-0000F1780000}"/>
    <cellStyle name="Nota 2 3 5 25 2" xfId="30872" xr:uid="{00000000-0005-0000-0000-0000F2780000}"/>
    <cellStyle name="Nota 2 3 5 26" xfId="30873" xr:uid="{00000000-0005-0000-0000-0000F3780000}"/>
    <cellStyle name="Nota 2 3 5 26 2" xfId="30874" xr:uid="{00000000-0005-0000-0000-0000F4780000}"/>
    <cellStyle name="Nota 2 3 5 27" xfId="30875" xr:uid="{00000000-0005-0000-0000-0000F5780000}"/>
    <cellStyle name="Nota 2 3 5 27 2" xfId="30876" xr:uid="{00000000-0005-0000-0000-0000F6780000}"/>
    <cellStyle name="Nota 2 3 5 28" xfId="30877" xr:uid="{00000000-0005-0000-0000-0000F7780000}"/>
    <cellStyle name="Nota 2 3 5 28 2" xfId="30878" xr:uid="{00000000-0005-0000-0000-0000F8780000}"/>
    <cellStyle name="Nota 2 3 5 29" xfId="30879" xr:uid="{00000000-0005-0000-0000-0000F9780000}"/>
    <cellStyle name="Nota 2 3 5 29 2" xfId="30880" xr:uid="{00000000-0005-0000-0000-0000FA780000}"/>
    <cellStyle name="Nota 2 3 5 3" xfId="30881" xr:uid="{00000000-0005-0000-0000-0000FB780000}"/>
    <cellStyle name="Nota 2 3 5 3 2" xfId="30882" xr:uid="{00000000-0005-0000-0000-0000FC780000}"/>
    <cellStyle name="Nota 2 3 5 30" xfId="30883" xr:uid="{00000000-0005-0000-0000-0000FD780000}"/>
    <cellStyle name="Nota 2 3 5 30 2" xfId="30884" xr:uid="{00000000-0005-0000-0000-0000FE780000}"/>
    <cellStyle name="Nota 2 3 5 31" xfId="30885" xr:uid="{00000000-0005-0000-0000-0000FF780000}"/>
    <cellStyle name="Nota 2 3 5 31 2" xfId="30886" xr:uid="{00000000-0005-0000-0000-000000790000}"/>
    <cellStyle name="Nota 2 3 5 32" xfId="30887" xr:uid="{00000000-0005-0000-0000-000001790000}"/>
    <cellStyle name="Nota 2 3 5 32 2" xfId="30888" xr:uid="{00000000-0005-0000-0000-000002790000}"/>
    <cellStyle name="Nota 2 3 5 33" xfId="30889" xr:uid="{00000000-0005-0000-0000-000003790000}"/>
    <cellStyle name="Nota 2 3 5 33 2" xfId="30890" xr:uid="{00000000-0005-0000-0000-000004790000}"/>
    <cellStyle name="Nota 2 3 5 34" xfId="30891" xr:uid="{00000000-0005-0000-0000-000005790000}"/>
    <cellStyle name="Nota 2 3 5 34 2" xfId="30892" xr:uid="{00000000-0005-0000-0000-000006790000}"/>
    <cellStyle name="Nota 2 3 5 35" xfId="30893" xr:uid="{00000000-0005-0000-0000-000007790000}"/>
    <cellStyle name="Nota 2 3 5 35 2" xfId="30894" xr:uid="{00000000-0005-0000-0000-000008790000}"/>
    <cellStyle name="Nota 2 3 5 36" xfId="30895" xr:uid="{00000000-0005-0000-0000-000009790000}"/>
    <cellStyle name="Nota 2 3 5 36 2" xfId="30896" xr:uid="{00000000-0005-0000-0000-00000A790000}"/>
    <cellStyle name="Nota 2 3 5 37" xfId="30897" xr:uid="{00000000-0005-0000-0000-00000B790000}"/>
    <cellStyle name="Nota 2 3 5 37 2" xfId="30898" xr:uid="{00000000-0005-0000-0000-00000C790000}"/>
    <cellStyle name="Nota 2 3 5 38" xfId="30899" xr:uid="{00000000-0005-0000-0000-00000D790000}"/>
    <cellStyle name="Nota 2 3 5 38 2" xfId="30900" xr:uid="{00000000-0005-0000-0000-00000E790000}"/>
    <cellStyle name="Nota 2 3 5 39" xfId="30901" xr:uid="{00000000-0005-0000-0000-00000F790000}"/>
    <cellStyle name="Nota 2 3 5 39 2" xfId="30902" xr:uid="{00000000-0005-0000-0000-000010790000}"/>
    <cellStyle name="Nota 2 3 5 4" xfId="30903" xr:uid="{00000000-0005-0000-0000-000011790000}"/>
    <cellStyle name="Nota 2 3 5 4 2" xfId="30904" xr:uid="{00000000-0005-0000-0000-000012790000}"/>
    <cellStyle name="Nota 2 3 5 40" xfId="30905" xr:uid="{00000000-0005-0000-0000-000013790000}"/>
    <cellStyle name="Nota 2 3 5 41" xfId="30906" xr:uid="{00000000-0005-0000-0000-000014790000}"/>
    <cellStyle name="Nota 2 3 5 42" xfId="30907" xr:uid="{00000000-0005-0000-0000-000015790000}"/>
    <cellStyle name="Nota 2 3 5 43" xfId="30908" xr:uid="{00000000-0005-0000-0000-000016790000}"/>
    <cellStyle name="Nota 2 3 5 44" xfId="30909" xr:uid="{00000000-0005-0000-0000-000017790000}"/>
    <cellStyle name="Nota 2 3 5 45" xfId="30910" xr:uid="{00000000-0005-0000-0000-000018790000}"/>
    <cellStyle name="Nota 2 3 5 46" xfId="30911" xr:uid="{00000000-0005-0000-0000-000019790000}"/>
    <cellStyle name="Nota 2 3 5 47" xfId="30912" xr:uid="{00000000-0005-0000-0000-00001A790000}"/>
    <cellStyle name="Nota 2 3 5 48" xfId="30913" xr:uid="{00000000-0005-0000-0000-00001B790000}"/>
    <cellStyle name="Nota 2 3 5 49" xfId="30914" xr:uid="{00000000-0005-0000-0000-00001C790000}"/>
    <cellStyle name="Nota 2 3 5 5" xfId="30915" xr:uid="{00000000-0005-0000-0000-00001D790000}"/>
    <cellStyle name="Nota 2 3 5 5 2" xfId="30916" xr:uid="{00000000-0005-0000-0000-00001E790000}"/>
    <cellStyle name="Nota 2 3 5 50" xfId="30917" xr:uid="{00000000-0005-0000-0000-00001F790000}"/>
    <cellStyle name="Nota 2 3 5 51" xfId="30918" xr:uid="{00000000-0005-0000-0000-000020790000}"/>
    <cellStyle name="Nota 2 3 5 52" xfId="30919" xr:uid="{00000000-0005-0000-0000-000021790000}"/>
    <cellStyle name="Nota 2 3 5 53" xfId="30920" xr:uid="{00000000-0005-0000-0000-000022790000}"/>
    <cellStyle name="Nota 2 3 5 54" xfId="30921" xr:uid="{00000000-0005-0000-0000-000023790000}"/>
    <cellStyle name="Nota 2 3 5 55" xfId="30922" xr:uid="{00000000-0005-0000-0000-000024790000}"/>
    <cellStyle name="Nota 2 3 5 56" xfId="30923" xr:uid="{00000000-0005-0000-0000-000025790000}"/>
    <cellStyle name="Nota 2 3 5 57" xfId="30924" xr:uid="{00000000-0005-0000-0000-000026790000}"/>
    <cellStyle name="Nota 2 3 5 58" xfId="30925" xr:uid="{00000000-0005-0000-0000-000027790000}"/>
    <cellStyle name="Nota 2 3 5 59" xfId="30926" xr:uid="{00000000-0005-0000-0000-000028790000}"/>
    <cellStyle name="Nota 2 3 5 6" xfId="30927" xr:uid="{00000000-0005-0000-0000-000029790000}"/>
    <cellStyle name="Nota 2 3 5 6 2" xfId="30928" xr:uid="{00000000-0005-0000-0000-00002A790000}"/>
    <cellStyle name="Nota 2 3 5 60" xfId="30929" xr:uid="{00000000-0005-0000-0000-00002B790000}"/>
    <cellStyle name="Nota 2 3 5 61" xfId="30930" xr:uid="{00000000-0005-0000-0000-00002C790000}"/>
    <cellStyle name="Nota 2 3 5 62" xfId="30931" xr:uid="{00000000-0005-0000-0000-00002D790000}"/>
    <cellStyle name="Nota 2 3 5 63" xfId="30932" xr:uid="{00000000-0005-0000-0000-00002E790000}"/>
    <cellStyle name="Nota 2 3 5 64" xfId="30933" xr:uid="{00000000-0005-0000-0000-00002F790000}"/>
    <cellStyle name="Nota 2 3 5 65" xfId="30934" xr:uid="{00000000-0005-0000-0000-000030790000}"/>
    <cellStyle name="Nota 2 3 5 66" xfId="30935" xr:uid="{00000000-0005-0000-0000-000031790000}"/>
    <cellStyle name="Nota 2 3 5 67" xfId="30936" xr:uid="{00000000-0005-0000-0000-000032790000}"/>
    <cellStyle name="Nota 2 3 5 68" xfId="30937" xr:uid="{00000000-0005-0000-0000-000033790000}"/>
    <cellStyle name="Nota 2 3 5 69" xfId="30938" xr:uid="{00000000-0005-0000-0000-000034790000}"/>
    <cellStyle name="Nota 2 3 5 7" xfId="30939" xr:uid="{00000000-0005-0000-0000-000035790000}"/>
    <cellStyle name="Nota 2 3 5 7 2" xfId="30940" xr:uid="{00000000-0005-0000-0000-000036790000}"/>
    <cellStyle name="Nota 2 3 5 70" xfId="30941" xr:uid="{00000000-0005-0000-0000-000037790000}"/>
    <cellStyle name="Nota 2 3 5 71" xfId="30942" xr:uid="{00000000-0005-0000-0000-000038790000}"/>
    <cellStyle name="Nota 2 3 5 72" xfId="30943" xr:uid="{00000000-0005-0000-0000-000039790000}"/>
    <cellStyle name="Nota 2 3 5 73" xfId="30944" xr:uid="{00000000-0005-0000-0000-00003A790000}"/>
    <cellStyle name="Nota 2 3 5 74" xfId="30945" xr:uid="{00000000-0005-0000-0000-00003B790000}"/>
    <cellStyle name="Nota 2 3 5 75" xfId="30946" xr:uid="{00000000-0005-0000-0000-00003C790000}"/>
    <cellStyle name="Nota 2 3 5 76" xfId="30947" xr:uid="{00000000-0005-0000-0000-00003D790000}"/>
    <cellStyle name="Nota 2 3 5 77" xfId="52507" xr:uid="{00000000-0005-0000-0000-00003E790000}"/>
    <cellStyle name="Nota 2 3 5 78" xfId="52268" xr:uid="{00000000-0005-0000-0000-00003F790000}"/>
    <cellStyle name="Nota 2 3 5 79" xfId="53200" xr:uid="{00000000-0005-0000-0000-000040790000}"/>
    <cellStyle name="Nota 2 3 5 8" xfId="30948" xr:uid="{00000000-0005-0000-0000-000041790000}"/>
    <cellStyle name="Nota 2 3 5 8 2" xfId="30949" xr:uid="{00000000-0005-0000-0000-000042790000}"/>
    <cellStyle name="Nota 2 3 5 9" xfId="30950" xr:uid="{00000000-0005-0000-0000-000043790000}"/>
    <cellStyle name="Nota 2 3 5 9 2" xfId="30951" xr:uid="{00000000-0005-0000-0000-000044790000}"/>
    <cellStyle name="Nota 2 3 50" xfId="30952" xr:uid="{00000000-0005-0000-0000-000045790000}"/>
    <cellStyle name="Nota 2 3 50 2" xfId="30953" xr:uid="{00000000-0005-0000-0000-000046790000}"/>
    <cellStyle name="Nota 2 3 51" xfId="30954" xr:uid="{00000000-0005-0000-0000-000047790000}"/>
    <cellStyle name="Nota 2 3 51 2" xfId="30955" xr:uid="{00000000-0005-0000-0000-000048790000}"/>
    <cellStyle name="Nota 2 3 52" xfId="30956" xr:uid="{00000000-0005-0000-0000-000049790000}"/>
    <cellStyle name="Nota 2 3 52 2" xfId="30957" xr:uid="{00000000-0005-0000-0000-00004A790000}"/>
    <cellStyle name="Nota 2 3 53" xfId="30958" xr:uid="{00000000-0005-0000-0000-00004B790000}"/>
    <cellStyle name="Nota 2 3 53 2" xfId="30959" xr:uid="{00000000-0005-0000-0000-00004C790000}"/>
    <cellStyle name="Nota 2 3 54" xfId="30960" xr:uid="{00000000-0005-0000-0000-00004D790000}"/>
    <cellStyle name="Nota 2 3 54 2" xfId="30961" xr:uid="{00000000-0005-0000-0000-00004E790000}"/>
    <cellStyle name="Nota 2 3 55" xfId="30962" xr:uid="{00000000-0005-0000-0000-00004F790000}"/>
    <cellStyle name="Nota 2 3 55 2" xfId="30963" xr:uid="{00000000-0005-0000-0000-000050790000}"/>
    <cellStyle name="Nota 2 3 56" xfId="30964" xr:uid="{00000000-0005-0000-0000-000051790000}"/>
    <cellStyle name="Nota 2 3 56 2" xfId="30965" xr:uid="{00000000-0005-0000-0000-000052790000}"/>
    <cellStyle name="Nota 2 3 57" xfId="30966" xr:uid="{00000000-0005-0000-0000-000053790000}"/>
    <cellStyle name="Nota 2 3 57 2" xfId="30967" xr:uid="{00000000-0005-0000-0000-000054790000}"/>
    <cellStyle name="Nota 2 3 58" xfId="30968" xr:uid="{00000000-0005-0000-0000-000055790000}"/>
    <cellStyle name="Nota 2 3 58 2" xfId="30969" xr:uid="{00000000-0005-0000-0000-000056790000}"/>
    <cellStyle name="Nota 2 3 59" xfId="30970" xr:uid="{00000000-0005-0000-0000-000057790000}"/>
    <cellStyle name="Nota 2 3 6" xfId="931" xr:uid="{00000000-0005-0000-0000-000058790000}"/>
    <cellStyle name="Nota 2 3 6 10" xfId="30971" xr:uid="{00000000-0005-0000-0000-000059790000}"/>
    <cellStyle name="Nota 2 3 6 10 2" xfId="30972" xr:uid="{00000000-0005-0000-0000-00005A790000}"/>
    <cellStyle name="Nota 2 3 6 11" xfId="30973" xr:uid="{00000000-0005-0000-0000-00005B790000}"/>
    <cellStyle name="Nota 2 3 6 11 2" xfId="30974" xr:uid="{00000000-0005-0000-0000-00005C790000}"/>
    <cellStyle name="Nota 2 3 6 12" xfId="30975" xr:uid="{00000000-0005-0000-0000-00005D790000}"/>
    <cellStyle name="Nota 2 3 6 12 2" xfId="30976" xr:uid="{00000000-0005-0000-0000-00005E790000}"/>
    <cellStyle name="Nota 2 3 6 13" xfId="30977" xr:uid="{00000000-0005-0000-0000-00005F790000}"/>
    <cellStyle name="Nota 2 3 6 13 2" xfId="30978" xr:uid="{00000000-0005-0000-0000-000060790000}"/>
    <cellStyle name="Nota 2 3 6 14" xfId="30979" xr:uid="{00000000-0005-0000-0000-000061790000}"/>
    <cellStyle name="Nota 2 3 6 14 2" xfId="30980" xr:uid="{00000000-0005-0000-0000-000062790000}"/>
    <cellStyle name="Nota 2 3 6 15" xfId="30981" xr:uid="{00000000-0005-0000-0000-000063790000}"/>
    <cellStyle name="Nota 2 3 6 15 2" xfId="30982" xr:uid="{00000000-0005-0000-0000-000064790000}"/>
    <cellStyle name="Nota 2 3 6 16" xfId="30983" xr:uid="{00000000-0005-0000-0000-000065790000}"/>
    <cellStyle name="Nota 2 3 6 16 2" xfId="30984" xr:uid="{00000000-0005-0000-0000-000066790000}"/>
    <cellStyle name="Nota 2 3 6 17" xfId="30985" xr:uid="{00000000-0005-0000-0000-000067790000}"/>
    <cellStyle name="Nota 2 3 6 17 2" xfId="30986" xr:uid="{00000000-0005-0000-0000-000068790000}"/>
    <cellStyle name="Nota 2 3 6 18" xfId="30987" xr:uid="{00000000-0005-0000-0000-000069790000}"/>
    <cellStyle name="Nota 2 3 6 18 2" xfId="30988" xr:uid="{00000000-0005-0000-0000-00006A790000}"/>
    <cellStyle name="Nota 2 3 6 19" xfId="30989" xr:uid="{00000000-0005-0000-0000-00006B790000}"/>
    <cellStyle name="Nota 2 3 6 19 2" xfId="30990" xr:uid="{00000000-0005-0000-0000-00006C790000}"/>
    <cellStyle name="Nota 2 3 6 2" xfId="932" xr:uid="{00000000-0005-0000-0000-00006D790000}"/>
    <cellStyle name="Nota 2 3 6 2 2" xfId="30991" xr:uid="{00000000-0005-0000-0000-00006E790000}"/>
    <cellStyle name="Nota 2 3 6 20" xfId="30992" xr:uid="{00000000-0005-0000-0000-00006F790000}"/>
    <cellStyle name="Nota 2 3 6 20 2" xfId="30993" xr:uid="{00000000-0005-0000-0000-000070790000}"/>
    <cellStyle name="Nota 2 3 6 21" xfId="30994" xr:uid="{00000000-0005-0000-0000-000071790000}"/>
    <cellStyle name="Nota 2 3 6 21 2" xfId="30995" xr:uid="{00000000-0005-0000-0000-000072790000}"/>
    <cellStyle name="Nota 2 3 6 22" xfId="30996" xr:uid="{00000000-0005-0000-0000-000073790000}"/>
    <cellStyle name="Nota 2 3 6 22 2" xfId="30997" xr:uid="{00000000-0005-0000-0000-000074790000}"/>
    <cellStyle name="Nota 2 3 6 23" xfId="30998" xr:uid="{00000000-0005-0000-0000-000075790000}"/>
    <cellStyle name="Nota 2 3 6 23 2" xfId="30999" xr:uid="{00000000-0005-0000-0000-000076790000}"/>
    <cellStyle name="Nota 2 3 6 24" xfId="31000" xr:uid="{00000000-0005-0000-0000-000077790000}"/>
    <cellStyle name="Nota 2 3 6 24 2" xfId="31001" xr:uid="{00000000-0005-0000-0000-000078790000}"/>
    <cellStyle name="Nota 2 3 6 25" xfId="31002" xr:uid="{00000000-0005-0000-0000-000079790000}"/>
    <cellStyle name="Nota 2 3 6 25 2" xfId="31003" xr:uid="{00000000-0005-0000-0000-00007A790000}"/>
    <cellStyle name="Nota 2 3 6 26" xfId="31004" xr:uid="{00000000-0005-0000-0000-00007B790000}"/>
    <cellStyle name="Nota 2 3 6 26 2" xfId="31005" xr:uid="{00000000-0005-0000-0000-00007C790000}"/>
    <cellStyle name="Nota 2 3 6 27" xfId="31006" xr:uid="{00000000-0005-0000-0000-00007D790000}"/>
    <cellStyle name="Nota 2 3 6 27 2" xfId="31007" xr:uid="{00000000-0005-0000-0000-00007E790000}"/>
    <cellStyle name="Nota 2 3 6 28" xfId="31008" xr:uid="{00000000-0005-0000-0000-00007F790000}"/>
    <cellStyle name="Nota 2 3 6 28 2" xfId="31009" xr:uid="{00000000-0005-0000-0000-000080790000}"/>
    <cellStyle name="Nota 2 3 6 29" xfId="31010" xr:uid="{00000000-0005-0000-0000-000081790000}"/>
    <cellStyle name="Nota 2 3 6 29 2" xfId="31011" xr:uid="{00000000-0005-0000-0000-000082790000}"/>
    <cellStyle name="Nota 2 3 6 3" xfId="31012" xr:uid="{00000000-0005-0000-0000-000083790000}"/>
    <cellStyle name="Nota 2 3 6 3 2" xfId="31013" xr:uid="{00000000-0005-0000-0000-000084790000}"/>
    <cellStyle name="Nota 2 3 6 30" xfId="31014" xr:uid="{00000000-0005-0000-0000-000085790000}"/>
    <cellStyle name="Nota 2 3 6 30 2" xfId="31015" xr:uid="{00000000-0005-0000-0000-000086790000}"/>
    <cellStyle name="Nota 2 3 6 31" xfId="31016" xr:uid="{00000000-0005-0000-0000-000087790000}"/>
    <cellStyle name="Nota 2 3 6 31 2" xfId="31017" xr:uid="{00000000-0005-0000-0000-000088790000}"/>
    <cellStyle name="Nota 2 3 6 32" xfId="31018" xr:uid="{00000000-0005-0000-0000-000089790000}"/>
    <cellStyle name="Nota 2 3 6 32 2" xfId="31019" xr:uid="{00000000-0005-0000-0000-00008A790000}"/>
    <cellStyle name="Nota 2 3 6 33" xfId="31020" xr:uid="{00000000-0005-0000-0000-00008B790000}"/>
    <cellStyle name="Nota 2 3 6 33 2" xfId="31021" xr:uid="{00000000-0005-0000-0000-00008C790000}"/>
    <cellStyle name="Nota 2 3 6 34" xfId="31022" xr:uid="{00000000-0005-0000-0000-00008D790000}"/>
    <cellStyle name="Nota 2 3 6 34 2" xfId="31023" xr:uid="{00000000-0005-0000-0000-00008E790000}"/>
    <cellStyle name="Nota 2 3 6 35" xfId="31024" xr:uid="{00000000-0005-0000-0000-00008F790000}"/>
    <cellStyle name="Nota 2 3 6 35 2" xfId="31025" xr:uid="{00000000-0005-0000-0000-000090790000}"/>
    <cellStyle name="Nota 2 3 6 36" xfId="31026" xr:uid="{00000000-0005-0000-0000-000091790000}"/>
    <cellStyle name="Nota 2 3 6 36 2" xfId="31027" xr:uid="{00000000-0005-0000-0000-000092790000}"/>
    <cellStyle name="Nota 2 3 6 37" xfId="31028" xr:uid="{00000000-0005-0000-0000-000093790000}"/>
    <cellStyle name="Nota 2 3 6 37 2" xfId="31029" xr:uid="{00000000-0005-0000-0000-000094790000}"/>
    <cellStyle name="Nota 2 3 6 38" xfId="31030" xr:uid="{00000000-0005-0000-0000-000095790000}"/>
    <cellStyle name="Nota 2 3 6 38 2" xfId="31031" xr:uid="{00000000-0005-0000-0000-000096790000}"/>
    <cellStyle name="Nota 2 3 6 39" xfId="31032" xr:uid="{00000000-0005-0000-0000-000097790000}"/>
    <cellStyle name="Nota 2 3 6 39 2" xfId="31033" xr:uid="{00000000-0005-0000-0000-000098790000}"/>
    <cellStyle name="Nota 2 3 6 4" xfId="31034" xr:uid="{00000000-0005-0000-0000-000099790000}"/>
    <cellStyle name="Nota 2 3 6 4 2" xfId="31035" xr:uid="{00000000-0005-0000-0000-00009A790000}"/>
    <cellStyle name="Nota 2 3 6 40" xfId="31036" xr:uid="{00000000-0005-0000-0000-00009B790000}"/>
    <cellStyle name="Nota 2 3 6 41" xfId="31037" xr:uid="{00000000-0005-0000-0000-00009C790000}"/>
    <cellStyle name="Nota 2 3 6 42" xfId="31038" xr:uid="{00000000-0005-0000-0000-00009D790000}"/>
    <cellStyle name="Nota 2 3 6 43" xfId="31039" xr:uid="{00000000-0005-0000-0000-00009E790000}"/>
    <cellStyle name="Nota 2 3 6 44" xfId="31040" xr:uid="{00000000-0005-0000-0000-00009F790000}"/>
    <cellStyle name="Nota 2 3 6 45" xfId="31041" xr:uid="{00000000-0005-0000-0000-0000A0790000}"/>
    <cellStyle name="Nota 2 3 6 46" xfId="31042" xr:uid="{00000000-0005-0000-0000-0000A1790000}"/>
    <cellStyle name="Nota 2 3 6 47" xfId="31043" xr:uid="{00000000-0005-0000-0000-0000A2790000}"/>
    <cellStyle name="Nota 2 3 6 48" xfId="31044" xr:uid="{00000000-0005-0000-0000-0000A3790000}"/>
    <cellStyle name="Nota 2 3 6 49" xfId="31045" xr:uid="{00000000-0005-0000-0000-0000A4790000}"/>
    <cellStyle name="Nota 2 3 6 5" xfId="31046" xr:uid="{00000000-0005-0000-0000-0000A5790000}"/>
    <cellStyle name="Nota 2 3 6 5 2" xfId="31047" xr:uid="{00000000-0005-0000-0000-0000A6790000}"/>
    <cellStyle name="Nota 2 3 6 50" xfId="31048" xr:uid="{00000000-0005-0000-0000-0000A7790000}"/>
    <cellStyle name="Nota 2 3 6 51" xfId="31049" xr:uid="{00000000-0005-0000-0000-0000A8790000}"/>
    <cellStyle name="Nota 2 3 6 52" xfId="31050" xr:uid="{00000000-0005-0000-0000-0000A9790000}"/>
    <cellStyle name="Nota 2 3 6 53" xfId="31051" xr:uid="{00000000-0005-0000-0000-0000AA790000}"/>
    <cellStyle name="Nota 2 3 6 54" xfId="31052" xr:uid="{00000000-0005-0000-0000-0000AB790000}"/>
    <cellStyle name="Nota 2 3 6 55" xfId="31053" xr:uid="{00000000-0005-0000-0000-0000AC790000}"/>
    <cellStyle name="Nota 2 3 6 56" xfId="31054" xr:uid="{00000000-0005-0000-0000-0000AD790000}"/>
    <cellStyle name="Nota 2 3 6 57" xfId="31055" xr:uid="{00000000-0005-0000-0000-0000AE790000}"/>
    <cellStyle name="Nota 2 3 6 58" xfId="31056" xr:uid="{00000000-0005-0000-0000-0000AF790000}"/>
    <cellStyle name="Nota 2 3 6 59" xfId="31057" xr:uid="{00000000-0005-0000-0000-0000B0790000}"/>
    <cellStyle name="Nota 2 3 6 6" xfId="31058" xr:uid="{00000000-0005-0000-0000-0000B1790000}"/>
    <cellStyle name="Nota 2 3 6 6 2" xfId="31059" xr:uid="{00000000-0005-0000-0000-0000B2790000}"/>
    <cellStyle name="Nota 2 3 6 60" xfId="31060" xr:uid="{00000000-0005-0000-0000-0000B3790000}"/>
    <cellStyle name="Nota 2 3 6 61" xfId="31061" xr:uid="{00000000-0005-0000-0000-0000B4790000}"/>
    <cellStyle name="Nota 2 3 6 62" xfId="31062" xr:uid="{00000000-0005-0000-0000-0000B5790000}"/>
    <cellStyle name="Nota 2 3 6 63" xfId="31063" xr:uid="{00000000-0005-0000-0000-0000B6790000}"/>
    <cellStyle name="Nota 2 3 6 64" xfId="31064" xr:uid="{00000000-0005-0000-0000-0000B7790000}"/>
    <cellStyle name="Nota 2 3 6 65" xfId="31065" xr:uid="{00000000-0005-0000-0000-0000B8790000}"/>
    <cellStyle name="Nota 2 3 6 66" xfId="31066" xr:uid="{00000000-0005-0000-0000-0000B9790000}"/>
    <cellStyle name="Nota 2 3 6 67" xfId="31067" xr:uid="{00000000-0005-0000-0000-0000BA790000}"/>
    <cellStyle name="Nota 2 3 6 68" xfId="31068" xr:uid="{00000000-0005-0000-0000-0000BB790000}"/>
    <cellStyle name="Nota 2 3 6 69" xfId="31069" xr:uid="{00000000-0005-0000-0000-0000BC790000}"/>
    <cellStyle name="Nota 2 3 6 7" xfId="31070" xr:uid="{00000000-0005-0000-0000-0000BD790000}"/>
    <cellStyle name="Nota 2 3 6 7 2" xfId="31071" xr:uid="{00000000-0005-0000-0000-0000BE790000}"/>
    <cellStyle name="Nota 2 3 6 70" xfId="31072" xr:uid="{00000000-0005-0000-0000-0000BF790000}"/>
    <cellStyle name="Nota 2 3 6 71" xfId="31073" xr:uid="{00000000-0005-0000-0000-0000C0790000}"/>
    <cellStyle name="Nota 2 3 6 72" xfId="31074" xr:uid="{00000000-0005-0000-0000-0000C1790000}"/>
    <cellStyle name="Nota 2 3 6 73" xfId="31075" xr:uid="{00000000-0005-0000-0000-0000C2790000}"/>
    <cellStyle name="Nota 2 3 6 74" xfId="31076" xr:uid="{00000000-0005-0000-0000-0000C3790000}"/>
    <cellStyle name="Nota 2 3 6 75" xfId="31077" xr:uid="{00000000-0005-0000-0000-0000C4790000}"/>
    <cellStyle name="Nota 2 3 6 76" xfId="31078" xr:uid="{00000000-0005-0000-0000-0000C5790000}"/>
    <cellStyle name="Nota 2 3 6 77" xfId="52529" xr:uid="{00000000-0005-0000-0000-0000C6790000}"/>
    <cellStyle name="Nota 2 3 6 78" xfId="52251" xr:uid="{00000000-0005-0000-0000-0000C7790000}"/>
    <cellStyle name="Nota 2 3 6 79" xfId="53222" xr:uid="{00000000-0005-0000-0000-0000C8790000}"/>
    <cellStyle name="Nota 2 3 6 8" xfId="31079" xr:uid="{00000000-0005-0000-0000-0000C9790000}"/>
    <cellStyle name="Nota 2 3 6 8 2" xfId="31080" xr:uid="{00000000-0005-0000-0000-0000CA790000}"/>
    <cellStyle name="Nota 2 3 6 9" xfId="31081" xr:uid="{00000000-0005-0000-0000-0000CB790000}"/>
    <cellStyle name="Nota 2 3 6 9 2" xfId="31082" xr:uid="{00000000-0005-0000-0000-0000CC790000}"/>
    <cellStyle name="Nota 2 3 60" xfId="31083" xr:uid="{00000000-0005-0000-0000-0000CD790000}"/>
    <cellStyle name="Nota 2 3 61" xfId="31084" xr:uid="{00000000-0005-0000-0000-0000CE790000}"/>
    <cellStyle name="Nota 2 3 62" xfId="31085" xr:uid="{00000000-0005-0000-0000-0000CF790000}"/>
    <cellStyle name="Nota 2 3 63" xfId="31086" xr:uid="{00000000-0005-0000-0000-0000D0790000}"/>
    <cellStyle name="Nota 2 3 64" xfId="31087" xr:uid="{00000000-0005-0000-0000-0000D1790000}"/>
    <cellStyle name="Nota 2 3 65" xfId="31088" xr:uid="{00000000-0005-0000-0000-0000D2790000}"/>
    <cellStyle name="Nota 2 3 66" xfId="31089" xr:uid="{00000000-0005-0000-0000-0000D3790000}"/>
    <cellStyle name="Nota 2 3 67" xfId="31090" xr:uid="{00000000-0005-0000-0000-0000D4790000}"/>
    <cellStyle name="Nota 2 3 68" xfId="31091" xr:uid="{00000000-0005-0000-0000-0000D5790000}"/>
    <cellStyle name="Nota 2 3 69" xfId="31092" xr:uid="{00000000-0005-0000-0000-0000D6790000}"/>
    <cellStyle name="Nota 2 3 7" xfId="933" xr:uid="{00000000-0005-0000-0000-0000D7790000}"/>
    <cellStyle name="Nota 2 3 7 10" xfId="31093" xr:uid="{00000000-0005-0000-0000-0000D8790000}"/>
    <cellStyle name="Nota 2 3 7 10 2" xfId="31094" xr:uid="{00000000-0005-0000-0000-0000D9790000}"/>
    <cellStyle name="Nota 2 3 7 11" xfId="31095" xr:uid="{00000000-0005-0000-0000-0000DA790000}"/>
    <cellStyle name="Nota 2 3 7 11 2" xfId="31096" xr:uid="{00000000-0005-0000-0000-0000DB790000}"/>
    <cellStyle name="Nota 2 3 7 12" xfId="31097" xr:uid="{00000000-0005-0000-0000-0000DC790000}"/>
    <cellStyle name="Nota 2 3 7 12 2" xfId="31098" xr:uid="{00000000-0005-0000-0000-0000DD790000}"/>
    <cellStyle name="Nota 2 3 7 13" xfId="31099" xr:uid="{00000000-0005-0000-0000-0000DE790000}"/>
    <cellStyle name="Nota 2 3 7 13 2" xfId="31100" xr:uid="{00000000-0005-0000-0000-0000DF790000}"/>
    <cellStyle name="Nota 2 3 7 14" xfId="31101" xr:uid="{00000000-0005-0000-0000-0000E0790000}"/>
    <cellStyle name="Nota 2 3 7 14 2" xfId="31102" xr:uid="{00000000-0005-0000-0000-0000E1790000}"/>
    <cellStyle name="Nota 2 3 7 15" xfId="31103" xr:uid="{00000000-0005-0000-0000-0000E2790000}"/>
    <cellStyle name="Nota 2 3 7 15 2" xfId="31104" xr:uid="{00000000-0005-0000-0000-0000E3790000}"/>
    <cellStyle name="Nota 2 3 7 16" xfId="31105" xr:uid="{00000000-0005-0000-0000-0000E4790000}"/>
    <cellStyle name="Nota 2 3 7 16 2" xfId="31106" xr:uid="{00000000-0005-0000-0000-0000E5790000}"/>
    <cellStyle name="Nota 2 3 7 17" xfId="31107" xr:uid="{00000000-0005-0000-0000-0000E6790000}"/>
    <cellStyle name="Nota 2 3 7 17 2" xfId="31108" xr:uid="{00000000-0005-0000-0000-0000E7790000}"/>
    <cellStyle name="Nota 2 3 7 18" xfId="31109" xr:uid="{00000000-0005-0000-0000-0000E8790000}"/>
    <cellStyle name="Nota 2 3 7 18 2" xfId="31110" xr:uid="{00000000-0005-0000-0000-0000E9790000}"/>
    <cellStyle name="Nota 2 3 7 19" xfId="31111" xr:uid="{00000000-0005-0000-0000-0000EA790000}"/>
    <cellStyle name="Nota 2 3 7 19 2" xfId="31112" xr:uid="{00000000-0005-0000-0000-0000EB790000}"/>
    <cellStyle name="Nota 2 3 7 2" xfId="934" xr:uid="{00000000-0005-0000-0000-0000EC790000}"/>
    <cellStyle name="Nota 2 3 7 2 2" xfId="31113" xr:uid="{00000000-0005-0000-0000-0000ED790000}"/>
    <cellStyle name="Nota 2 3 7 20" xfId="31114" xr:uid="{00000000-0005-0000-0000-0000EE790000}"/>
    <cellStyle name="Nota 2 3 7 20 2" xfId="31115" xr:uid="{00000000-0005-0000-0000-0000EF790000}"/>
    <cellStyle name="Nota 2 3 7 21" xfId="31116" xr:uid="{00000000-0005-0000-0000-0000F0790000}"/>
    <cellStyle name="Nota 2 3 7 21 2" xfId="31117" xr:uid="{00000000-0005-0000-0000-0000F1790000}"/>
    <cellStyle name="Nota 2 3 7 22" xfId="31118" xr:uid="{00000000-0005-0000-0000-0000F2790000}"/>
    <cellStyle name="Nota 2 3 7 22 2" xfId="31119" xr:uid="{00000000-0005-0000-0000-0000F3790000}"/>
    <cellStyle name="Nota 2 3 7 23" xfId="31120" xr:uid="{00000000-0005-0000-0000-0000F4790000}"/>
    <cellStyle name="Nota 2 3 7 23 2" xfId="31121" xr:uid="{00000000-0005-0000-0000-0000F5790000}"/>
    <cellStyle name="Nota 2 3 7 24" xfId="31122" xr:uid="{00000000-0005-0000-0000-0000F6790000}"/>
    <cellStyle name="Nota 2 3 7 24 2" xfId="31123" xr:uid="{00000000-0005-0000-0000-0000F7790000}"/>
    <cellStyle name="Nota 2 3 7 25" xfId="31124" xr:uid="{00000000-0005-0000-0000-0000F8790000}"/>
    <cellStyle name="Nota 2 3 7 25 2" xfId="31125" xr:uid="{00000000-0005-0000-0000-0000F9790000}"/>
    <cellStyle name="Nota 2 3 7 26" xfId="31126" xr:uid="{00000000-0005-0000-0000-0000FA790000}"/>
    <cellStyle name="Nota 2 3 7 26 2" xfId="31127" xr:uid="{00000000-0005-0000-0000-0000FB790000}"/>
    <cellStyle name="Nota 2 3 7 27" xfId="31128" xr:uid="{00000000-0005-0000-0000-0000FC790000}"/>
    <cellStyle name="Nota 2 3 7 27 2" xfId="31129" xr:uid="{00000000-0005-0000-0000-0000FD790000}"/>
    <cellStyle name="Nota 2 3 7 28" xfId="31130" xr:uid="{00000000-0005-0000-0000-0000FE790000}"/>
    <cellStyle name="Nota 2 3 7 28 2" xfId="31131" xr:uid="{00000000-0005-0000-0000-0000FF790000}"/>
    <cellStyle name="Nota 2 3 7 29" xfId="31132" xr:uid="{00000000-0005-0000-0000-0000007A0000}"/>
    <cellStyle name="Nota 2 3 7 29 2" xfId="31133" xr:uid="{00000000-0005-0000-0000-0000017A0000}"/>
    <cellStyle name="Nota 2 3 7 3" xfId="31134" xr:uid="{00000000-0005-0000-0000-0000027A0000}"/>
    <cellStyle name="Nota 2 3 7 3 2" xfId="31135" xr:uid="{00000000-0005-0000-0000-0000037A0000}"/>
    <cellStyle name="Nota 2 3 7 30" xfId="31136" xr:uid="{00000000-0005-0000-0000-0000047A0000}"/>
    <cellStyle name="Nota 2 3 7 30 2" xfId="31137" xr:uid="{00000000-0005-0000-0000-0000057A0000}"/>
    <cellStyle name="Nota 2 3 7 31" xfId="31138" xr:uid="{00000000-0005-0000-0000-0000067A0000}"/>
    <cellStyle name="Nota 2 3 7 31 2" xfId="31139" xr:uid="{00000000-0005-0000-0000-0000077A0000}"/>
    <cellStyle name="Nota 2 3 7 32" xfId="31140" xr:uid="{00000000-0005-0000-0000-0000087A0000}"/>
    <cellStyle name="Nota 2 3 7 32 2" xfId="31141" xr:uid="{00000000-0005-0000-0000-0000097A0000}"/>
    <cellStyle name="Nota 2 3 7 33" xfId="31142" xr:uid="{00000000-0005-0000-0000-00000A7A0000}"/>
    <cellStyle name="Nota 2 3 7 33 2" xfId="31143" xr:uid="{00000000-0005-0000-0000-00000B7A0000}"/>
    <cellStyle name="Nota 2 3 7 34" xfId="31144" xr:uid="{00000000-0005-0000-0000-00000C7A0000}"/>
    <cellStyle name="Nota 2 3 7 34 2" xfId="31145" xr:uid="{00000000-0005-0000-0000-00000D7A0000}"/>
    <cellStyle name="Nota 2 3 7 35" xfId="31146" xr:uid="{00000000-0005-0000-0000-00000E7A0000}"/>
    <cellStyle name="Nota 2 3 7 35 2" xfId="31147" xr:uid="{00000000-0005-0000-0000-00000F7A0000}"/>
    <cellStyle name="Nota 2 3 7 36" xfId="31148" xr:uid="{00000000-0005-0000-0000-0000107A0000}"/>
    <cellStyle name="Nota 2 3 7 36 2" xfId="31149" xr:uid="{00000000-0005-0000-0000-0000117A0000}"/>
    <cellStyle name="Nota 2 3 7 37" xfId="31150" xr:uid="{00000000-0005-0000-0000-0000127A0000}"/>
    <cellStyle name="Nota 2 3 7 37 2" xfId="31151" xr:uid="{00000000-0005-0000-0000-0000137A0000}"/>
    <cellStyle name="Nota 2 3 7 38" xfId="31152" xr:uid="{00000000-0005-0000-0000-0000147A0000}"/>
    <cellStyle name="Nota 2 3 7 38 2" xfId="31153" xr:uid="{00000000-0005-0000-0000-0000157A0000}"/>
    <cellStyle name="Nota 2 3 7 39" xfId="31154" xr:uid="{00000000-0005-0000-0000-0000167A0000}"/>
    <cellStyle name="Nota 2 3 7 39 2" xfId="31155" xr:uid="{00000000-0005-0000-0000-0000177A0000}"/>
    <cellStyle name="Nota 2 3 7 4" xfId="31156" xr:uid="{00000000-0005-0000-0000-0000187A0000}"/>
    <cellStyle name="Nota 2 3 7 4 2" xfId="31157" xr:uid="{00000000-0005-0000-0000-0000197A0000}"/>
    <cellStyle name="Nota 2 3 7 40" xfId="31158" xr:uid="{00000000-0005-0000-0000-00001A7A0000}"/>
    <cellStyle name="Nota 2 3 7 41" xfId="31159" xr:uid="{00000000-0005-0000-0000-00001B7A0000}"/>
    <cellStyle name="Nota 2 3 7 42" xfId="31160" xr:uid="{00000000-0005-0000-0000-00001C7A0000}"/>
    <cellStyle name="Nota 2 3 7 43" xfId="31161" xr:uid="{00000000-0005-0000-0000-00001D7A0000}"/>
    <cellStyle name="Nota 2 3 7 44" xfId="31162" xr:uid="{00000000-0005-0000-0000-00001E7A0000}"/>
    <cellStyle name="Nota 2 3 7 45" xfId="31163" xr:uid="{00000000-0005-0000-0000-00001F7A0000}"/>
    <cellStyle name="Nota 2 3 7 46" xfId="31164" xr:uid="{00000000-0005-0000-0000-0000207A0000}"/>
    <cellStyle name="Nota 2 3 7 47" xfId="31165" xr:uid="{00000000-0005-0000-0000-0000217A0000}"/>
    <cellStyle name="Nota 2 3 7 48" xfId="31166" xr:uid="{00000000-0005-0000-0000-0000227A0000}"/>
    <cellStyle name="Nota 2 3 7 49" xfId="31167" xr:uid="{00000000-0005-0000-0000-0000237A0000}"/>
    <cellStyle name="Nota 2 3 7 5" xfId="31168" xr:uid="{00000000-0005-0000-0000-0000247A0000}"/>
    <cellStyle name="Nota 2 3 7 5 2" xfId="31169" xr:uid="{00000000-0005-0000-0000-0000257A0000}"/>
    <cellStyle name="Nota 2 3 7 50" xfId="31170" xr:uid="{00000000-0005-0000-0000-0000267A0000}"/>
    <cellStyle name="Nota 2 3 7 51" xfId="31171" xr:uid="{00000000-0005-0000-0000-0000277A0000}"/>
    <cellStyle name="Nota 2 3 7 52" xfId="31172" xr:uid="{00000000-0005-0000-0000-0000287A0000}"/>
    <cellStyle name="Nota 2 3 7 53" xfId="31173" xr:uid="{00000000-0005-0000-0000-0000297A0000}"/>
    <cellStyle name="Nota 2 3 7 54" xfId="31174" xr:uid="{00000000-0005-0000-0000-00002A7A0000}"/>
    <cellStyle name="Nota 2 3 7 55" xfId="31175" xr:uid="{00000000-0005-0000-0000-00002B7A0000}"/>
    <cellStyle name="Nota 2 3 7 56" xfId="31176" xr:uid="{00000000-0005-0000-0000-00002C7A0000}"/>
    <cellStyle name="Nota 2 3 7 57" xfId="31177" xr:uid="{00000000-0005-0000-0000-00002D7A0000}"/>
    <cellStyle name="Nota 2 3 7 58" xfId="31178" xr:uid="{00000000-0005-0000-0000-00002E7A0000}"/>
    <cellStyle name="Nota 2 3 7 59" xfId="31179" xr:uid="{00000000-0005-0000-0000-00002F7A0000}"/>
    <cellStyle name="Nota 2 3 7 6" xfId="31180" xr:uid="{00000000-0005-0000-0000-0000307A0000}"/>
    <cellStyle name="Nota 2 3 7 6 2" xfId="31181" xr:uid="{00000000-0005-0000-0000-0000317A0000}"/>
    <cellStyle name="Nota 2 3 7 60" xfId="31182" xr:uid="{00000000-0005-0000-0000-0000327A0000}"/>
    <cellStyle name="Nota 2 3 7 61" xfId="31183" xr:uid="{00000000-0005-0000-0000-0000337A0000}"/>
    <cellStyle name="Nota 2 3 7 62" xfId="31184" xr:uid="{00000000-0005-0000-0000-0000347A0000}"/>
    <cellStyle name="Nota 2 3 7 63" xfId="31185" xr:uid="{00000000-0005-0000-0000-0000357A0000}"/>
    <cellStyle name="Nota 2 3 7 64" xfId="31186" xr:uid="{00000000-0005-0000-0000-0000367A0000}"/>
    <cellStyle name="Nota 2 3 7 65" xfId="31187" xr:uid="{00000000-0005-0000-0000-0000377A0000}"/>
    <cellStyle name="Nota 2 3 7 66" xfId="31188" xr:uid="{00000000-0005-0000-0000-0000387A0000}"/>
    <cellStyle name="Nota 2 3 7 67" xfId="31189" xr:uid="{00000000-0005-0000-0000-0000397A0000}"/>
    <cellStyle name="Nota 2 3 7 68" xfId="31190" xr:uid="{00000000-0005-0000-0000-00003A7A0000}"/>
    <cellStyle name="Nota 2 3 7 69" xfId="31191" xr:uid="{00000000-0005-0000-0000-00003B7A0000}"/>
    <cellStyle name="Nota 2 3 7 7" xfId="31192" xr:uid="{00000000-0005-0000-0000-00003C7A0000}"/>
    <cellStyle name="Nota 2 3 7 7 2" xfId="31193" xr:uid="{00000000-0005-0000-0000-00003D7A0000}"/>
    <cellStyle name="Nota 2 3 7 70" xfId="31194" xr:uid="{00000000-0005-0000-0000-00003E7A0000}"/>
    <cellStyle name="Nota 2 3 7 71" xfId="31195" xr:uid="{00000000-0005-0000-0000-00003F7A0000}"/>
    <cellStyle name="Nota 2 3 7 72" xfId="31196" xr:uid="{00000000-0005-0000-0000-0000407A0000}"/>
    <cellStyle name="Nota 2 3 7 73" xfId="31197" xr:uid="{00000000-0005-0000-0000-0000417A0000}"/>
    <cellStyle name="Nota 2 3 7 74" xfId="31198" xr:uid="{00000000-0005-0000-0000-0000427A0000}"/>
    <cellStyle name="Nota 2 3 7 75" xfId="31199" xr:uid="{00000000-0005-0000-0000-0000437A0000}"/>
    <cellStyle name="Nota 2 3 7 76" xfId="31200" xr:uid="{00000000-0005-0000-0000-0000447A0000}"/>
    <cellStyle name="Nota 2 3 7 77" xfId="52505" xr:uid="{00000000-0005-0000-0000-0000457A0000}"/>
    <cellStyle name="Nota 2 3 7 78" xfId="52269" xr:uid="{00000000-0005-0000-0000-0000467A0000}"/>
    <cellStyle name="Nota 2 3 7 79" xfId="53198" xr:uid="{00000000-0005-0000-0000-0000477A0000}"/>
    <cellStyle name="Nota 2 3 7 8" xfId="31201" xr:uid="{00000000-0005-0000-0000-0000487A0000}"/>
    <cellStyle name="Nota 2 3 7 8 2" xfId="31202" xr:uid="{00000000-0005-0000-0000-0000497A0000}"/>
    <cellStyle name="Nota 2 3 7 9" xfId="31203" xr:uid="{00000000-0005-0000-0000-00004A7A0000}"/>
    <cellStyle name="Nota 2 3 7 9 2" xfId="31204" xr:uid="{00000000-0005-0000-0000-00004B7A0000}"/>
    <cellStyle name="Nota 2 3 70" xfId="31205" xr:uid="{00000000-0005-0000-0000-00004C7A0000}"/>
    <cellStyle name="Nota 2 3 71" xfId="31206" xr:uid="{00000000-0005-0000-0000-00004D7A0000}"/>
    <cellStyle name="Nota 2 3 72" xfId="31207" xr:uid="{00000000-0005-0000-0000-00004E7A0000}"/>
    <cellStyle name="Nota 2 3 73" xfId="31208" xr:uid="{00000000-0005-0000-0000-00004F7A0000}"/>
    <cellStyle name="Nota 2 3 74" xfId="31209" xr:uid="{00000000-0005-0000-0000-0000507A0000}"/>
    <cellStyle name="Nota 2 3 75" xfId="31210" xr:uid="{00000000-0005-0000-0000-0000517A0000}"/>
    <cellStyle name="Nota 2 3 76" xfId="31211" xr:uid="{00000000-0005-0000-0000-0000527A0000}"/>
    <cellStyle name="Nota 2 3 77" xfId="31212" xr:uid="{00000000-0005-0000-0000-0000537A0000}"/>
    <cellStyle name="Nota 2 3 78" xfId="31213" xr:uid="{00000000-0005-0000-0000-0000547A0000}"/>
    <cellStyle name="Nota 2 3 79" xfId="31214" xr:uid="{00000000-0005-0000-0000-0000557A0000}"/>
    <cellStyle name="Nota 2 3 8" xfId="935" xr:uid="{00000000-0005-0000-0000-0000567A0000}"/>
    <cellStyle name="Nota 2 3 8 10" xfId="31215" xr:uid="{00000000-0005-0000-0000-0000577A0000}"/>
    <cellStyle name="Nota 2 3 8 10 2" xfId="31216" xr:uid="{00000000-0005-0000-0000-0000587A0000}"/>
    <cellStyle name="Nota 2 3 8 11" xfId="31217" xr:uid="{00000000-0005-0000-0000-0000597A0000}"/>
    <cellStyle name="Nota 2 3 8 11 2" xfId="31218" xr:uid="{00000000-0005-0000-0000-00005A7A0000}"/>
    <cellStyle name="Nota 2 3 8 12" xfId="31219" xr:uid="{00000000-0005-0000-0000-00005B7A0000}"/>
    <cellStyle name="Nota 2 3 8 12 2" xfId="31220" xr:uid="{00000000-0005-0000-0000-00005C7A0000}"/>
    <cellStyle name="Nota 2 3 8 13" xfId="31221" xr:uid="{00000000-0005-0000-0000-00005D7A0000}"/>
    <cellStyle name="Nota 2 3 8 13 2" xfId="31222" xr:uid="{00000000-0005-0000-0000-00005E7A0000}"/>
    <cellStyle name="Nota 2 3 8 14" xfId="31223" xr:uid="{00000000-0005-0000-0000-00005F7A0000}"/>
    <cellStyle name="Nota 2 3 8 14 2" xfId="31224" xr:uid="{00000000-0005-0000-0000-0000607A0000}"/>
    <cellStyle name="Nota 2 3 8 15" xfId="31225" xr:uid="{00000000-0005-0000-0000-0000617A0000}"/>
    <cellStyle name="Nota 2 3 8 15 2" xfId="31226" xr:uid="{00000000-0005-0000-0000-0000627A0000}"/>
    <cellStyle name="Nota 2 3 8 16" xfId="31227" xr:uid="{00000000-0005-0000-0000-0000637A0000}"/>
    <cellStyle name="Nota 2 3 8 16 2" xfId="31228" xr:uid="{00000000-0005-0000-0000-0000647A0000}"/>
    <cellStyle name="Nota 2 3 8 17" xfId="31229" xr:uid="{00000000-0005-0000-0000-0000657A0000}"/>
    <cellStyle name="Nota 2 3 8 17 2" xfId="31230" xr:uid="{00000000-0005-0000-0000-0000667A0000}"/>
    <cellStyle name="Nota 2 3 8 18" xfId="31231" xr:uid="{00000000-0005-0000-0000-0000677A0000}"/>
    <cellStyle name="Nota 2 3 8 18 2" xfId="31232" xr:uid="{00000000-0005-0000-0000-0000687A0000}"/>
    <cellStyle name="Nota 2 3 8 19" xfId="31233" xr:uid="{00000000-0005-0000-0000-0000697A0000}"/>
    <cellStyle name="Nota 2 3 8 19 2" xfId="31234" xr:uid="{00000000-0005-0000-0000-00006A7A0000}"/>
    <cellStyle name="Nota 2 3 8 2" xfId="936" xr:uid="{00000000-0005-0000-0000-00006B7A0000}"/>
    <cellStyle name="Nota 2 3 8 2 2" xfId="31235" xr:uid="{00000000-0005-0000-0000-00006C7A0000}"/>
    <cellStyle name="Nota 2 3 8 20" xfId="31236" xr:uid="{00000000-0005-0000-0000-00006D7A0000}"/>
    <cellStyle name="Nota 2 3 8 20 2" xfId="31237" xr:uid="{00000000-0005-0000-0000-00006E7A0000}"/>
    <cellStyle name="Nota 2 3 8 21" xfId="31238" xr:uid="{00000000-0005-0000-0000-00006F7A0000}"/>
    <cellStyle name="Nota 2 3 8 21 2" xfId="31239" xr:uid="{00000000-0005-0000-0000-0000707A0000}"/>
    <cellStyle name="Nota 2 3 8 22" xfId="31240" xr:uid="{00000000-0005-0000-0000-0000717A0000}"/>
    <cellStyle name="Nota 2 3 8 22 2" xfId="31241" xr:uid="{00000000-0005-0000-0000-0000727A0000}"/>
    <cellStyle name="Nota 2 3 8 23" xfId="31242" xr:uid="{00000000-0005-0000-0000-0000737A0000}"/>
    <cellStyle name="Nota 2 3 8 23 2" xfId="31243" xr:uid="{00000000-0005-0000-0000-0000747A0000}"/>
    <cellStyle name="Nota 2 3 8 24" xfId="31244" xr:uid="{00000000-0005-0000-0000-0000757A0000}"/>
    <cellStyle name="Nota 2 3 8 24 2" xfId="31245" xr:uid="{00000000-0005-0000-0000-0000767A0000}"/>
    <cellStyle name="Nota 2 3 8 25" xfId="31246" xr:uid="{00000000-0005-0000-0000-0000777A0000}"/>
    <cellStyle name="Nota 2 3 8 25 2" xfId="31247" xr:uid="{00000000-0005-0000-0000-0000787A0000}"/>
    <cellStyle name="Nota 2 3 8 26" xfId="31248" xr:uid="{00000000-0005-0000-0000-0000797A0000}"/>
    <cellStyle name="Nota 2 3 8 26 2" xfId="31249" xr:uid="{00000000-0005-0000-0000-00007A7A0000}"/>
    <cellStyle name="Nota 2 3 8 27" xfId="31250" xr:uid="{00000000-0005-0000-0000-00007B7A0000}"/>
    <cellStyle name="Nota 2 3 8 27 2" xfId="31251" xr:uid="{00000000-0005-0000-0000-00007C7A0000}"/>
    <cellStyle name="Nota 2 3 8 28" xfId="31252" xr:uid="{00000000-0005-0000-0000-00007D7A0000}"/>
    <cellStyle name="Nota 2 3 8 28 2" xfId="31253" xr:uid="{00000000-0005-0000-0000-00007E7A0000}"/>
    <cellStyle name="Nota 2 3 8 29" xfId="31254" xr:uid="{00000000-0005-0000-0000-00007F7A0000}"/>
    <cellStyle name="Nota 2 3 8 29 2" xfId="31255" xr:uid="{00000000-0005-0000-0000-0000807A0000}"/>
    <cellStyle name="Nota 2 3 8 3" xfId="31256" xr:uid="{00000000-0005-0000-0000-0000817A0000}"/>
    <cellStyle name="Nota 2 3 8 3 2" xfId="31257" xr:uid="{00000000-0005-0000-0000-0000827A0000}"/>
    <cellStyle name="Nota 2 3 8 30" xfId="31258" xr:uid="{00000000-0005-0000-0000-0000837A0000}"/>
    <cellStyle name="Nota 2 3 8 30 2" xfId="31259" xr:uid="{00000000-0005-0000-0000-0000847A0000}"/>
    <cellStyle name="Nota 2 3 8 31" xfId="31260" xr:uid="{00000000-0005-0000-0000-0000857A0000}"/>
    <cellStyle name="Nota 2 3 8 31 2" xfId="31261" xr:uid="{00000000-0005-0000-0000-0000867A0000}"/>
    <cellStyle name="Nota 2 3 8 32" xfId="31262" xr:uid="{00000000-0005-0000-0000-0000877A0000}"/>
    <cellStyle name="Nota 2 3 8 32 2" xfId="31263" xr:uid="{00000000-0005-0000-0000-0000887A0000}"/>
    <cellStyle name="Nota 2 3 8 33" xfId="31264" xr:uid="{00000000-0005-0000-0000-0000897A0000}"/>
    <cellStyle name="Nota 2 3 8 33 2" xfId="31265" xr:uid="{00000000-0005-0000-0000-00008A7A0000}"/>
    <cellStyle name="Nota 2 3 8 34" xfId="31266" xr:uid="{00000000-0005-0000-0000-00008B7A0000}"/>
    <cellStyle name="Nota 2 3 8 34 2" xfId="31267" xr:uid="{00000000-0005-0000-0000-00008C7A0000}"/>
    <cellStyle name="Nota 2 3 8 35" xfId="31268" xr:uid="{00000000-0005-0000-0000-00008D7A0000}"/>
    <cellStyle name="Nota 2 3 8 35 2" xfId="31269" xr:uid="{00000000-0005-0000-0000-00008E7A0000}"/>
    <cellStyle name="Nota 2 3 8 36" xfId="31270" xr:uid="{00000000-0005-0000-0000-00008F7A0000}"/>
    <cellStyle name="Nota 2 3 8 36 2" xfId="31271" xr:uid="{00000000-0005-0000-0000-0000907A0000}"/>
    <cellStyle name="Nota 2 3 8 37" xfId="31272" xr:uid="{00000000-0005-0000-0000-0000917A0000}"/>
    <cellStyle name="Nota 2 3 8 37 2" xfId="31273" xr:uid="{00000000-0005-0000-0000-0000927A0000}"/>
    <cellStyle name="Nota 2 3 8 38" xfId="31274" xr:uid="{00000000-0005-0000-0000-0000937A0000}"/>
    <cellStyle name="Nota 2 3 8 38 2" xfId="31275" xr:uid="{00000000-0005-0000-0000-0000947A0000}"/>
    <cellStyle name="Nota 2 3 8 39" xfId="31276" xr:uid="{00000000-0005-0000-0000-0000957A0000}"/>
    <cellStyle name="Nota 2 3 8 39 2" xfId="31277" xr:uid="{00000000-0005-0000-0000-0000967A0000}"/>
    <cellStyle name="Nota 2 3 8 4" xfId="31278" xr:uid="{00000000-0005-0000-0000-0000977A0000}"/>
    <cellStyle name="Nota 2 3 8 4 2" xfId="31279" xr:uid="{00000000-0005-0000-0000-0000987A0000}"/>
    <cellStyle name="Nota 2 3 8 40" xfId="31280" xr:uid="{00000000-0005-0000-0000-0000997A0000}"/>
    <cellStyle name="Nota 2 3 8 41" xfId="31281" xr:uid="{00000000-0005-0000-0000-00009A7A0000}"/>
    <cellStyle name="Nota 2 3 8 42" xfId="31282" xr:uid="{00000000-0005-0000-0000-00009B7A0000}"/>
    <cellStyle name="Nota 2 3 8 43" xfId="31283" xr:uid="{00000000-0005-0000-0000-00009C7A0000}"/>
    <cellStyle name="Nota 2 3 8 44" xfId="31284" xr:uid="{00000000-0005-0000-0000-00009D7A0000}"/>
    <cellStyle name="Nota 2 3 8 45" xfId="31285" xr:uid="{00000000-0005-0000-0000-00009E7A0000}"/>
    <cellStyle name="Nota 2 3 8 46" xfId="31286" xr:uid="{00000000-0005-0000-0000-00009F7A0000}"/>
    <cellStyle name="Nota 2 3 8 47" xfId="31287" xr:uid="{00000000-0005-0000-0000-0000A07A0000}"/>
    <cellStyle name="Nota 2 3 8 48" xfId="31288" xr:uid="{00000000-0005-0000-0000-0000A17A0000}"/>
    <cellStyle name="Nota 2 3 8 49" xfId="31289" xr:uid="{00000000-0005-0000-0000-0000A27A0000}"/>
    <cellStyle name="Nota 2 3 8 5" xfId="31290" xr:uid="{00000000-0005-0000-0000-0000A37A0000}"/>
    <cellStyle name="Nota 2 3 8 5 2" xfId="31291" xr:uid="{00000000-0005-0000-0000-0000A47A0000}"/>
    <cellStyle name="Nota 2 3 8 50" xfId="31292" xr:uid="{00000000-0005-0000-0000-0000A57A0000}"/>
    <cellStyle name="Nota 2 3 8 51" xfId="31293" xr:uid="{00000000-0005-0000-0000-0000A67A0000}"/>
    <cellStyle name="Nota 2 3 8 52" xfId="31294" xr:uid="{00000000-0005-0000-0000-0000A77A0000}"/>
    <cellStyle name="Nota 2 3 8 53" xfId="31295" xr:uid="{00000000-0005-0000-0000-0000A87A0000}"/>
    <cellStyle name="Nota 2 3 8 54" xfId="31296" xr:uid="{00000000-0005-0000-0000-0000A97A0000}"/>
    <cellStyle name="Nota 2 3 8 55" xfId="31297" xr:uid="{00000000-0005-0000-0000-0000AA7A0000}"/>
    <cellStyle name="Nota 2 3 8 56" xfId="31298" xr:uid="{00000000-0005-0000-0000-0000AB7A0000}"/>
    <cellStyle name="Nota 2 3 8 57" xfId="31299" xr:uid="{00000000-0005-0000-0000-0000AC7A0000}"/>
    <cellStyle name="Nota 2 3 8 58" xfId="31300" xr:uid="{00000000-0005-0000-0000-0000AD7A0000}"/>
    <cellStyle name="Nota 2 3 8 59" xfId="31301" xr:uid="{00000000-0005-0000-0000-0000AE7A0000}"/>
    <cellStyle name="Nota 2 3 8 6" xfId="31302" xr:uid="{00000000-0005-0000-0000-0000AF7A0000}"/>
    <cellStyle name="Nota 2 3 8 6 2" xfId="31303" xr:uid="{00000000-0005-0000-0000-0000B07A0000}"/>
    <cellStyle name="Nota 2 3 8 60" xfId="31304" xr:uid="{00000000-0005-0000-0000-0000B17A0000}"/>
    <cellStyle name="Nota 2 3 8 61" xfId="31305" xr:uid="{00000000-0005-0000-0000-0000B27A0000}"/>
    <cellStyle name="Nota 2 3 8 62" xfId="31306" xr:uid="{00000000-0005-0000-0000-0000B37A0000}"/>
    <cellStyle name="Nota 2 3 8 63" xfId="31307" xr:uid="{00000000-0005-0000-0000-0000B47A0000}"/>
    <cellStyle name="Nota 2 3 8 64" xfId="31308" xr:uid="{00000000-0005-0000-0000-0000B57A0000}"/>
    <cellStyle name="Nota 2 3 8 65" xfId="31309" xr:uid="{00000000-0005-0000-0000-0000B67A0000}"/>
    <cellStyle name="Nota 2 3 8 66" xfId="31310" xr:uid="{00000000-0005-0000-0000-0000B77A0000}"/>
    <cellStyle name="Nota 2 3 8 67" xfId="31311" xr:uid="{00000000-0005-0000-0000-0000B87A0000}"/>
    <cellStyle name="Nota 2 3 8 68" xfId="31312" xr:uid="{00000000-0005-0000-0000-0000B97A0000}"/>
    <cellStyle name="Nota 2 3 8 69" xfId="31313" xr:uid="{00000000-0005-0000-0000-0000BA7A0000}"/>
    <cellStyle name="Nota 2 3 8 7" xfId="31314" xr:uid="{00000000-0005-0000-0000-0000BB7A0000}"/>
    <cellStyle name="Nota 2 3 8 7 2" xfId="31315" xr:uid="{00000000-0005-0000-0000-0000BC7A0000}"/>
    <cellStyle name="Nota 2 3 8 70" xfId="31316" xr:uid="{00000000-0005-0000-0000-0000BD7A0000}"/>
    <cellStyle name="Nota 2 3 8 71" xfId="31317" xr:uid="{00000000-0005-0000-0000-0000BE7A0000}"/>
    <cellStyle name="Nota 2 3 8 72" xfId="31318" xr:uid="{00000000-0005-0000-0000-0000BF7A0000}"/>
    <cellStyle name="Nota 2 3 8 73" xfId="31319" xr:uid="{00000000-0005-0000-0000-0000C07A0000}"/>
    <cellStyle name="Nota 2 3 8 74" xfId="31320" xr:uid="{00000000-0005-0000-0000-0000C17A0000}"/>
    <cellStyle name="Nota 2 3 8 75" xfId="31321" xr:uid="{00000000-0005-0000-0000-0000C27A0000}"/>
    <cellStyle name="Nota 2 3 8 76" xfId="31322" xr:uid="{00000000-0005-0000-0000-0000C37A0000}"/>
    <cellStyle name="Nota 2 3 8 77" xfId="52528" xr:uid="{00000000-0005-0000-0000-0000C47A0000}"/>
    <cellStyle name="Nota 2 3 8 78" xfId="52252" xr:uid="{00000000-0005-0000-0000-0000C57A0000}"/>
    <cellStyle name="Nota 2 3 8 79" xfId="53221" xr:uid="{00000000-0005-0000-0000-0000C67A0000}"/>
    <cellStyle name="Nota 2 3 8 8" xfId="31323" xr:uid="{00000000-0005-0000-0000-0000C77A0000}"/>
    <cellStyle name="Nota 2 3 8 8 2" xfId="31324" xr:uid="{00000000-0005-0000-0000-0000C87A0000}"/>
    <cellStyle name="Nota 2 3 8 9" xfId="31325" xr:uid="{00000000-0005-0000-0000-0000C97A0000}"/>
    <cellStyle name="Nota 2 3 8 9 2" xfId="31326" xr:uid="{00000000-0005-0000-0000-0000CA7A0000}"/>
    <cellStyle name="Nota 2 3 80" xfId="31327" xr:uid="{00000000-0005-0000-0000-0000CB7A0000}"/>
    <cellStyle name="Nota 2 3 81" xfId="31328" xr:uid="{00000000-0005-0000-0000-0000CC7A0000}"/>
    <cellStyle name="Nota 2 3 82" xfId="31329" xr:uid="{00000000-0005-0000-0000-0000CD7A0000}"/>
    <cellStyle name="Nota 2 3 83" xfId="31330" xr:uid="{00000000-0005-0000-0000-0000CE7A0000}"/>
    <cellStyle name="Nota 2 3 84" xfId="31331" xr:uid="{00000000-0005-0000-0000-0000CF7A0000}"/>
    <cellStyle name="Nota 2 3 85" xfId="31332" xr:uid="{00000000-0005-0000-0000-0000D07A0000}"/>
    <cellStyle name="Nota 2 3 86" xfId="31333" xr:uid="{00000000-0005-0000-0000-0000D17A0000}"/>
    <cellStyle name="Nota 2 3 87" xfId="31334" xr:uid="{00000000-0005-0000-0000-0000D27A0000}"/>
    <cellStyle name="Nota 2 3 88" xfId="31335" xr:uid="{00000000-0005-0000-0000-0000D37A0000}"/>
    <cellStyle name="Nota 2 3 89" xfId="31336" xr:uid="{00000000-0005-0000-0000-0000D47A0000}"/>
    <cellStyle name="Nota 2 3 9" xfId="937" xr:uid="{00000000-0005-0000-0000-0000D57A0000}"/>
    <cellStyle name="Nota 2 3 9 10" xfId="31337" xr:uid="{00000000-0005-0000-0000-0000D67A0000}"/>
    <cellStyle name="Nota 2 3 9 10 2" xfId="31338" xr:uid="{00000000-0005-0000-0000-0000D77A0000}"/>
    <cellStyle name="Nota 2 3 9 11" xfId="31339" xr:uid="{00000000-0005-0000-0000-0000D87A0000}"/>
    <cellStyle name="Nota 2 3 9 11 2" xfId="31340" xr:uid="{00000000-0005-0000-0000-0000D97A0000}"/>
    <cellStyle name="Nota 2 3 9 12" xfId="31341" xr:uid="{00000000-0005-0000-0000-0000DA7A0000}"/>
    <cellStyle name="Nota 2 3 9 12 2" xfId="31342" xr:uid="{00000000-0005-0000-0000-0000DB7A0000}"/>
    <cellStyle name="Nota 2 3 9 13" xfId="31343" xr:uid="{00000000-0005-0000-0000-0000DC7A0000}"/>
    <cellStyle name="Nota 2 3 9 13 2" xfId="31344" xr:uid="{00000000-0005-0000-0000-0000DD7A0000}"/>
    <cellStyle name="Nota 2 3 9 14" xfId="31345" xr:uid="{00000000-0005-0000-0000-0000DE7A0000}"/>
    <cellStyle name="Nota 2 3 9 14 2" xfId="31346" xr:uid="{00000000-0005-0000-0000-0000DF7A0000}"/>
    <cellStyle name="Nota 2 3 9 15" xfId="31347" xr:uid="{00000000-0005-0000-0000-0000E07A0000}"/>
    <cellStyle name="Nota 2 3 9 15 2" xfId="31348" xr:uid="{00000000-0005-0000-0000-0000E17A0000}"/>
    <cellStyle name="Nota 2 3 9 16" xfId="31349" xr:uid="{00000000-0005-0000-0000-0000E27A0000}"/>
    <cellStyle name="Nota 2 3 9 16 2" xfId="31350" xr:uid="{00000000-0005-0000-0000-0000E37A0000}"/>
    <cellStyle name="Nota 2 3 9 17" xfId="31351" xr:uid="{00000000-0005-0000-0000-0000E47A0000}"/>
    <cellStyle name="Nota 2 3 9 17 2" xfId="31352" xr:uid="{00000000-0005-0000-0000-0000E57A0000}"/>
    <cellStyle name="Nota 2 3 9 18" xfId="31353" xr:uid="{00000000-0005-0000-0000-0000E67A0000}"/>
    <cellStyle name="Nota 2 3 9 18 2" xfId="31354" xr:uid="{00000000-0005-0000-0000-0000E77A0000}"/>
    <cellStyle name="Nota 2 3 9 19" xfId="31355" xr:uid="{00000000-0005-0000-0000-0000E87A0000}"/>
    <cellStyle name="Nota 2 3 9 19 2" xfId="31356" xr:uid="{00000000-0005-0000-0000-0000E97A0000}"/>
    <cellStyle name="Nota 2 3 9 2" xfId="938" xr:uid="{00000000-0005-0000-0000-0000EA7A0000}"/>
    <cellStyle name="Nota 2 3 9 2 2" xfId="31357" xr:uid="{00000000-0005-0000-0000-0000EB7A0000}"/>
    <cellStyle name="Nota 2 3 9 20" xfId="31358" xr:uid="{00000000-0005-0000-0000-0000EC7A0000}"/>
    <cellStyle name="Nota 2 3 9 20 2" xfId="31359" xr:uid="{00000000-0005-0000-0000-0000ED7A0000}"/>
    <cellStyle name="Nota 2 3 9 21" xfId="31360" xr:uid="{00000000-0005-0000-0000-0000EE7A0000}"/>
    <cellStyle name="Nota 2 3 9 21 2" xfId="31361" xr:uid="{00000000-0005-0000-0000-0000EF7A0000}"/>
    <cellStyle name="Nota 2 3 9 22" xfId="31362" xr:uid="{00000000-0005-0000-0000-0000F07A0000}"/>
    <cellStyle name="Nota 2 3 9 22 2" xfId="31363" xr:uid="{00000000-0005-0000-0000-0000F17A0000}"/>
    <cellStyle name="Nota 2 3 9 23" xfId="31364" xr:uid="{00000000-0005-0000-0000-0000F27A0000}"/>
    <cellStyle name="Nota 2 3 9 23 2" xfId="31365" xr:uid="{00000000-0005-0000-0000-0000F37A0000}"/>
    <cellStyle name="Nota 2 3 9 24" xfId="31366" xr:uid="{00000000-0005-0000-0000-0000F47A0000}"/>
    <cellStyle name="Nota 2 3 9 24 2" xfId="31367" xr:uid="{00000000-0005-0000-0000-0000F57A0000}"/>
    <cellStyle name="Nota 2 3 9 25" xfId="31368" xr:uid="{00000000-0005-0000-0000-0000F67A0000}"/>
    <cellStyle name="Nota 2 3 9 25 2" xfId="31369" xr:uid="{00000000-0005-0000-0000-0000F77A0000}"/>
    <cellStyle name="Nota 2 3 9 26" xfId="31370" xr:uid="{00000000-0005-0000-0000-0000F87A0000}"/>
    <cellStyle name="Nota 2 3 9 26 2" xfId="31371" xr:uid="{00000000-0005-0000-0000-0000F97A0000}"/>
    <cellStyle name="Nota 2 3 9 27" xfId="31372" xr:uid="{00000000-0005-0000-0000-0000FA7A0000}"/>
    <cellStyle name="Nota 2 3 9 27 2" xfId="31373" xr:uid="{00000000-0005-0000-0000-0000FB7A0000}"/>
    <cellStyle name="Nota 2 3 9 28" xfId="31374" xr:uid="{00000000-0005-0000-0000-0000FC7A0000}"/>
    <cellStyle name="Nota 2 3 9 28 2" xfId="31375" xr:uid="{00000000-0005-0000-0000-0000FD7A0000}"/>
    <cellStyle name="Nota 2 3 9 29" xfId="31376" xr:uid="{00000000-0005-0000-0000-0000FE7A0000}"/>
    <cellStyle name="Nota 2 3 9 29 2" xfId="31377" xr:uid="{00000000-0005-0000-0000-0000FF7A0000}"/>
    <cellStyle name="Nota 2 3 9 3" xfId="31378" xr:uid="{00000000-0005-0000-0000-0000007B0000}"/>
    <cellStyle name="Nota 2 3 9 3 2" xfId="31379" xr:uid="{00000000-0005-0000-0000-0000017B0000}"/>
    <cellStyle name="Nota 2 3 9 30" xfId="31380" xr:uid="{00000000-0005-0000-0000-0000027B0000}"/>
    <cellStyle name="Nota 2 3 9 30 2" xfId="31381" xr:uid="{00000000-0005-0000-0000-0000037B0000}"/>
    <cellStyle name="Nota 2 3 9 31" xfId="31382" xr:uid="{00000000-0005-0000-0000-0000047B0000}"/>
    <cellStyle name="Nota 2 3 9 31 2" xfId="31383" xr:uid="{00000000-0005-0000-0000-0000057B0000}"/>
    <cellStyle name="Nota 2 3 9 32" xfId="31384" xr:uid="{00000000-0005-0000-0000-0000067B0000}"/>
    <cellStyle name="Nota 2 3 9 32 2" xfId="31385" xr:uid="{00000000-0005-0000-0000-0000077B0000}"/>
    <cellStyle name="Nota 2 3 9 33" xfId="31386" xr:uid="{00000000-0005-0000-0000-0000087B0000}"/>
    <cellStyle name="Nota 2 3 9 33 2" xfId="31387" xr:uid="{00000000-0005-0000-0000-0000097B0000}"/>
    <cellStyle name="Nota 2 3 9 34" xfId="31388" xr:uid="{00000000-0005-0000-0000-00000A7B0000}"/>
    <cellStyle name="Nota 2 3 9 34 2" xfId="31389" xr:uid="{00000000-0005-0000-0000-00000B7B0000}"/>
    <cellStyle name="Nota 2 3 9 35" xfId="31390" xr:uid="{00000000-0005-0000-0000-00000C7B0000}"/>
    <cellStyle name="Nota 2 3 9 35 2" xfId="31391" xr:uid="{00000000-0005-0000-0000-00000D7B0000}"/>
    <cellStyle name="Nota 2 3 9 36" xfId="31392" xr:uid="{00000000-0005-0000-0000-00000E7B0000}"/>
    <cellStyle name="Nota 2 3 9 36 2" xfId="31393" xr:uid="{00000000-0005-0000-0000-00000F7B0000}"/>
    <cellStyle name="Nota 2 3 9 37" xfId="31394" xr:uid="{00000000-0005-0000-0000-0000107B0000}"/>
    <cellStyle name="Nota 2 3 9 37 2" xfId="31395" xr:uid="{00000000-0005-0000-0000-0000117B0000}"/>
    <cellStyle name="Nota 2 3 9 38" xfId="31396" xr:uid="{00000000-0005-0000-0000-0000127B0000}"/>
    <cellStyle name="Nota 2 3 9 38 2" xfId="31397" xr:uid="{00000000-0005-0000-0000-0000137B0000}"/>
    <cellStyle name="Nota 2 3 9 39" xfId="31398" xr:uid="{00000000-0005-0000-0000-0000147B0000}"/>
    <cellStyle name="Nota 2 3 9 39 2" xfId="31399" xr:uid="{00000000-0005-0000-0000-0000157B0000}"/>
    <cellStyle name="Nota 2 3 9 4" xfId="31400" xr:uid="{00000000-0005-0000-0000-0000167B0000}"/>
    <cellStyle name="Nota 2 3 9 4 2" xfId="31401" xr:uid="{00000000-0005-0000-0000-0000177B0000}"/>
    <cellStyle name="Nota 2 3 9 40" xfId="31402" xr:uid="{00000000-0005-0000-0000-0000187B0000}"/>
    <cellStyle name="Nota 2 3 9 41" xfId="31403" xr:uid="{00000000-0005-0000-0000-0000197B0000}"/>
    <cellStyle name="Nota 2 3 9 42" xfId="31404" xr:uid="{00000000-0005-0000-0000-00001A7B0000}"/>
    <cellStyle name="Nota 2 3 9 43" xfId="31405" xr:uid="{00000000-0005-0000-0000-00001B7B0000}"/>
    <cellStyle name="Nota 2 3 9 44" xfId="31406" xr:uid="{00000000-0005-0000-0000-00001C7B0000}"/>
    <cellStyle name="Nota 2 3 9 45" xfId="31407" xr:uid="{00000000-0005-0000-0000-00001D7B0000}"/>
    <cellStyle name="Nota 2 3 9 46" xfId="31408" xr:uid="{00000000-0005-0000-0000-00001E7B0000}"/>
    <cellStyle name="Nota 2 3 9 47" xfId="31409" xr:uid="{00000000-0005-0000-0000-00001F7B0000}"/>
    <cellStyle name="Nota 2 3 9 48" xfId="31410" xr:uid="{00000000-0005-0000-0000-0000207B0000}"/>
    <cellStyle name="Nota 2 3 9 49" xfId="31411" xr:uid="{00000000-0005-0000-0000-0000217B0000}"/>
    <cellStyle name="Nota 2 3 9 5" xfId="31412" xr:uid="{00000000-0005-0000-0000-0000227B0000}"/>
    <cellStyle name="Nota 2 3 9 5 2" xfId="31413" xr:uid="{00000000-0005-0000-0000-0000237B0000}"/>
    <cellStyle name="Nota 2 3 9 50" xfId="31414" xr:uid="{00000000-0005-0000-0000-0000247B0000}"/>
    <cellStyle name="Nota 2 3 9 51" xfId="31415" xr:uid="{00000000-0005-0000-0000-0000257B0000}"/>
    <cellStyle name="Nota 2 3 9 52" xfId="31416" xr:uid="{00000000-0005-0000-0000-0000267B0000}"/>
    <cellStyle name="Nota 2 3 9 53" xfId="31417" xr:uid="{00000000-0005-0000-0000-0000277B0000}"/>
    <cellStyle name="Nota 2 3 9 54" xfId="31418" xr:uid="{00000000-0005-0000-0000-0000287B0000}"/>
    <cellStyle name="Nota 2 3 9 55" xfId="31419" xr:uid="{00000000-0005-0000-0000-0000297B0000}"/>
    <cellStyle name="Nota 2 3 9 56" xfId="31420" xr:uid="{00000000-0005-0000-0000-00002A7B0000}"/>
    <cellStyle name="Nota 2 3 9 57" xfId="31421" xr:uid="{00000000-0005-0000-0000-00002B7B0000}"/>
    <cellStyle name="Nota 2 3 9 58" xfId="31422" xr:uid="{00000000-0005-0000-0000-00002C7B0000}"/>
    <cellStyle name="Nota 2 3 9 59" xfId="31423" xr:uid="{00000000-0005-0000-0000-00002D7B0000}"/>
    <cellStyle name="Nota 2 3 9 6" xfId="31424" xr:uid="{00000000-0005-0000-0000-00002E7B0000}"/>
    <cellStyle name="Nota 2 3 9 6 2" xfId="31425" xr:uid="{00000000-0005-0000-0000-00002F7B0000}"/>
    <cellStyle name="Nota 2 3 9 60" xfId="31426" xr:uid="{00000000-0005-0000-0000-0000307B0000}"/>
    <cellStyle name="Nota 2 3 9 61" xfId="31427" xr:uid="{00000000-0005-0000-0000-0000317B0000}"/>
    <cellStyle name="Nota 2 3 9 62" xfId="31428" xr:uid="{00000000-0005-0000-0000-0000327B0000}"/>
    <cellStyle name="Nota 2 3 9 63" xfId="31429" xr:uid="{00000000-0005-0000-0000-0000337B0000}"/>
    <cellStyle name="Nota 2 3 9 64" xfId="31430" xr:uid="{00000000-0005-0000-0000-0000347B0000}"/>
    <cellStyle name="Nota 2 3 9 65" xfId="31431" xr:uid="{00000000-0005-0000-0000-0000357B0000}"/>
    <cellStyle name="Nota 2 3 9 66" xfId="31432" xr:uid="{00000000-0005-0000-0000-0000367B0000}"/>
    <cellStyle name="Nota 2 3 9 67" xfId="31433" xr:uid="{00000000-0005-0000-0000-0000377B0000}"/>
    <cellStyle name="Nota 2 3 9 68" xfId="31434" xr:uid="{00000000-0005-0000-0000-0000387B0000}"/>
    <cellStyle name="Nota 2 3 9 69" xfId="31435" xr:uid="{00000000-0005-0000-0000-0000397B0000}"/>
    <cellStyle name="Nota 2 3 9 7" xfId="31436" xr:uid="{00000000-0005-0000-0000-00003A7B0000}"/>
    <cellStyle name="Nota 2 3 9 7 2" xfId="31437" xr:uid="{00000000-0005-0000-0000-00003B7B0000}"/>
    <cellStyle name="Nota 2 3 9 70" xfId="31438" xr:uid="{00000000-0005-0000-0000-00003C7B0000}"/>
    <cellStyle name="Nota 2 3 9 71" xfId="31439" xr:uid="{00000000-0005-0000-0000-00003D7B0000}"/>
    <cellStyle name="Nota 2 3 9 72" xfId="31440" xr:uid="{00000000-0005-0000-0000-00003E7B0000}"/>
    <cellStyle name="Nota 2 3 9 73" xfId="31441" xr:uid="{00000000-0005-0000-0000-00003F7B0000}"/>
    <cellStyle name="Nota 2 3 9 74" xfId="31442" xr:uid="{00000000-0005-0000-0000-0000407B0000}"/>
    <cellStyle name="Nota 2 3 9 75" xfId="31443" xr:uid="{00000000-0005-0000-0000-0000417B0000}"/>
    <cellStyle name="Nota 2 3 9 76" xfId="31444" xr:uid="{00000000-0005-0000-0000-0000427B0000}"/>
    <cellStyle name="Nota 2 3 9 77" xfId="52509" xr:uid="{00000000-0005-0000-0000-0000437B0000}"/>
    <cellStyle name="Nota 2 3 9 78" xfId="52242" xr:uid="{00000000-0005-0000-0000-0000447B0000}"/>
    <cellStyle name="Nota 2 3 9 79" xfId="53202" xr:uid="{00000000-0005-0000-0000-0000457B0000}"/>
    <cellStyle name="Nota 2 3 9 8" xfId="31445" xr:uid="{00000000-0005-0000-0000-0000467B0000}"/>
    <cellStyle name="Nota 2 3 9 8 2" xfId="31446" xr:uid="{00000000-0005-0000-0000-0000477B0000}"/>
    <cellStyle name="Nota 2 3 9 9" xfId="31447" xr:uid="{00000000-0005-0000-0000-0000487B0000}"/>
    <cellStyle name="Nota 2 3 9 9 2" xfId="31448" xr:uid="{00000000-0005-0000-0000-0000497B0000}"/>
    <cellStyle name="Nota 2 3 90" xfId="31449" xr:uid="{00000000-0005-0000-0000-00004A7B0000}"/>
    <cellStyle name="Nota 2 3 91" xfId="31450" xr:uid="{00000000-0005-0000-0000-00004B7B0000}"/>
    <cellStyle name="Nota 2 3 92" xfId="31451" xr:uid="{00000000-0005-0000-0000-00004C7B0000}"/>
    <cellStyle name="Nota 2 3 93" xfId="31452" xr:uid="{00000000-0005-0000-0000-00004D7B0000}"/>
    <cellStyle name="Nota 2 3 94" xfId="31453" xr:uid="{00000000-0005-0000-0000-00004E7B0000}"/>
    <cellStyle name="Nota 2 3 95" xfId="31454" xr:uid="{00000000-0005-0000-0000-00004F7B0000}"/>
    <cellStyle name="Nota 2 3 96" xfId="52366" xr:uid="{00000000-0005-0000-0000-0000507B0000}"/>
    <cellStyle name="Nota 2 3 97" xfId="52369" xr:uid="{00000000-0005-0000-0000-0000517B0000}"/>
    <cellStyle name="Nota 2 3 98" xfId="53051" xr:uid="{00000000-0005-0000-0000-0000527B0000}"/>
    <cellStyle name="Nota 2 4" xfId="939" xr:uid="{00000000-0005-0000-0000-0000537B0000}"/>
    <cellStyle name="Nota 2 4 10" xfId="940" xr:uid="{00000000-0005-0000-0000-0000547B0000}"/>
    <cellStyle name="Nota 2 4 10 10" xfId="31455" xr:uid="{00000000-0005-0000-0000-0000557B0000}"/>
    <cellStyle name="Nota 2 4 10 10 2" xfId="31456" xr:uid="{00000000-0005-0000-0000-0000567B0000}"/>
    <cellStyle name="Nota 2 4 10 11" xfId="31457" xr:uid="{00000000-0005-0000-0000-0000577B0000}"/>
    <cellStyle name="Nota 2 4 10 11 2" xfId="31458" xr:uid="{00000000-0005-0000-0000-0000587B0000}"/>
    <cellStyle name="Nota 2 4 10 12" xfId="31459" xr:uid="{00000000-0005-0000-0000-0000597B0000}"/>
    <cellStyle name="Nota 2 4 10 12 2" xfId="31460" xr:uid="{00000000-0005-0000-0000-00005A7B0000}"/>
    <cellStyle name="Nota 2 4 10 13" xfId="31461" xr:uid="{00000000-0005-0000-0000-00005B7B0000}"/>
    <cellStyle name="Nota 2 4 10 13 2" xfId="31462" xr:uid="{00000000-0005-0000-0000-00005C7B0000}"/>
    <cellStyle name="Nota 2 4 10 14" xfId="31463" xr:uid="{00000000-0005-0000-0000-00005D7B0000}"/>
    <cellStyle name="Nota 2 4 10 14 2" xfId="31464" xr:uid="{00000000-0005-0000-0000-00005E7B0000}"/>
    <cellStyle name="Nota 2 4 10 15" xfId="31465" xr:uid="{00000000-0005-0000-0000-00005F7B0000}"/>
    <cellStyle name="Nota 2 4 10 15 2" xfId="31466" xr:uid="{00000000-0005-0000-0000-0000607B0000}"/>
    <cellStyle name="Nota 2 4 10 16" xfId="31467" xr:uid="{00000000-0005-0000-0000-0000617B0000}"/>
    <cellStyle name="Nota 2 4 10 16 2" xfId="31468" xr:uid="{00000000-0005-0000-0000-0000627B0000}"/>
    <cellStyle name="Nota 2 4 10 17" xfId="31469" xr:uid="{00000000-0005-0000-0000-0000637B0000}"/>
    <cellStyle name="Nota 2 4 10 17 2" xfId="31470" xr:uid="{00000000-0005-0000-0000-0000647B0000}"/>
    <cellStyle name="Nota 2 4 10 18" xfId="31471" xr:uid="{00000000-0005-0000-0000-0000657B0000}"/>
    <cellStyle name="Nota 2 4 10 18 2" xfId="31472" xr:uid="{00000000-0005-0000-0000-0000667B0000}"/>
    <cellStyle name="Nota 2 4 10 19" xfId="31473" xr:uid="{00000000-0005-0000-0000-0000677B0000}"/>
    <cellStyle name="Nota 2 4 10 19 2" xfId="31474" xr:uid="{00000000-0005-0000-0000-0000687B0000}"/>
    <cellStyle name="Nota 2 4 10 2" xfId="941" xr:uid="{00000000-0005-0000-0000-0000697B0000}"/>
    <cellStyle name="Nota 2 4 10 2 2" xfId="31475" xr:uid="{00000000-0005-0000-0000-00006A7B0000}"/>
    <cellStyle name="Nota 2 4 10 20" xfId="31476" xr:uid="{00000000-0005-0000-0000-00006B7B0000}"/>
    <cellStyle name="Nota 2 4 10 20 2" xfId="31477" xr:uid="{00000000-0005-0000-0000-00006C7B0000}"/>
    <cellStyle name="Nota 2 4 10 21" xfId="31478" xr:uid="{00000000-0005-0000-0000-00006D7B0000}"/>
    <cellStyle name="Nota 2 4 10 21 2" xfId="31479" xr:uid="{00000000-0005-0000-0000-00006E7B0000}"/>
    <cellStyle name="Nota 2 4 10 22" xfId="31480" xr:uid="{00000000-0005-0000-0000-00006F7B0000}"/>
    <cellStyle name="Nota 2 4 10 22 2" xfId="31481" xr:uid="{00000000-0005-0000-0000-0000707B0000}"/>
    <cellStyle name="Nota 2 4 10 23" xfId="31482" xr:uid="{00000000-0005-0000-0000-0000717B0000}"/>
    <cellStyle name="Nota 2 4 10 23 2" xfId="31483" xr:uid="{00000000-0005-0000-0000-0000727B0000}"/>
    <cellStyle name="Nota 2 4 10 24" xfId="31484" xr:uid="{00000000-0005-0000-0000-0000737B0000}"/>
    <cellStyle name="Nota 2 4 10 24 2" xfId="31485" xr:uid="{00000000-0005-0000-0000-0000747B0000}"/>
    <cellStyle name="Nota 2 4 10 25" xfId="31486" xr:uid="{00000000-0005-0000-0000-0000757B0000}"/>
    <cellStyle name="Nota 2 4 10 25 2" xfId="31487" xr:uid="{00000000-0005-0000-0000-0000767B0000}"/>
    <cellStyle name="Nota 2 4 10 26" xfId="31488" xr:uid="{00000000-0005-0000-0000-0000777B0000}"/>
    <cellStyle name="Nota 2 4 10 26 2" xfId="31489" xr:uid="{00000000-0005-0000-0000-0000787B0000}"/>
    <cellStyle name="Nota 2 4 10 27" xfId="31490" xr:uid="{00000000-0005-0000-0000-0000797B0000}"/>
    <cellStyle name="Nota 2 4 10 27 2" xfId="31491" xr:uid="{00000000-0005-0000-0000-00007A7B0000}"/>
    <cellStyle name="Nota 2 4 10 28" xfId="31492" xr:uid="{00000000-0005-0000-0000-00007B7B0000}"/>
    <cellStyle name="Nota 2 4 10 28 2" xfId="31493" xr:uid="{00000000-0005-0000-0000-00007C7B0000}"/>
    <cellStyle name="Nota 2 4 10 29" xfId="31494" xr:uid="{00000000-0005-0000-0000-00007D7B0000}"/>
    <cellStyle name="Nota 2 4 10 29 2" xfId="31495" xr:uid="{00000000-0005-0000-0000-00007E7B0000}"/>
    <cellStyle name="Nota 2 4 10 3" xfId="31496" xr:uid="{00000000-0005-0000-0000-00007F7B0000}"/>
    <cellStyle name="Nota 2 4 10 3 2" xfId="31497" xr:uid="{00000000-0005-0000-0000-0000807B0000}"/>
    <cellStyle name="Nota 2 4 10 30" xfId="31498" xr:uid="{00000000-0005-0000-0000-0000817B0000}"/>
    <cellStyle name="Nota 2 4 10 30 2" xfId="31499" xr:uid="{00000000-0005-0000-0000-0000827B0000}"/>
    <cellStyle name="Nota 2 4 10 31" xfId="31500" xr:uid="{00000000-0005-0000-0000-0000837B0000}"/>
    <cellStyle name="Nota 2 4 10 31 2" xfId="31501" xr:uid="{00000000-0005-0000-0000-0000847B0000}"/>
    <cellStyle name="Nota 2 4 10 32" xfId="31502" xr:uid="{00000000-0005-0000-0000-0000857B0000}"/>
    <cellStyle name="Nota 2 4 10 32 2" xfId="31503" xr:uid="{00000000-0005-0000-0000-0000867B0000}"/>
    <cellStyle name="Nota 2 4 10 33" xfId="31504" xr:uid="{00000000-0005-0000-0000-0000877B0000}"/>
    <cellStyle name="Nota 2 4 10 33 2" xfId="31505" xr:uid="{00000000-0005-0000-0000-0000887B0000}"/>
    <cellStyle name="Nota 2 4 10 34" xfId="31506" xr:uid="{00000000-0005-0000-0000-0000897B0000}"/>
    <cellStyle name="Nota 2 4 10 34 2" xfId="31507" xr:uid="{00000000-0005-0000-0000-00008A7B0000}"/>
    <cellStyle name="Nota 2 4 10 35" xfId="31508" xr:uid="{00000000-0005-0000-0000-00008B7B0000}"/>
    <cellStyle name="Nota 2 4 10 35 2" xfId="31509" xr:uid="{00000000-0005-0000-0000-00008C7B0000}"/>
    <cellStyle name="Nota 2 4 10 36" xfId="31510" xr:uid="{00000000-0005-0000-0000-00008D7B0000}"/>
    <cellStyle name="Nota 2 4 10 36 2" xfId="31511" xr:uid="{00000000-0005-0000-0000-00008E7B0000}"/>
    <cellStyle name="Nota 2 4 10 37" xfId="31512" xr:uid="{00000000-0005-0000-0000-00008F7B0000}"/>
    <cellStyle name="Nota 2 4 10 37 2" xfId="31513" xr:uid="{00000000-0005-0000-0000-0000907B0000}"/>
    <cellStyle name="Nota 2 4 10 38" xfId="31514" xr:uid="{00000000-0005-0000-0000-0000917B0000}"/>
    <cellStyle name="Nota 2 4 10 38 2" xfId="31515" xr:uid="{00000000-0005-0000-0000-0000927B0000}"/>
    <cellStyle name="Nota 2 4 10 39" xfId="31516" xr:uid="{00000000-0005-0000-0000-0000937B0000}"/>
    <cellStyle name="Nota 2 4 10 39 2" xfId="31517" xr:uid="{00000000-0005-0000-0000-0000947B0000}"/>
    <cellStyle name="Nota 2 4 10 4" xfId="31518" xr:uid="{00000000-0005-0000-0000-0000957B0000}"/>
    <cellStyle name="Nota 2 4 10 4 2" xfId="31519" xr:uid="{00000000-0005-0000-0000-0000967B0000}"/>
    <cellStyle name="Nota 2 4 10 40" xfId="31520" xr:uid="{00000000-0005-0000-0000-0000977B0000}"/>
    <cellStyle name="Nota 2 4 10 41" xfId="31521" xr:uid="{00000000-0005-0000-0000-0000987B0000}"/>
    <cellStyle name="Nota 2 4 10 42" xfId="31522" xr:uid="{00000000-0005-0000-0000-0000997B0000}"/>
    <cellStyle name="Nota 2 4 10 43" xfId="31523" xr:uid="{00000000-0005-0000-0000-00009A7B0000}"/>
    <cellStyle name="Nota 2 4 10 44" xfId="31524" xr:uid="{00000000-0005-0000-0000-00009B7B0000}"/>
    <cellStyle name="Nota 2 4 10 45" xfId="31525" xr:uid="{00000000-0005-0000-0000-00009C7B0000}"/>
    <cellStyle name="Nota 2 4 10 46" xfId="31526" xr:uid="{00000000-0005-0000-0000-00009D7B0000}"/>
    <cellStyle name="Nota 2 4 10 47" xfId="31527" xr:uid="{00000000-0005-0000-0000-00009E7B0000}"/>
    <cellStyle name="Nota 2 4 10 48" xfId="31528" xr:uid="{00000000-0005-0000-0000-00009F7B0000}"/>
    <cellStyle name="Nota 2 4 10 49" xfId="31529" xr:uid="{00000000-0005-0000-0000-0000A07B0000}"/>
    <cellStyle name="Nota 2 4 10 5" xfId="31530" xr:uid="{00000000-0005-0000-0000-0000A17B0000}"/>
    <cellStyle name="Nota 2 4 10 5 2" xfId="31531" xr:uid="{00000000-0005-0000-0000-0000A27B0000}"/>
    <cellStyle name="Nota 2 4 10 50" xfId="31532" xr:uid="{00000000-0005-0000-0000-0000A37B0000}"/>
    <cellStyle name="Nota 2 4 10 51" xfId="31533" xr:uid="{00000000-0005-0000-0000-0000A47B0000}"/>
    <cellStyle name="Nota 2 4 10 52" xfId="31534" xr:uid="{00000000-0005-0000-0000-0000A57B0000}"/>
    <cellStyle name="Nota 2 4 10 53" xfId="31535" xr:uid="{00000000-0005-0000-0000-0000A67B0000}"/>
    <cellStyle name="Nota 2 4 10 54" xfId="31536" xr:uid="{00000000-0005-0000-0000-0000A77B0000}"/>
    <cellStyle name="Nota 2 4 10 55" xfId="31537" xr:uid="{00000000-0005-0000-0000-0000A87B0000}"/>
    <cellStyle name="Nota 2 4 10 56" xfId="31538" xr:uid="{00000000-0005-0000-0000-0000A97B0000}"/>
    <cellStyle name="Nota 2 4 10 57" xfId="31539" xr:uid="{00000000-0005-0000-0000-0000AA7B0000}"/>
    <cellStyle name="Nota 2 4 10 58" xfId="31540" xr:uid="{00000000-0005-0000-0000-0000AB7B0000}"/>
    <cellStyle name="Nota 2 4 10 59" xfId="31541" xr:uid="{00000000-0005-0000-0000-0000AC7B0000}"/>
    <cellStyle name="Nota 2 4 10 6" xfId="31542" xr:uid="{00000000-0005-0000-0000-0000AD7B0000}"/>
    <cellStyle name="Nota 2 4 10 6 2" xfId="31543" xr:uid="{00000000-0005-0000-0000-0000AE7B0000}"/>
    <cellStyle name="Nota 2 4 10 60" xfId="31544" xr:uid="{00000000-0005-0000-0000-0000AF7B0000}"/>
    <cellStyle name="Nota 2 4 10 61" xfId="31545" xr:uid="{00000000-0005-0000-0000-0000B07B0000}"/>
    <cellStyle name="Nota 2 4 10 62" xfId="31546" xr:uid="{00000000-0005-0000-0000-0000B17B0000}"/>
    <cellStyle name="Nota 2 4 10 63" xfId="31547" xr:uid="{00000000-0005-0000-0000-0000B27B0000}"/>
    <cellStyle name="Nota 2 4 10 64" xfId="31548" xr:uid="{00000000-0005-0000-0000-0000B37B0000}"/>
    <cellStyle name="Nota 2 4 10 65" xfId="31549" xr:uid="{00000000-0005-0000-0000-0000B47B0000}"/>
    <cellStyle name="Nota 2 4 10 66" xfId="31550" xr:uid="{00000000-0005-0000-0000-0000B57B0000}"/>
    <cellStyle name="Nota 2 4 10 67" xfId="31551" xr:uid="{00000000-0005-0000-0000-0000B67B0000}"/>
    <cellStyle name="Nota 2 4 10 68" xfId="31552" xr:uid="{00000000-0005-0000-0000-0000B77B0000}"/>
    <cellStyle name="Nota 2 4 10 69" xfId="31553" xr:uid="{00000000-0005-0000-0000-0000B87B0000}"/>
    <cellStyle name="Nota 2 4 10 7" xfId="31554" xr:uid="{00000000-0005-0000-0000-0000B97B0000}"/>
    <cellStyle name="Nota 2 4 10 7 2" xfId="31555" xr:uid="{00000000-0005-0000-0000-0000BA7B0000}"/>
    <cellStyle name="Nota 2 4 10 70" xfId="31556" xr:uid="{00000000-0005-0000-0000-0000BB7B0000}"/>
    <cellStyle name="Nota 2 4 10 71" xfId="31557" xr:uid="{00000000-0005-0000-0000-0000BC7B0000}"/>
    <cellStyle name="Nota 2 4 10 72" xfId="31558" xr:uid="{00000000-0005-0000-0000-0000BD7B0000}"/>
    <cellStyle name="Nota 2 4 10 73" xfId="31559" xr:uid="{00000000-0005-0000-0000-0000BE7B0000}"/>
    <cellStyle name="Nota 2 4 10 74" xfId="31560" xr:uid="{00000000-0005-0000-0000-0000BF7B0000}"/>
    <cellStyle name="Nota 2 4 10 75" xfId="31561" xr:uid="{00000000-0005-0000-0000-0000C07B0000}"/>
    <cellStyle name="Nota 2 4 10 76" xfId="31562" xr:uid="{00000000-0005-0000-0000-0000C17B0000}"/>
    <cellStyle name="Nota 2 4 10 77" xfId="52618" xr:uid="{00000000-0005-0000-0000-0000C27B0000}"/>
    <cellStyle name="Nota 2 4 10 78" xfId="52864" xr:uid="{00000000-0005-0000-0000-0000C37B0000}"/>
    <cellStyle name="Nota 2 4 10 79" xfId="53325" xr:uid="{00000000-0005-0000-0000-0000C47B0000}"/>
    <cellStyle name="Nota 2 4 10 8" xfId="31563" xr:uid="{00000000-0005-0000-0000-0000C57B0000}"/>
    <cellStyle name="Nota 2 4 10 8 2" xfId="31564" xr:uid="{00000000-0005-0000-0000-0000C67B0000}"/>
    <cellStyle name="Nota 2 4 10 9" xfId="31565" xr:uid="{00000000-0005-0000-0000-0000C77B0000}"/>
    <cellStyle name="Nota 2 4 10 9 2" xfId="31566" xr:uid="{00000000-0005-0000-0000-0000C87B0000}"/>
    <cellStyle name="Nota 2 4 11" xfId="942" xr:uid="{00000000-0005-0000-0000-0000C97B0000}"/>
    <cellStyle name="Nota 2 4 11 10" xfId="31567" xr:uid="{00000000-0005-0000-0000-0000CA7B0000}"/>
    <cellStyle name="Nota 2 4 11 10 2" xfId="31568" xr:uid="{00000000-0005-0000-0000-0000CB7B0000}"/>
    <cellStyle name="Nota 2 4 11 11" xfId="31569" xr:uid="{00000000-0005-0000-0000-0000CC7B0000}"/>
    <cellStyle name="Nota 2 4 11 11 2" xfId="31570" xr:uid="{00000000-0005-0000-0000-0000CD7B0000}"/>
    <cellStyle name="Nota 2 4 11 12" xfId="31571" xr:uid="{00000000-0005-0000-0000-0000CE7B0000}"/>
    <cellStyle name="Nota 2 4 11 12 2" xfId="31572" xr:uid="{00000000-0005-0000-0000-0000CF7B0000}"/>
    <cellStyle name="Nota 2 4 11 13" xfId="31573" xr:uid="{00000000-0005-0000-0000-0000D07B0000}"/>
    <cellStyle name="Nota 2 4 11 13 2" xfId="31574" xr:uid="{00000000-0005-0000-0000-0000D17B0000}"/>
    <cellStyle name="Nota 2 4 11 14" xfId="31575" xr:uid="{00000000-0005-0000-0000-0000D27B0000}"/>
    <cellStyle name="Nota 2 4 11 14 2" xfId="31576" xr:uid="{00000000-0005-0000-0000-0000D37B0000}"/>
    <cellStyle name="Nota 2 4 11 15" xfId="31577" xr:uid="{00000000-0005-0000-0000-0000D47B0000}"/>
    <cellStyle name="Nota 2 4 11 15 2" xfId="31578" xr:uid="{00000000-0005-0000-0000-0000D57B0000}"/>
    <cellStyle name="Nota 2 4 11 16" xfId="31579" xr:uid="{00000000-0005-0000-0000-0000D67B0000}"/>
    <cellStyle name="Nota 2 4 11 16 2" xfId="31580" xr:uid="{00000000-0005-0000-0000-0000D77B0000}"/>
    <cellStyle name="Nota 2 4 11 17" xfId="31581" xr:uid="{00000000-0005-0000-0000-0000D87B0000}"/>
    <cellStyle name="Nota 2 4 11 17 2" xfId="31582" xr:uid="{00000000-0005-0000-0000-0000D97B0000}"/>
    <cellStyle name="Nota 2 4 11 18" xfId="31583" xr:uid="{00000000-0005-0000-0000-0000DA7B0000}"/>
    <cellStyle name="Nota 2 4 11 18 2" xfId="31584" xr:uid="{00000000-0005-0000-0000-0000DB7B0000}"/>
    <cellStyle name="Nota 2 4 11 19" xfId="31585" xr:uid="{00000000-0005-0000-0000-0000DC7B0000}"/>
    <cellStyle name="Nota 2 4 11 19 2" xfId="31586" xr:uid="{00000000-0005-0000-0000-0000DD7B0000}"/>
    <cellStyle name="Nota 2 4 11 2" xfId="943" xr:uid="{00000000-0005-0000-0000-0000DE7B0000}"/>
    <cellStyle name="Nota 2 4 11 2 2" xfId="31587" xr:uid="{00000000-0005-0000-0000-0000DF7B0000}"/>
    <cellStyle name="Nota 2 4 11 20" xfId="31588" xr:uid="{00000000-0005-0000-0000-0000E07B0000}"/>
    <cellStyle name="Nota 2 4 11 20 2" xfId="31589" xr:uid="{00000000-0005-0000-0000-0000E17B0000}"/>
    <cellStyle name="Nota 2 4 11 21" xfId="31590" xr:uid="{00000000-0005-0000-0000-0000E27B0000}"/>
    <cellStyle name="Nota 2 4 11 21 2" xfId="31591" xr:uid="{00000000-0005-0000-0000-0000E37B0000}"/>
    <cellStyle name="Nota 2 4 11 22" xfId="31592" xr:uid="{00000000-0005-0000-0000-0000E47B0000}"/>
    <cellStyle name="Nota 2 4 11 22 2" xfId="31593" xr:uid="{00000000-0005-0000-0000-0000E57B0000}"/>
    <cellStyle name="Nota 2 4 11 23" xfId="31594" xr:uid="{00000000-0005-0000-0000-0000E67B0000}"/>
    <cellStyle name="Nota 2 4 11 23 2" xfId="31595" xr:uid="{00000000-0005-0000-0000-0000E77B0000}"/>
    <cellStyle name="Nota 2 4 11 24" xfId="31596" xr:uid="{00000000-0005-0000-0000-0000E87B0000}"/>
    <cellStyle name="Nota 2 4 11 24 2" xfId="31597" xr:uid="{00000000-0005-0000-0000-0000E97B0000}"/>
    <cellStyle name="Nota 2 4 11 25" xfId="31598" xr:uid="{00000000-0005-0000-0000-0000EA7B0000}"/>
    <cellStyle name="Nota 2 4 11 25 2" xfId="31599" xr:uid="{00000000-0005-0000-0000-0000EB7B0000}"/>
    <cellStyle name="Nota 2 4 11 26" xfId="31600" xr:uid="{00000000-0005-0000-0000-0000EC7B0000}"/>
    <cellStyle name="Nota 2 4 11 26 2" xfId="31601" xr:uid="{00000000-0005-0000-0000-0000ED7B0000}"/>
    <cellStyle name="Nota 2 4 11 27" xfId="31602" xr:uid="{00000000-0005-0000-0000-0000EE7B0000}"/>
    <cellStyle name="Nota 2 4 11 27 2" xfId="31603" xr:uid="{00000000-0005-0000-0000-0000EF7B0000}"/>
    <cellStyle name="Nota 2 4 11 28" xfId="31604" xr:uid="{00000000-0005-0000-0000-0000F07B0000}"/>
    <cellStyle name="Nota 2 4 11 28 2" xfId="31605" xr:uid="{00000000-0005-0000-0000-0000F17B0000}"/>
    <cellStyle name="Nota 2 4 11 29" xfId="31606" xr:uid="{00000000-0005-0000-0000-0000F27B0000}"/>
    <cellStyle name="Nota 2 4 11 29 2" xfId="31607" xr:uid="{00000000-0005-0000-0000-0000F37B0000}"/>
    <cellStyle name="Nota 2 4 11 3" xfId="31608" xr:uid="{00000000-0005-0000-0000-0000F47B0000}"/>
    <cellStyle name="Nota 2 4 11 3 2" xfId="31609" xr:uid="{00000000-0005-0000-0000-0000F57B0000}"/>
    <cellStyle name="Nota 2 4 11 30" xfId="31610" xr:uid="{00000000-0005-0000-0000-0000F67B0000}"/>
    <cellStyle name="Nota 2 4 11 30 2" xfId="31611" xr:uid="{00000000-0005-0000-0000-0000F77B0000}"/>
    <cellStyle name="Nota 2 4 11 31" xfId="31612" xr:uid="{00000000-0005-0000-0000-0000F87B0000}"/>
    <cellStyle name="Nota 2 4 11 31 2" xfId="31613" xr:uid="{00000000-0005-0000-0000-0000F97B0000}"/>
    <cellStyle name="Nota 2 4 11 32" xfId="31614" xr:uid="{00000000-0005-0000-0000-0000FA7B0000}"/>
    <cellStyle name="Nota 2 4 11 32 2" xfId="31615" xr:uid="{00000000-0005-0000-0000-0000FB7B0000}"/>
    <cellStyle name="Nota 2 4 11 33" xfId="31616" xr:uid="{00000000-0005-0000-0000-0000FC7B0000}"/>
    <cellStyle name="Nota 2 4 11 33 2" xfId="31617" xr:uid="{00000000-0005-0000-0000-0000FD7B0000}"/>
    <cellStyle name="Nota 2 4 11 34" xfId="31618" xr:uid="{00000000-0005-0000-0000-0000FE7B0000}"/>
    <cellStyle name="Nota 2 4 11 34 2" xfId="31619" xr:uid="{00000000-0005-0000-0000-0000FF7B0000}"/>
    <cellStyle name="Nota 2 4 11 35" xfId="31620" xr:uid="{00000000-0005-0000-0000-0000007C0000}"/>
    <cellStyle name="Nota 2 4 11 35 2" xfId="31621" xr:uid="{00000000-0005-0000-0000-0000017C0000}"/>
    <cellStyle name="Nota 2 4 11 36" xfId="31622" xr:uid="{00000000-0005-0000-0000-0000027C0000}"/>
    <cellStyle name="Nota 2 4 11 36 2" xfId="31623" xr:uid="{00000000-0005-0000-0000-0000037C0000}"/>
    <cellStyle name="Nota 2 4 11 37" xfId="31624" xr:uid="{00000000-0005-0000-0000-0000047C0000}"/>
    <cellStyle name="Nota 2 4 11 37 2" xfId="31625" xr:uid="{00000000-0005-0000-0000-0000057C0000}"/>
    <cellStyle name="Nota 2 4 11 38" xfId="31626" xr:uid="{00000000-0005-0000-0000-0000067C0000}"/>
    <cellStyle name="Nota 2 4 11 38 2" xfId="31627" xr:uid="{00000000-0005-0000-0000-0000077C0000}"/>
    <cellStyle name="Nota 2 4 11 39" xfId="31628" xr:uid="{00000000-0005-0000-0000-0000087C0000}"/>
    <cellStyle name="Nota 2 4 11 39 2" xfId="31629" xr:uid="{00000000-0005-0000-0000-0000097C0000}"/>
    <cellStyle name="Nota 2 4 11 4" xfId="31630" xr:uid="{00000000-0005-0000-0000-00000A7C0000}"/>
    <cellStyle name="Nota 2 4 11 4 2" xfId="31631" xr:uid="{00000000-0005-0000-0000-00000B7C0000}"/>
    <cellStyle name="Nota 2 4 11 40" xfId="31632" xr:uid="{00000000-0005-0000-0000-00000C7C0000}"/>
    <cellStyle name="Nota 2 4 11 41" xfId="31633" xr:uid="{00000000-0005-0000-0000-00000D7C0000}"/>
    <cellStyle name="Nota 2 4 11 42" xfId="31634" xr:uid="{00000000-0005-0000-0000-00000E7C0000}"/>
    <cellStyle name="Nota 2 4 11 43" xfId="31635" xr:uid="{00000000-0005-0000-0000-00000F7C0000}"/>
    <cellStyle name="Nota 2 4 11 44" xfId="31636" xr:uid="{00000000-0005-0000-0000-0000107C0000}"/>
    <cellStyle name="Nota 2 4 11 45" xfId="31637" xr:uid="{00000000-0005-0000-0000-0000117C0000}"/>
    <cellStyle name="Nota 2 4 11 46" xfId="31638" xr:uid="{00000000-0005-0000-0000-0000127C0000}"/>
    <cellStyle name="Nota 2 4 11 47" xfId="31639" xr:uid="{00000000-0005-0000-0000-0000137C0000}"/>
    <cellStyle name="Nota 2 4 11 48" xfId="31640" xr:uid="{00000000-0005-0000-0000-0000147C0000}"/>
    <cellStyle name="Nota 2 4 11 49" xfId="31641" xr:uid="{00000000-0005-0000-0000-0000157C0000}"/>
    <cellStyle name="Nota 2 4 11 5" xfId="31642" xr:uid="{00000000-0005-0000-0000-0000167C0000}"/>
    <cellStyle name="Nota 2 4 11 5 2" xfId="31643" xr:uid="{00000000-0005-0000-0000-0000177C0000}"/>
    <cellStyle name="Nota 2 4 11 50" xfId="31644" xr:uid="{00000000-0005-0000-0000-0000187C0000}"/>
    <cellStyle name="Nota 2 4 11 51" xfId="31645" xr:uid="{00000000-0005-0000-0000-0000197C0000}"/>
    <cellStyle name="Nota 2 4 11 52" xfId="31646" xr:uid="{00000000-0005-0000-0000-00001A7C0000}"/>
    <cellStyle name="Nota 2 4 11 53" xfId="31647" xr:uid="{00000000-0005-0000-0000-00001B7C0000}"/>
    <cellStyle name="Nota 2 4 11 54" xfId="31648" xr:uid="{00000000-0005-0000-0000-00001C7C0000}"/>
    <cellStyle name="Nota 2 4 11 55" xfId="31649" xr:uid="{00000000-0005-0000-0000-00001D7C0000}"/>
    <cellStyle name="Nota 2 4 11 56" xfId="31650" xr:uid="{00000000-0005-0000-0000-00001E7C0000}"/>
    <cellStyle name="Nota 2 4 11 57" xfId="31651" xr:uid="{00000000-0005-0000-0000-00001F7C0000}"/>
    <cellStyle name="Nota 2 4 11 58" xfId="31652" xr:uid="{00000000-0005-0000-0000-0000207C0000}"/>
    <cellStyle name="Nota 2 4 11 59" xfId="31653" xr:uid="{00000000-0005-0000-0000-0000217C0000}"/>
    <cellStyle name="Nota 2 4 11 6" xfId="31654" xr:uid="{00000000-0005-0000-0000-0000227C0000}"/>
    <cellStyle name="Nota 2 4 11 6 2" xfId="31655" xr:uid="{00000000-0005-0000-0000-0000237C0000}"/>
    <cellStyle name="Nota 2 4 11 60" xfId="31656" xr:uid="{00000000-0005-0000-0000-0000247C0000}"/>
    <cellStyle name="Nota 2 4 11 61" xfId="31657" xr:uid="{00000000-0005-0000-0000-0000257C0000}"/>
    <cellStyle name="Nota 2 4 11 62" xfId="31658" xr:uid="{00000000-0005-0000-0000-0000267C0000}"/>
    <cellStyle name="Nota 2 4 11 63" xfId="31659" xr:uid="{00000000-0005-0000-0000-0000277C0000}"/>
    <cellStyle name="Nota 2 4 11 64" xfId="31660" xr:uid="{00000000-0005-0000-0000-0000287C0000}"/>
    <cellStyle name="Nota 2 4 11 65" xfId="31661" xr:uid="{00000000-0005-0000-0000-0000297C0000}"/>
    <cellStyle name="Nota 2 4 11 66" xfId="31662" xr:uid="{00000000-0005-0000-0000-00002A7C0000}"/>
    <cellStyle name="Nota 2 4 11 67" xfId="31663" xr:uid="{00000000-0005-0000-0000-00002B7C0000}"/>
    <cellStyle name="Nota 2 4 11 68" xfId="31664" xr:uid="{00000000-0005-0000-0000-00002C7C0000}"/>
    <cellStyle name="Nota 2 4 11 69" xfId="31665" xr:uid="{00000000-0005-0000-0000-00002D7C0000}"/>
    <cellStyle name="Nota 2 4 11 7" xfId="31666" xr:uid="{00000000-0005-0000-0000-00002E7C0000}"/>
    <cellStyle name="Nota 2 4 11 7 2" xfId="31667" xr:uid="{00000000-0005-0000-0000-00002F7C0000}"/>
    <cellStyle name="Nota 2 4 11 70" xfId="31668" xr:uid="{00000000-0005-0000-0000-0000307C0000}"/>
    <cellStyle name="Nota 2 4 11 71" xfId="31669" xr:uid="{00000000-0005-0000-0000-0000317C0000}"/>
    <cellStyle name="Nota 2 4 11 72" xfId="31670" xr:uid="{00000000-0005-0000-0000-0000327C0000}"/>
    <cellStyle name="Nota 2 4 11 73" xfId="31671" xr:uid="{00000000-0005-0000-0000-0000337C0000}"/>
    <cellStyle name="Nota 2 4 11 74" xfId="31672" xr:uid="{00000000-0005-0000-0000-0000347C0000}"/>
    <cellStyle name="Nota 2 4 11 75" xfId="31673" xr:uid="{00000000-0005-0000-0000-0000357C0000}"/>
    <cellStyle name="Nota 2 4 11 76" xfId="31674" xr:uid="{00000000-0005-0000-0000-0000367C0000}"/>
    <cellStyle name="Nota 2 4 11 77" xfId="52517" xr:uid="{00000000-0005-0000-0000-0000377C0000}"/>
    <cellStyle name="Nota 2 4 11 78" xfId="52261" xr:uid="{00000000-0005-0000-0000-0000387C0000}"/>
    <cellStyle name="Nota 2 4 11 79" xfId="53210" xr:uid="{00000000-0005-0000-0000-0000397C0000}"/>
    <cellStyle name="Nota 2 4 11 8" xfId="31675" xr:uid="{00000000-0005-0000-0000-00003A7C0000}"/>
    <cellStyle name="Nota 2 4 11 8 2" xfId="31676" xr:uid="{00000000-0005-0000-0000-00003B7C0000}"/>
    <cellStyle name="Nota 2 4 11 9" xfId="31677" xr:uid="{00000000-0005-0000-0000-00003C7C0000}"/>
    <cellStyle name="Nota 2 4 11 9 2" xfId="31678" xr:uid="{00000000-0005-0000-0000-00003D7C0000}"/>
    <cellStyle name="Nota 2 4 12" xfId="944" xr:uid="{00000000-0005-0000-0000-00003E7C0000}"/>
    <cellStyle name="Nota 2 4 12 10" xfId="31679" xr:uid="{00000000-0005-0000-0000-00003F7C0000}"/>
    <cellStyle name="Nota 2 4 12 10 2" xfId="31680" xr:uid="{00000000-0005-0000-0000-0000407C0000}"/>
    <cellStyle name="Nota 2 4 12 11" xfId="31681" xr:uid="{00000000-0005-0000-0000-0000417C0000}"/>
    <cellStyle name="Nota 2 4 12 11 2" xfId="31682" xr:uid="{00000000-0005-0000-0000-0000427C0000}"/>
    <cellStyle name="Nota 2 4 12 12" xfId="31683" xr:uid="{00000000-0005-0000-0000-0000437C0000}"/>
    <cellStyle name="Nota 2 4 12 12 2" xfId="31684" xr:uid="{00000000-0005-0000-0000-0000447C0000}"/>
    <cellStyle name="Nota 2 4 12 13" xfId="31685" xr:uid="{00000000-0005-0000-0000-0000457C0000}"/>
    <cellStyle name="Nota 2 4 12 13 2" xfId="31686" xr:uid="{00000000-0005-0000-0000-0000467C0000}"/>
    <cellStyle name="Nota 2 4 12 14" xfId="31687" xr:uid="{00000000-0005-0000-0000-0000477C0000}"/>
    <cellStyle name="Nota 2 4 12 14 2" xfId="31688" xr:uid="{00000000-0005-0000-0000-0000487C0000}"/>
    <cellStyle name="Nota 2 4 12 15" xfId="31689" xr:uid="{00000000-0005-0000-0000-0000497C0000}"/>
    <cellStyle name="Nota 2 4 12 15 2" xfId="31690" xr:uid="{00000000-0005-0000-0000-00004A7C0000}"/>
    <cellStyle name="Nota 2 4 12 16" xfId="31691" xr:uid="{00000000-0005-0000-0000-00004B7C0000}"/>
    <cellStyle name="Nota 2 4 12 16 2" xfId="31692" xr:uid="{00000000-0005-0000-0000-00004C7C0000}"/>
    <cellStyle name="Nota 2 4 12 17" xfId="31693" xr:uid="{00000000-0005-0000-0000-00004D7C0000}"/>
    <cellStyle name="Nota 2 4 12 17 2" xfId="31694" xr:uid="{00000000-0005-0000-0000-00004E7C0000}"/>
    <cellStyle name="Nota 2 4 12 18" xfId="31695" xr:uid="{00000000-0005-0000-0000-00004F7C0000}"/>
    <cellStyle name="Nota 2 4 12 18 2" xfId="31696" xr:uid="{00000000-0005-0000-0000-0000507C0000}"/>
    <cellStyle name="Nota 2 4 12 19" xfId="31697" xr:uid="{00000000-0005-0000-0000-0000517C0000}"/>
    <cellStyle name="Nota 2 4 12 19 2" xfId="31698" xr:uid="{00000000-0005-0000-0000-0000527C0000}"/>
    <cellStyle name="Nota 2 4 12 2" xfId="945" xr:uid="{00000000-0005-0000-0000-0000537C0000}"/>
    <cellStyle name="Nota 2 4 12 2 2" xfId="31699" xr:uid="{00000000-0005-0000-0000-0000547C0000}"/>
    <cellStyle name="Nota 2 4 12 20" xfId="31700" xr:uid="{00000000-0005-0000-0000-0000557C0000}"/>
    <cellStyle name="Nota 2 4 12 20 2" xfId="31701" xr:uid="{00000000-0005-0000-0000-0000567C0000}"/>
    <cellStyle name="Nota 2 4 12 21" xfId="31702" xr:uid="{00000000-0005-0000-0000-0000577C0000}"/>
    <cellStyle name="Nota 2 4 12 21 2" xfId="31703" xr:uid="{00000000-0005-0000-0000-0000587C0000}"/>
    <cellStyle name="Nota 2 4 12 22" xfId="31704" xr:uid="{00000000-0005-0000-0000-0000597C0000}"/>
    <cellStyle name="Nota 2 4 12 22 2" xfId="31705" xr:uid="{00000000-0005-0000-0000-00005A7C0000}"/>
    <cellStyle name="Nota 2 4 12 23" xfId="31706" xr:uid="{00000000-0005-0000-0000-00005B7C0000}"/>
    <cellStyle name="Nota 2 4 12 23 2" xfId="31707" xr:uid="{00000000-0005-0000-0000-00005C7C0000}"/>
    <cellStyle name="Nota 2 4 12 24" xfId="31708" xr:uid="{00000000-0005-0000-0000-00005D7C0000}"/>
    <cellStyle name="Nota 2 4 12 24 2" xfId="31709" xr:uid="{00000000-0005-0000-0000-00005E7C0000}"/>
    <cellStyle name="Nota 2 4 12 25" xfId="31710" xr:uid="{00000000-0005-0000-0000-00005F7C0000}"/>
    <cellStyle name="Nota 2 4 12 25 2" xfId="31711" xr:uid="{00000000-0005-0000-0000-0000607C0000}"/>
    <cellStyle name="Nota 2 4 12 26" xfId="31712" xr:uid="{00000000-0005-0000-0000-0000617C0000}"/>
    <cellStyle name="Nota 2 4 12 26 2" xfId="31713" xr:uid="{00000000-0005-0000-0000-0000627C0000}"/>
    <cellStyle name="Nota 2 4 12 27" xfId="31714" xr:uid="{00000000-0005-0000-0000-0000637C0000}"/>
    <cellStyle name="Nota 2 4 12 27 2" xfId="31715" xr:uid="{00000000-0005-0000-0000-0000647C0000}"/>
    <cellStyle name="Nota 2 4 12 28" xfId="31716" xr:uid="{00000000-0005-0000-0000-0000657C0000}"/>
    <cellStyle name="Nota 2 4 12 28 2" xfId="31717" xr:uid="{00000000-0005-0000-0000-0000667C0000}"/>
    <cellStyle name="Nota 2 4 12 29" xfId="31718" xr:uid="{00000000-0005-0000-0000-0000677C0000}"/>
    <cellStyle name="Nota 2 4 12 29 2" xfId="31719" xr:uid="{00000000-0005-0000-0000-0000687C0000}"/>
    <cellStyle name="Nota 2 4 12 3" xfId="31720" xr:uid="{00000000-0005-0000-0000-0000697C0000}"/>
    <cellStyle name="Nota 2 4 12 3 2" xfId="31721" xr:uid="{00000000-0005-0000-0000-00006A7C0000}"/>
    <cellStyle name="Nota 2 4 12 30" xfId="31722" xr:uid="{00000000-0005-0000-0000-00006B7C0000}"/>
    <cellStyle name="Nota 2 4 12 30 2" xfId="31723" xr:uid="{00000000-0005-0000-0000-00006C7C0000}"/>
    <cellStyle name="Nota 2 4 12 31" xfId="31724" xr:uid="{00000000-0005-0000-0000-00006D7C0000}"/>
    <cellStyle name="Nota 2 4 12 31 2" xfId="31725" xr:uid="{00000000-0005-0000-0000-00006E7C0000}"/>
    <cellStyle name="Nota 2 4 12 32" xfId="31726" xr:uid="{00000000-0005-0000-0000-00006F7C0000}"/>
    <cellStyle name="Nota 2 4 12 32 2" xfId="31727" xr:uid="{00000000-0005-0000-0000-0000707C0000}"/>
    <cellStyle name="Nota 2 4 12 33" xfId="31728" xr:uid="{00000000-0005-0000-0000-0000717C0000}"/>
    <cellStyle name="Nota 2 4 12 33 2" xfId="31729" xr:uid="{00000000-0005-0000-0000-0000727C0000}"/>
    <cellStyle name="Nota 2 4 12 34" xfId="31730" xr:uid="{00000000-0005-0000-0000-0000737C0000}"/>
    <cellStyle name="Nota 2 4 12 34 2" xfId="31731" xr:uid="{00000000-0005-0000-0000-0000747C0000}"/>
    <cellStyle name="Nota 2 4 12 35" xfId="31732" xr:uid="{00000000-0005-0000-0000-0000757C0000}"/>
    <cellStyle name="Nota 2 4 12 35 2" xfId="31733" xr:uid="{00000000-0005-0000-0000-0000767C0000}"/>
    <cellStyle name="Nota 2 4 12 36" xfId="31734" xr:uid="{00000000-0005-0000-0000-0000777C0000}"/>
    <cellStyle name="Nota 2 4 12 36 2" xfId="31735" xr:uid="{00000000-0005-0000-0000-0000787C0000}"/>
    <cellStyle name="Nota 2 4 12 37" xfId="31736" xr:uid="{00000000-0005-0000-0000-0000797C0000}"/>
    <cellStyle name="Nota 2 4 12 37 2" xfId="31737" xr:uid="{00000000-0005-0000-0000-00007A7C0000}"/>
    <cellStyle name="Nota 2 4 12 38" xfId="31738" xr:uid="{00000000-0005-0000-0000-00007B7C0000}"/>
    <cellStyle name="Nota 2 4 12 38 2" xfId="31739" xr:uid="{00000000-0005-0000-0000-00007C7C0000}"/>
    <cellStyle name="Nota 2 4 12 39" xfId="31740" xr:uid="{00000000-0005-0000-0000-00007D7C0000}"/>
    <cellStyle name="Nota 2 4 12 39 2" xfId="31741" xr:uid="{00000000-0005-0000-0000-00007E7C0000}"/>
    <cellStyle name="Nota 2 4 12 4" xfId="31742" xr:uid="{00000000-0005-0000-0000-00007F7C0000}"/>
    <cellStyle name="Nota 2 4 12 4 2" xfId="31743" xr:uid="{00000000-0005-0000-0000-0000807C0000}"/>
    <cellStyle name="Nota 2 4 12 40" xfId="31744" xr:uid="{00000000-0005-0000-0000-0000817C0000}"/>
    <cellStyle name="Nota 2 4 12 41" xfId="31745" xr:uid="{00000000-0005-0000-0000-0000827C0000}"/>
    <cellStyle name="Nota 2 4 12 42" xfId="31746" xr:uid="{00000000-0005-0000-0000-0000837C0000}"/>
    <cellStyle name="Nota 2 4 12 43" xfId="31747" xr:uid="{00000000-0005-0000-0000-0000847C0000}"/>
    <cellStyle name="Nota 2 4 12 44" xfId="31748" xr:uid="{00000000-0005-0000-0000-0000857C0000}"/>
    <cellStyle name="Nota 2 4 12 45" xfId="31749" xr:uid="{00000000-0005-0000-0000-0000867C0000}"/>
    <cellStyle name="Nota 2 4 12 46" xfId="31750" xr:uid="{00000000-0005-0000-0000-0000877C0000}"/>
    <cellStyle name="Nota 2 4 12 47" xfId="31751" xr:uid="{00000000-0005-0000-0000-0000887C0000}"/>
    <cellStyle name="Nota 2 4 12 48" xfId="31752" xr:uid="{00000000-0005-0000-0000-0000897C0000}"/>
    <cellStyle name="Nota 2 4 12 49" xfId="31753" xr:uid="{00000000-0005-0000-0000-00008A7C0000}"/>
    <cellStyle name="Nota 2 4 12 5" xfId="31754" xr:uid="{00000000-0005-0000-0000-00008B7C0000}"/>
    <cellStyle name="Nota 2 4 12 5 2" xfId="31755" xr:uid="{00000000-0005-0000-0000-00008C7C0000}"/>
    <cellStyle name="Nota 2 4 12 50" xfId="31756" xr:uid="{00000000-0005-0000-0000-00008D7C0000}"/>
    <cellStyle name="Nota 2 4 12 51" xfId="31757" xr:uid="{00000000-0005-0000-0000-00008E7C0000}"/>
    <cellStyle name="Nota 2 4 12 52" xfId="31758" xr:uid="{00000000-0005-0000-0000-00008F7C0000}"/>
    <cellStyle name="Nota 2 4 12 53" xfId="31759" xr:uid="{00000000-0005-0000-0000-0000907C0000}"/>
    <cellStyle name="Nota 2 4 12 54" xfId="31760" xr:uid="{00000000-0005-0000-0000-0000917C0000}"/>
    <cellStyle name="Nota 2 4 12 55" xfId="31761" xr:uid="{00000000-0005-0000-0000-0000927C0000}"/>
    <cellStyle name="Nota 2 4 12 56" xfId="31762" xr:uid="{00000000-0005-0000-0000-0000937C0000}"/>
    <cellStyle name="Nota 2 4 12 57" xfId="31763" xr:uid="{00000000-0005-0000-0000-0000947C0000}"/>
    <cellStyle name="Nota 2 4 12 58" xfId="31764" xr:uid="{00000000-0005-0000-0000-0000957C0000}"/>
    <cellStyle name="Nota 2 4 12 59" xfId="31765" xr:uid="{00000000-0005-0000-0000-0000967C0000}"/>
    <cellStyle name="Nota 2 4 12 6" xfId="31766" xr:uid="{00000000-0005-0000-0000-0000977C0000}"/>
    <cellStyle name="Nota 2 4 12 6 2" xfId="31767" xr:uid="{00000000-0005-0000-0000-0000987C0000}"/>
    <cellStyle name="Nota 2 4 12 60" xfId="31768" xr:uid="{00000000-0005-0000-0000-0000997C0000}"/>
    <cellStyle name="Nota 2 4 12 61" xfId="31769" xr:uid="{00000000-0005-0000-0000-00009A7C0000}"/>
    <cellStyle name="Nota 2 4 12 62" xfId="31770" xr:uid="{00000000-0005-0000-0000-00009B7C0000}"/>
    <cellStyle name="Nota 2 4 12 63" xfId="31771" xr:uid="{00000000-0005-0000-0000-00009C7C0000}"/>
    <cellStyle name="Nota 2 4 12 64" xfId="31772" xr:uid="{00000000-0005-0000-0000-00009D7C0000}"/>
    <cellStyle name="Nota 2 4 12 65" xfId="31773" xr:uid="{00000000-0005-0000-0000-00009E7C0000}"/>
    <cellStyle name="Nota 2 4 12 66" xfId="31774" xr:uid="{00000000-0005-0000-0000-00009F7C0000}"/>
    <cellStyle name="Nota 2 4 12 67" xfId="31775" xr:uid="{00000000-0005-0000-0000-0000A07C0000}"/>
    <cellStyle name="Nota 2 4 12 68" xfId="31776" xr:uid="{00000000-0005-0000-0000-0000A17C0000}"/>
    <cellStyle name="Nota 2 4 12 69" xfId="31777" xr:uid="{00000000-0005-0000-0000-0000A27C0000}"/>
    <cellStyle name="Nota 2 4 12 7" xfId="31778" xr:uid="{00000000-0005-0000-0000-0000A37C0000}"/>
    <cellStyle name="Nota 2 4 12 7 2" xfId="31779" xr:uid="{00000000-0005-0000-0000-0000A47C0000}"/>
    <cellStyle name="Nota 2 4 12 70" xfId="31780" xr:uid="{00000000-0005-0000-0000-0000A57C0000}"/>
    <cellStyle name="Nota 2 4 12 71" xfId="31781" xr:uid="{00000000-0005-0000-0000-0000A67C0000}"/>
    <cellStyle name="Nota 2 4 12 72" xfId="31782" xr:uid="{00000000-0005-0000-0000-0000A77C0000}"/>
    <cellStyle name="Nota 2 4 12 73" xfId="31783" xr:uid="{00000000-0005-0000-0000-0000A87C0000}"/>
    <cellStyle name="Nota 2 4 12 74" xfId="31784" xr:uid="{00000000-0005-0000-0000-0000A97C0000}"/>
    <cellStyle name="Nota 2 4 12 75" xfId="31785" xr:uid="{00000000-0005-0000-0000-0000AA7C0000}"/>
    <cellStyle name="Nota 2 4 12 76" xfId="31786" xr:uid="{00000000-0005-0000-0000-0000AB7C0000}"/>
    <cellStyle name="Nota 2 4 12 77" xfId="52496" xr:uid="{00000000-0005-0000-0000-0000AC7C0000}"/>
    <cellStyle name="Nota 2 4 12 78" xfId="52278" xr:uid="{00000000-0005-0000-0000-0000AD7C0000}"/>
    <cellStyle name="Nota 2 4 12 79" xfId="53189" xr:uid="{00000000-0005-0000-0000-0000AE7C0000}"/>
    <cellStyle name="Nota 2 4 12 8" xfId="31787" xr:uid="{00000000-0005-0000-0000-0000AF7C0000}"/>
    <cellStyle name="Nota 2 4 12 8 2" xfId="31788" xr:uid="{00000000-0005-0000-0000-0000B07C0000}"/>
    <cellStyle name="Nota 2 4 12 9" xfId="31789" xr:uid="{00000000-0005-0000-0000-0000B17C0000}"/>
    <cellStyle name="Nota 2 4 12 9 2" xfId="31790" xr:uid="{00000000-0005-0000-0000-0000B27C0000}"/>
    <cellStyle name="Nota 2 4 13" xfId="946" xr:uid="{00000000-0005-0000-0000-0000B37C0000}"/>
    <cellStyle name="Nota 2 4 13 10" xfId="31791" xr:uid="{00000000-0005-0000-0000-0000B47C0000}"/>
    <cellStyle name="Nota 2 4 13 10 2" xfId="31792" xr:uid="{00000000-0005-0000-0000-0000B57C0000}"/>
    <cellStyle name="Nota 2 4 13 11" xfId="31793" xr:uid="{00000000-0005-0000-0000-0000B67C0000}"/>
    <cellStyle name="Nota 2 4 13 11 2" xfId="31794" xr:uid="{00000000-0005-0000-0000-0000B77C0000}"/>
    <cellStyle name="Nota 2 4 13 12" xfId="31795" xr:uid="{00000000-0005-0000-0000-0000B87C0000}"/>
    <cellStyle name="Nota 2 4 13 12 2" xfId="31796" xr:uid="{00000000-0005-0000-0000-0000B97C0000}"/>
    <cellStyle name="Nota 2 4 13 13" xfId="31797" xr:uid="{00000000-0005-0000-0000-0000BA7C0000}"/>
    <cellStyle name="Nota 2 4 13 13 2" xfId="31798" xr:uid="{00000000-0005-0000-0000-0000BB7C0000}"/>
    <cellStyle name="Nota 2 4 13 14" xfId="31799" xr:uid="{00000000-0005-0000-0000-0000BC7C0000}"/>
    <cellStyle name="Nota 2 4 13 14 2" xfId="31800" xr:uid="{00000000-0005-0000-0000-0000BD7C0000}"/>
    <cellStyle name="Nota 2 4 13 15" xfId="31801" xr:uid="{00000000-0005-0000-0000-0000BE7C0000}"/>
    <cellStyle name="Nota 2 4 13 15 2" xfId="31802" xr:uid="{00000000-0005-0000-0000-0000BF7C0000}"/>
    <cellStyle name="Nota 2 4 13 16" xfId="31803" xr:uid="{00000000-0005-0000-0000-0000C07C0000}"/>
    <cellStyle name="Nota 2 4 13 16 2" xfId="31804" xr:uid="{00000000-0005-0000-0000-0000C17C0000}"/>
    <cellStyle name="Nota 2 4 13 17" xfId="31805" xr:uid="{00000000-0005-0000-0000-0000C27C0000}"/>
    <cellStyle name="Nota 2 4 13 17 2" xfId="31806" xr:uid="{00000000-0005-0000-0000-0000C37C0000}"/>
    <cellStyle name="Nota 2 4 13 18" xfId="31807" xr:uid="{00000000-0005-0000-0000-0000C47C0000}"/>
    <cellStyle name="Nota 2 4 13 18 2" xfId="31808" xr:uid="{00000000-0005-0000-0000-0000C57C0000}"/>
    <cellStyle name="Nota 2 4 13 19" xfId="31809" xr:uid="{00000000-0005-0000-0000-0000C67C0000}"/>
    <cellStyle name="Nota 2 4 13 19 2" xfId="31810" xr:uid="{00000000-0005-0000-0000-0000C77C0000}"/>
    <cellStyle name="Nota 2 4 13 2" xfId="947" xr:uid="{00000000-0005-0000-0000-0000C87C0000}"/>
    <cellStyle name="Nota 2 4 13 2 2" xfId="31811" xr:uid="{00000000-0005-0000-0000-0000C97C0000}"/>
    <cellStyle name="Nota 2 4 13 20" xfId="31812" xr:uid="{00000000-0005-0000-0000-0000CA7C0000}"/>
    <cellStyle name="Nota 2 4 13 20 2" xfId="31813" xr:uid="{00000000-0005-0000-0000-0000CB7C0000}"/>
    <cellStyle name="Nota 2 4 13 21" xfId="31814" xr:uid="{00000000-0005-0000-0000-0000CC7C0000}"/>
    <cellStyle name="Nota 2 4 13 21 2" xfId="31815" xr:uid="{00000000-0005-0000-0000-0000CD7C0000}"/>
    <cellStyle name="Nota 2 4 13 22" xfId="31816" xr:uid="{00000000-0005-0000-0000-0000CE7C0000}"/>
    <cellStyle name="Nota 2 4 13 22 2" xfId="31817" xr:uid="{00000000-0005-0000-0000-0000CF7C0000}"/>
    <cellStyle name="Nota 2 4 13 23" xfId="31818" xr:uid="{00000000-0005-0000-0000-0000D07C0000}"/>
    <cellStyle name="Nota 2 4 13 23 2" xfId="31819" xr:uid="{00000000-0005-0000-0000-0000D17C0000}"/>
    <cellStyle name="Nota 2 4 13 24" xfId="31820" xr:uid="{00000000-0005-0000-0000-0000D27C0000}"/>
    <cellStyle name="Nota 2 4 13 24 2" xfId="31821" xr:uid="{00000000-0005-0000-0000-0000D37C0000}"/>
    <cellStyle name="Nota 2 4 13 25" xfId="31822" xr:uid="{00000000-0005-0000-0000-0000D47C0000}"/>
    <cellStyle name="Nota 2 4 13 25 2" xfId="31823" xr:uid="{00000000-0005-0000-0000-0000D57C0000}"/>
    <cellStyle name="Nota 2 4 13 26" xfId="31824" xr:uid="{00000000-0005-0000-0000-0000D67C0000}"/>
    <cellStyle name="Nota 2 4 13 26 2" xfId="31825" xr:uid="{00000000-0005-0000-0000-0000D77C0000}"/>
    <cellStyle name="Nota 2 4 13 27" xfId="31826" xr:uid="{00000000-0005-0000-0000-0000D87C0000}"/>
    <cellStyle name="Nota 2 4 13 27 2" xfId="31827" xr:uid="{00000000-0005-0000-0000-0000D97C0000}"/>
    <cellStyle name="Nota 2 4 13 28" xfId="31828" xr:uid="{00000000-0005-0000-0000-0000DA7C0000}"/>
    <cellStyle name="Nota 2 4 13 28 2" xfId="31829" xr:uid="{00000000-0005-0000-0000-0000DB7C0000}"/>
    <cellStyle name="Nota 2 4 13 29" xfId="31830" xr:uid="{00000000-0005-0000-0000-0000DC7C0000}"/>
    <cellStyle name="Nota 2 4 13 29 2" xfId="31831" xr:uid="{00000000-0005-0000-0000-0000DD7C0000}"/>
    <cellStyle name="Nota 2 4 13 3" xfId="31832" xr:uid="{00000000-0005-0000-0000-0000DE7C0000}"/>
    <cellStyle name="Nota 2 4 13 3 2" xfId="31833" xr:uid="{00000000-0005-0000-0000-0000DF7C0000}"/>
    <cellStyle name="Nota 2 4 13 30" xfId="31834" xr:uid="{00000000-0005-0000-0000-0000E07C0000}"/>
    <cellStyle name="Nota 2 4 13 30 2" xfId="31835" xr:uid="{00000000-0005-0000-0000-0000E17C0000}"/>
    <cellStyle name="Nota 2 4 13 31" xfId="31836" xr:uid="{00000000-0005-0000-0000-0000E27C0000}"/>
    <cellStyle name="Nota 2 4 13 31 2" xfId="31837" xr:uid="{00000000-0005-0000-0000-0000E37C0000}"/>
    <cellStyle name="Nota 2 4 13 32" xfId="31838" xr:uid="{00000000-0005-0000-0000-0000E47C0000}"/>
    <cellStyle name="Nota 2 4 13 32 2" xfId="31839" xr:uid="{00000000-0005-0000-0000-0000E57C0000}"/>
    <cellStyle name="Nota 2 4 13 33" xfId="31840" xr:uid="{00000000-0005-0000-0000-0000E67C0000}"/>
    <cellStyle name="Nota 2 4 13 33 2" xfId="31841" xr:uid="{00000000-0005-0000-0000-0000E77C0000}"/>
    <cellStyle name="Nota 2 4 13 34" xfId="31842" xr:uid="{00000000-0005-0000-0000-0000E87C0000}"/>
    <cellStyle name="Nota 2 4 13 34 2" xfId="31843" xr:uid="{00000000-0005-0000-0000-0000E97C0000}"/>
    <cellStyle name="Nota 2 4 13 35" xfId="31844" xr:uid="{00000000-0005-0000-0000-0000EA7C0000}"/>
    <cellStyle name="Nota 2 4 13 35 2" xfId="31845" xr:uid="{00000000-0005-0000-0000-0000EB7C0000}"/>
    <cellStyle name="Nota 2 4 13 36" xfId="31846" xr:uid="{00000000-0005-0000-0000-0000EC7C0000}"/>
    <cellStyle name="Nota 2 4 13 36 2" xfId="31847" xr:uid="{00000000-0005-0000-0000-0000ED7C0000}"/>
    <cellStyle name="Nota 2 4 13 37" xfId="31848" xr:uid="{00000000-0005-0000-0000-0000EE7C0000}"/>
    <cellStyle name="Nota 2 4 13 37 2" xfId="31849" xr:uid="{00000000-0005-0000-0000-0000EF7C0000}"/>
    <cellStyle name="Nota 2 4 13 38" xfId="31850" xr:uid="{00000000-0005-0000-0000-0000F07C0000}"/>
    <cellStyle name="Nota 2 4 13 38 2" xfId="31851" xr:uid="{00000000-0005-0000-0000-0000F17C0000}"/>
    <cellStyle name="Nota 2 4 13 39" xfId="31852" xr:uid="{00000000-0005-0000-0000-0000F27C0000}"/>
    <cellStyle name="Nota 2 4 13 39 2" xfId="31853" xr:uid="{00000000-0005-0000-0000-0000F37C0000}"/>
    <cellStyle name="Nota 2 4 13 4" xfId="31854" xr:uid="{00000000-0005-0000-0000-0000F47C0000}"/>
    <cellStyle name="Nota 2 4 13 4 2" xfId="31855" xr:uid="{00000000-0005-0000-0000-0000F57C0000}"/>
    <cellStyle name="Nota 2 4 13 40" xfId="31856" xr:uid="{00000000-0005-0000-0000-0000F67C0000}"/>
    <cellStyle name="Nota 2 4 13 41" xfId="31857" xr:uid="{00000000-0005-0000-0000-0000F77C0000}"/>
    <cellStyle name="Nota 2 4 13 42" xfId="31858" xr:uid="{00000000-0005-0000-0000-0000F87C0000}"/>
    <cellStyle name="Nota 2 4 13 43" xfId="31859" xr:uid="{00000000-0005-0000-0000-0000F97C0000}"/>
    <cellStyle name="Nota 2 4 13 44" xfId="31860" xr:uid="{00000000-0005-0000-0000-0000FA7C0000}"/>
    <cellStyle name="Nota 2 4 13 45" xfId="31861" xr:uid="{00000000-0005-0000-0000-0000FB7C0000}"/>
    <cellStyle name="Nota 2 4 13 46" xfId="31862" xr:uid="{00000000-0005-0000-0000-0000FC7C0000}"/>
    <cellStyle name="Nota 2 4 13 47" xfId="31863" xr:uid="{00000000-0005-0000-0000-0000FD7C0000}"/>
    <cellStyle name="Nota 2 4 13 48" xfId="31864" xr:uid="{00000000-0005-0000-0000-0000FE7C0000}"/>
    <cellStyle name="Nota 2 4 13 49" xfId="31865" xr:uid="{00000000-0005-0000-0000-0000FF7C0000}"/>
    <cellStyle name="Nota 2 4 13 5" xfId="31866" xr:uid="{00000000-0005-0000-0000-0000007D0000}"/>
    <cellStyle name="Nota 2 4 13 5 2" xfId="31867" xr:uid="{00000000-0005-0000-0000-0000017D0000}"/>
    <cellStyle name="Nota 2 4 13 50" xfId="31868" xr:uid="{00000000-0005-0000-0000-0000027D0000}"/>
    <cellStyle name="Nota 2 4 13 51" xfId="31869" xr:uid="{00000000-0005-0000-0000-0000037D0000}"/>
    <cellStyle name="Nota 2 4 13 52" xfId="31870" xr:uid="{00000000-0005-0000-0000-0000047D0000}"/>
    <cellStyle name="Nota 2 4 13 53" xfId="31871" xr:uid="{00000000-0005-0000-0000-0000057D0000}"/>
    <cellStyle name="Nota 2 4 13 54" xfId="31872" xr:uid="{00000000-0005-0000-0000-0000067D0000}"/>
    <cellStyle name="Nota 2 4 13 55" xfId="31873" xr:uid="{00000000-0005-0000-0000-0000077D0000}"/>
    <cellStyle name="Nota 2 4 13 56" xfId="31874" xr:uid="{00000000-0005-0000-0000-0000087D0000}"/>
    <cellStyle name="Nota 2 4 13 57" xfId="31875" xr:uid="{00000000-0005-0000-0000-0000097D0000}"/>
    <cellStyle name="Nota 2 4 13 58" xfId="31876" xr:uid="{00000000-0005-0000-0000-00000A7D0000}"/>
    <cellStyle name="Nota 2 4 13 59" xfId="31877" xr:uid="{00000000-0005-0000-0000-00000B7D0000}"/>
    <cellStyle name="Nota 2 4 13 6" xfId="31878" xr:uid="{00000000-0005-0000-0000-00000C7D0000}"/>
    <cellStyle name="Nota 2 4 13 6 2" xfId="31879" xr:uid="{00000000-0005-0000-0000-00000D7D0000}"/>
    <cellStyle name="Nota 2 4 13 60" xfId="31880" xr:uid="{00000000-0005-0000-0000-00000E7D0000}"/>
    <cellStyle name="Nota 2 4 13 61" xfId="31881" xr:uid="{00000000-0005-0000-0000-00000F7D0000}"/>
    <cellStyle name="Nota 2 4 13 62" xfId="31882" xr:uid="{00000000-0005-0000-0000-0000107D0000}"/>
    <cellStyle name="Nota 2 4 13 63" xfId="31883" xr:uid="{00000000-0005-0000-0000-0000117D0000}"/>
    <cellStyle name="Nota 2 4 13 64" xfId="31884" xr:uid="{00000000-0005-0000-0000-0000127D0000}"/>
    <cellStyle name="Nota 2 4 13 65" xfId="31885" xr:uid="{00000000-0005-0000-0000-0000137D0000}"/>
    <cellStyle name="Nota 2 4 13 66" xfId="31886" xr:uid="{00000000-0005-0000-0000-0000147D0000}"/>
    <cellStyle name="Nota 2 4 13 67" xfId="31887" xr:uid="{00000000-0005-0000-0000-0000157D0000}"/>
    <cellStyle name="Nota 2 4 13 68" xfId="31888" xr:uid="{00000000-0005-0000-0000-0000167D0000}"/>
    <cellStyle name="Nota 2 4 13 69" xfId="31889" xr:uid="{00000000-0005-0000-0000-0000177D0000}"/>
    <cellStyle name="Nota 2 4 13 7" xfId="31890" xr:uid="{00000000-0005-0000-0000-0000187D0000}"/>
    <cellStyle name="Nota 2 4 13 7 2" xfId="31891" xr:uid="{00000000-0005-0000-0000-0000197D0000}"/>
    <cellStyle name="Nota 2 4 13 70" xfId="31892" xr:uid="{00000000-0005-0000-0000-00001A7D0000}"/>
    <cellStyle name="Nota 2 4 13 71" xfId="31893" xr:uid="{00000000-0005-0000-0000-00001B7D0000}"/>
    <cellStyle name="Nota 2 4 13 72" xfId="31894" xr:uid="{00000000-0005-0000-0000-00001C7D0000}"/>
    <cellStyle name="Nota 2 4 13 73" xfId="31895" xr:uid="{00000000-0005-0000-0000-00001D7D0000}"/>
    <cellStyle name="Nota 2 4 13 74" xfId="31896" xr:uid="{00000000-0005-0000-0000-00001E7D0000}"/>
    <cellStyle name="Nota 2 4 13 75" xfId="31897" xr:uid="{00000000-0005-0000-0000-00001F7D0000}"/>
    <cellStyle name="Nota 2 4 13 76" xfId="31898" xr:uid="{00000000-0005-0000-0000-0000207D0000}"/>
    <cellStyle name="Nota 2 4 13 77" xfId="52730" xr:uid="{00000000-0005-0000-0000-0000217D0000}"/>
    <cellStyle name="Nota 2 4 13 78" xfId="53004" xr:uid="{00000000-0005-0000-0000-0000227D0000}"/>
    <cellStyle name="Nota 2 4 13 79" xfId="53465" xr:uid="{00000000-0005-0000-0000-0000237D0000}"/>
    <cellStyle name="Nota 2 4 13 8" xfId="31899" xr:uid="{00000000-0005-0000-0000-0000247D0000}"/>
    <cellStyle name="Nota 2 4 13 8 2" xfId="31900" xr:uid="{00000000-0005-0000-0000-0000257D0000}"/>
    <cellStyle name="Nota 2 4 13 9" xfId="31901" xr:uid="{00000000-0005-0000-0000-0000267D0000}"/>
    <cellStyle name="Nota 2 4 13 9 2" xfId="31902" xr:uid="{00000000-0005-0000-0000-0000277D0000}"/>
    <cellStyle name="Nota 2 4 14" xfId="948" xr:uid="{00000000-0005-0000-0000-0000287D0000}"/>
    <cellStyle name="Nota 2 4 14 10" xfId="31903" xr:uid="{00000000-0005-0000-0000-0000297D0000}"/>
    <cellStyle name="Nota 2 4 14 10 2" xfId="31904" xr:uid="{00000000-0005-0000-0000-00002A7D0000}"/>
    <cellStyle name="Nota 2 4 14 11" xfId="31905" xr:uid="{00000000-0005-0000-0000-00002B7D0000}"/>
    <cellStyle name="Nota 2 4 14 11 2" xfId="31906" xr:uid="{00000000-0005-0000-0000-00002C7D0000}"/>
    <cellStyle name="Nota 2 4 14 12" xfId="31907" xr:uid="{00000000-0005-0000-0000-00002D7D0000}"/>
    <cellStyle name="Nota 2 4 14 12 2" xfId="31908" xr:uid="{00000000-0005-0000-0000-00002E7D0000}"/>
    <cellStyle name="Nota 2 4 14 13" xfId="31909" xr:uid="{00000000-0005-0000-0000-00002F7D0000}"/>
    <cellStyle name="Nota 2 4 14 13 2" xfId="31910" xr:uid="{00000000-0005-0000-0000-0000307D0000}"/>
    <cellStyle name="Nota 2 4 14 14" xfId="31911" xr:uid="{00000000-0005-0000-0000-0000317D0000}"/>
    <cellStyle name="Nota 2 4 14 14 2" xfId="31912" xr:uid="{00000000-0005-0000-0000-0000327D0000}"/>
    <cellStyle name="Nota 2 4 14 15" xfId="31913" xr:uid="{00000000-0005-0000-0000-0000337D0000}"/>
    <cellStyle name="Nota 2 4 14 15 2" xfId="31914" xr:uid="{00000000-0005-0000-0000-0000347D0000}"/>
    <cellStyle name="Nota 2 4 14 16" xfId="31915" xr:uid="{00000000-0005-0000-0000-0000357D0000}"/>
    <cellStyle name="Nota 2 4 14 16 2" xfId="31916" xr:uid="{00000000-0005-0000-0000-0000367D0000}"/>
    <cellStyle name="Nota 2 4 14 17" xfId="31917" xr:uid="{00000000-0005-0000-0000-0000377D0000}"/>
    <cellStyle name="Nota 2 4 14 17 2" xfId="31918" xr:uid="{00000000-0005-0000-0000-0000387D0000}"/>
    <cellStyle name="Nota 2 4 14 18" xfId="31919" xr:uid="{00000000-0005-0000-0000-0000397D0000}"/>
    <cellStyle name="Nota 2 4 14 18 2" xfId="31920" xr:uid="{00000000-0005-0000-0000-00003A7D0000}"/>
    <cellStyle name="Nota 2 4 14 19" xfId="31921" xr:uid="{00000000-0005-0000-0000-00003B7D0000}"/>
    <cellStyle name="Nota 2 4 14 19 2" xfId="31922" xr:uid="{00000000-0005-0000-0000-00003C7D0000}"/>
    <cellStyle name="Nota 2 4 14 2" xfId="949" xr:uid="{00000000-0005-0000-0000-00003D7D0000}"/>
    <cellStyle name="Nota 2 4 14 2 2" xfId="31923" xr:uid="{00000000-0005-0000-0000-00003E7D0000}"/>
    <cellStyle name="Nota 2 4 14 20" xfId="31924" xr:uid="{00000000-0005-0000-0000-00003F7D0000}"/>
    <cellStyle name="Nota 2 4 14 20 2" xfId="31925" xr:uid="{00000000-0005-0000-0000-0000407D0000}"/>
    <cellStyle name="Nota 2 4 14 21" xfId="31926" xr:uid="{00000000-0005-0000-0000-0000417D0000}"/>
    <cellStyle name="Nota 2 4 14 21 2" xfId="31927" xr:uid="{00000000-0005-0000-0000-0000427D0000}"/>
    <cellStyle name="Nota 2 4 14 22" xfId="31928" xr:uid="{00000000-0005-0000-0000-0000437D0000}"/>
    <cellStyle name="Nota 2 4 14 22 2" xfId="31929" xr:uid="{00000000-0005-0000-0000-0000447D0000}"/>
    <cellStyle name="Nota 2 4 14 23" xfId="31930" xr:uid="{00000000-0005-0000-0000-0000457D0000}"/>
    <cellStyle name="Nota 2 4 14 23 2" xfId="31931" xr:uid="{00000000-0005-0000-0000-0000467D0000}"/>
    <cellStyle name="Nota 2 4 14 24" xfId="31932" xr:uid="{00000000-0005-0000-0000-0000477D0000}"/>
    <cellStyle name="Nota 2 4 14 24 2" xfId="31933" xr:uid="{00000000-0005-0000-0000-0000487D0000}"/>
    <cellStyle name="Nota 2 4 14 25" xfId="31934" xr:uid="{00000000-0005-0000-0000-0000497D0000}"/>
    <cellStyle name="Nota 2 4 14 25 2" xfId="31935" xr:uid="{00000000-0005-0000-0000-00004A7D0000}"/>
    <cellStyle name="Nota 2 4 14 26" xfId="31936" xr:uid="{00000000-0005-0000-0000-00004B7D0000}"/>
    <cellStyle name="Nota 2 4 14 26 2" xfId="31937" xr:uid="{00000000-0005-0000-0000-00004C7D0000}"/>
    <cellStyle name="Nota 2 4 14 27" xfId="31938" xr:uid="{00000000-0005-0000-0000-00004D7D0000}"/>
    <cellStyle name="Nota 2 4 14 27 2" xfId="31939" xr:uid="{00000000-0005-0000-0000-00004E7D0000}"/>
    <cellStyle name="Nota 2 4 14 28" xfId="31940" xr:uid="{00000000-0005-0000-0000-00004F7D0000}"/>
    <cellStyle name="Nota 2 4 14 28 2" xfId="31941" xr:uid="{00000000-0005-0000-0000-0000507D0000}"/>
    <cellStyle name="Nota 2 4 14 29" xfId="31942" xr:uid="{00000000-0005-0000-0000-0000517D0000}"/>
    <cellStyle name="Nota 2 4 14 29 2" xfId="31943" xr:uid="{00000000-0005-0000-0000-0000527D0000}"/>
    <cellStyle name="Nota 2 4 14 3" xfId="31944" xr:uid="{00000000-0005-0000-0000-0000537D0000}"/>
    <cellStyle name="Nota 2 4 14 3 2" xfId="31945" xr:uid="{00000000-0005-0000-0000-0000547D0000}"/>
    <cellStyle name="Nota 2 4 14 30" xfId="31946" xr:uid="{00000000-0005-0000-0000-0000557D0000}"/>
    <cellStyle name="Nota 2 4 14 30 2" xfId="31947" xr:uid="{00000000-0005-0000-0000-0000567D0000}"/>
    <cellStyle name="Nota 2 4 14 31" xfId="31948" xr:uid="{00000000-0005-0000-0000-0000577D0000}"/>
    <cellStyle name="Nota 2 4 14 31 2" xfId="31949" xr:uid="{00000000-0005-0000-0000-0000587D0000}"/>
    <cellStyle name="Nota 2 4 14 32" xfId="31950" xr:uid="{00000000-0005-0000-0000-0000597D0000}"/>
    <cellStyle name="Nota 2 4 14 32 2" xfId="31951" xr:uid="{00000000-0005-0000-0000-00005A7D0000}"/>
    <cellStyle name="Nota 2 4 14 33" xfId="31952" xr:uid="{00000000-0005-0000-0000-00005B7D0000}"/>
    <cellStyle name="Nota 2 4 14 33 2" xfId="31953" xr:uid="{00000000-0005-0000-0000-00005C7D0000}"/>
    <cellStyle name="Nota 2 4 14 34" xfId="31954" xr:uid="{00000000-0005-0000-0000-00005D7D0000}"/>
    <cellStyle name="Nota 2 4 14 34 2" xfId="31955" xr:uid="{00000000-0005-0000-0000-00005E7D0000}"/>
    <cellStyle name="Nota 2 4 14 35" xfId="31956" xr:uid="{00000000-0005-0000-0000-00005F7D0000}"/>
    <cellStyle name="Nota 2 4 14 35 2" xfId="31957" xr:uid="{00000000-0005-0000-0000-0000607D0000}"/>
    <cellStyle name="Nota 2 4 14 36" xfId="31958" xr:uid="{00000000-0005-0000-0000-0000617D0000}"/>
    <cellStyle name="Nota 2 4 14 36 2" xfId="31959" xr:uid="{00000000-0005-0000-0000-0000627D0000}"/>
    <cellStyle name="Nota 2 4 14 37" xfId="31960" xr:uid="{00000000-0005-0000-0000-0000637D0000}"/>
    <cellStyle name="Nota 2 4 14 37 2" xfId="31961" xr:uid="{00000000-0005-0000-0000-0000647D0000}"/>
    <cellStyle name="Nota 2 4 14 38" xfId="31962" xr:uid="{00000000-0005-0000-0000-0000657D0000}"/>
    <cellStyle name="Nota 2 4 14 38 2" xfId="31963" xr:uid="{00000000-0005-0000-0000-0000667D0000}"/>
    <cellStyle name="Nota 2 4 14 39" xfId="31964" xr:uid="{00000000-0005-0000-0000-0000677D0000}"/>
    <cellStyle name="Nota 2 4 14 39 2" xfId="31965" xr:uid="{00000000-0005-0000-0000-0000687D0000}"/>
    <cellStyle name="Nota 2 4 14 4" xfId="31966" xr:uid="{00000000-0005-0000-0000-0000697D0000}"/>
    <cellStyle name="Nota 2 4 14 4 2" xfId="31967" xr:uid="{00000000-0005-0000-0000-00006A7D0000}"/>
    <cellStyle name="Nota 2 4 14 40" xfId="31968" xr:uid="{00000000-0005-0000-0000-00006B7D0000}"/>
    <cellStyle name="Nota 2 4 14 41" xfId="31969" xr:uid="{00000000-0005-0000-0000-00006C7D0000}"/>
    <cellStyle name="Nota 2 4 14 42" xfId="31970" xr:uid="{00000000-0005-0000-0000-00006D7D0000}"/>
    <cellStyle name="Nota 2 4 14 43" xfId="31971" xr:uid="{00000000-0005-0000-0000-00006E7D0000}"/>
    <cellStyle name="Nota 2 4 14 44" xfId="31972" xr:uid="{00000000-0005-0000-0000-00006F7D0000}"/>
    <cellStyle name="Nota 2 4 14 45" xfId="31973" xr:uid="{00000000-0005-0000-0000-0000707D0000}"/>
    <cellStyle name="Nota 2 4 14 46" xfId="31974" xr:uid="{00000000-0005-0000-0000-0000717D0000}"/>
    <cellStyle name="Nota 2 4 14 47" xfId="31975" xr:uid="{00000000-0005-0000-0000-0000727D0000}"/>
    <cellStyle name="Nota 2 4 14 48" xfId="31976" xr:uid="{00000000-0005-0000-0000-0000737D0000}"/>
    <cellStyle name="Nota 2 4 14 49" xfId="31977" xr:uid="{00000000-0005-0000-0000-0000747D0000}"/>
    <cellStyle name="Nota 2 4 14 5" xfId="31978" xr:uid="{00000000-0005-0000-0000-0000757D0000}"/>
    <cellStyle name="Nota 2 4 14 5 2" xfId="31979" xr:uid="{00000000-0005-0000-0000-0000767D0000}"/>
    <cellStyle name="Nota 2 4 14 50" xfId="31980" xr:uid="{00000000-0005-0000-0000-0000777D0000}"/>
    <cellStyle name="Nota 2 4 14 51" xfId="31981" xr:uid="{00000000-0005-0000-0000-0000787D0000}"/>
    <cellStyle name="Nota 2 4 14 52" xfId="31982" xr:uid="{00000000-0005-0000-0000-0000797D0000}"/>
    <cellStyle name="Nota 2 4 14 53" xfId="31983" xr:uid="{00000000-0005-0000-0000-00007A7D0000}"/>
    <cellStyle name="Nota 2 4 14 54" xfId="31984" xr:uid="{00000000-0005-0000-0000-00007B7D0000}"/>
    <cellStyle name="Nota 2 4 14 55" xfId="31985" xr:uid="{00000000-0005-0000-0000-00007C7D0000}"/>
    <cellStyle name="Nota 2 4 14 56" xfId="31986" xr:uid="{00000000-0005-0000-0000-00007D7D0000}"/>
    <cellStyle name="Nota 2 4 14 57" xfId="31987" xr:uid="{00000000-0005-0000-0000-00007E7D0000}"/>
    <cellStyle name="Nota 2 4 14 58" xfId="31988" xr:uid="{00000000-0005-0000-0000-00007F7D0000}"/>
    <cellStyle name="Nota 2 4 14 59" xfId="31989" xr:uid="{00000000-0005-0000-0000-0000807D0000}"/>
    <cellStyle name="Nota 2 4 14 6" xfId="31990" xr:uid="{00000000-0005-0000-0000-0000817D0000}"/>
    <cellStyle name="Nota 2 4 14 6 2" xfId="31991" xr:uid="{00000000-0005-0000-0000-0000827D0000}"/>
    <cellStyle name="Nota 2 4 14 60" xfId="31992" xr:uid="{00000000-0005-0000-0000-0000837D0000}"/>
    <cellStyle name="Nota 2 4 14 61" xfId="31993" xr:uid="{00000000-0005-0000-0000-0000847D0000}"/>
    <cellStyle name="Nota 2 4 14 62" xfId="31994" xr:uid="{00000000-0005-0000-0000-0000857D0000}"/>
    <cellStyle name="Nota 2 4 14 63" xfId="31995" xr:uid="{00000000-0005-0000-0000-0000867D0000}"/>
    <cellStyle name="Nota 2 4 14 64" xfId="31996" xr:uid="{00000000-0005-0000-0000-0000877D0000}"/>
    <cellStyle name="Nota 2 4 14 65" xfId="31997" xr:uid="{00000000-0005-0000-0000-0000887D0000}"/>
    <cellStyle name="Nota 2 4 14 66" xfId="31998" xr:uid="{00000000-0005-0000-0000-0000897D0000}"/>
    <cellStyle name="Nota 2 4 14 67" xfId="31999" xr:uid="{00000000-0005-0000-0000-00008A7D0000}"/>
    <cellStyle name="Nota 2 4 14 68" xfId="32000" xr:uid="{00000000-0005-0000-0000-00008B7D0000}"/>
    <cellStyle name="Nota 2 4 14 69" xfId="32001" xr:uid="{00000000-0005-0000-0000-00008C7D0000}"/>
    <cellStyle name="Nota 2 4 14 7" xfId="32002" xr:uid="{00000000-0005-0000-0000-00008D7D0000}"/>
    <cellStyle name="Nota 2 4 14 7 2" xfId="32003" xr:uid="{00000000-0005-0000-0000-00008E7D0000}"/>
    <cellStyle name="Nota 2 4 14 70" xfId="32004" xr:uid="{00000000-0005-0000-0000-00008F7D0000}"/>
    <cellStyle name="Nota 2 4 14 71" xfId="32005" xr:uid="{00000000-0005-0000-0000-0000907D0000}"/>
    <cellStyle name="Nota 2 4 14 72" xfId="32006" xr:uid="{00000000-0005-0000-0000-0000917D0000}"/>
    <cellStyle name="Nota 2 4 14 73" xfId="32007" xr:uid="{00000000-0005-0000-0000-0000927D0000}"/>
    <cellStyle name="Nota 2 4 14 74" xfId="32008" xr:uid="{00000000-0005-0000-0000-0000937D0000}"/>
    <cellStyle name="Nota 2 4 14 75" xfId="32009" xr:uid="{00000000-0005-0000-0000-0000947D0000}"/>
    <cellStyle name="Nota 2 4 14 76" xfId="32010" xr:uid="{00000000-0005-0000-0000-0000957D0000}"/>
    <cellStyle name="Nota 2 4 14 77" xfId="52727" xr:uid="{00000000-0005-0000-0000-0000967D0000}"/>
    <cellStyle name="Nota 2 4 14 78" xfId="52999" xr:uid="{00000000-0005-0000-0000-0000977D0000}"/>
    <cellStyle name="Nota 2 4 14 79" xfId="53460" xr:uid="{00000000-0005-0000-0000-0000987D0000}"/>
    <cellStyle name="Nota 2 4 14 8" xfId="32011" xr:uid="{00000000-0005-0000-0000-0000997D0000}"/>
    <cellStyle name="Nota 2 4 14 8 2" xfId="32012" xr:uid="{00000000-0005-0000-0000-00009A7D0000}"/>
    <cellStyle name="Nota 2 4 14 9" xfId="32013" xr:uid="{00000000-0005-0000-0000-00009B7D0000}"/>
    <cellStyle name="Nota 2 4 14 9 2" xfId="32014" xr:uid="{00000000-0005-0000-0000-00009C7D0000}"/>
    <cellStyle name="Nota 2 4 15" xfId="950" xr:uid="{00000000-0005-0000-0000-00009D7D0000}"/>
    <cellStyle name="Nota 2 4 15 10" xfId="32015" xr:uid="{00000000-0005-0000-0000-00009E7D0000}"/>
    <cellStyle name="Nota 2 4 15 10 2" xfId="32016" xr:uid="{00000000-0005-0000-0000-00009F7D0000}"/>
    <cellStyle name="Nota 2 4 15 11" xfId="32017" xr:uid="{00000000-0005-0000-0000-0000A07D0000}"/>
    <cellStyle name="Nota 2 4 15 11 2" xfId="32018" xr:uid="{00000000-0005-0000-0000-0000A17D0000}"/>
    <cellStyle name="Nota 2 4 15 12" xfId="32019" xr:uid="{00000000-0005-0000-0000-0000A27D0000}"/>
    <cellStyle name="Nota 2 4 15 12 2" xfId="32020" xr:uid="{00000000-0005-0000-0000-0000A37D0000}"/>
    <cellStyle name="Nota 2 4 15 13" xfId="32021" xr:uid="{00000000-0005-0000-0000-0000A47D0000}"/>
    <cellStyle name="Nota 2 4 15 13 2" xfId="32022" xr:uid="{00000000-0005-0000-0000-0000A57D0000}"/>
    <cellStyle name="Nota 2 4 15 14" xfId="32023" xr:uid="{00000000-0005-0000-0000-0000A67D0000}"/>
    <cellStyle name="Nota 2 4 15 14 2" xfId="32024" xr:uid="{00000000-0005-0000-0000-0000A77D0000}"/>
    <cellStyle name="Nota 2 4 15 15" xfId="32025" xr:uid="{00000000-0005-0000-0000-0000A87D0000}"/>
    <cellStyle name="Nota 2 4 15 15 2" xfId="32026" xr:uid="{00000000-0005-0000-0000-0000A97D0000}"/>
    <cellStyle name="Nota 2 4 15 16" xfId="32027" xr:uid="{00000000-0005-0000-0000-0000AA7D0000}"/>
    <cellStyle name="Nota 2 4 15 16 2" xfId="32028" xr:uid="{00000000-0005-0000-0000-0000AB7D0000}"/>
    <cellStyle name="Nota 2 4 15 17" xfId="32029" xr:uid="{00000000-0005-0000-0000-0000AC7D0000}"/>
    <cellStyle name="Nota 2 4 15 17 2" xfId="32030" xr:uid="{00000000-0005-0000-0000-0000AD7D0000}"/>
    <cellStyle name="Nota 2 4 15 18" xfId="32031" xr:uid="{00000000-0005-0000-0000-0000AE7D0000}"/>
    <cellStyle name="Nota 2 4 15 18 2" xfId="32032" xr:uid="{00000000-0005-0000-0000-0000AF7D0000}"/>
    <cellStyle name="Nota 2 4 15 19" xfId="32033" xr:uid="{00000000-0005-0000-0000-0000B07D0000}"/>
    <cellStyle name="Nota 2 4 15 19 2" xfId="32034" xr:uid="{00000000-0005-0000-0000-0000B17D0000}"/>
    <cellStyle name="Nota 2 4 15 2" xfId="951" xr:uid="{00000000-0005-0000-0000-0000B27D0000}"/>
    <cellStyle name="Nota 2 4 15 2 2" xfId="32035" xr:uid="{00000000-0005-0000-0000-0000B37D0000}"/>
    <cellStyle name="Nota 2 4 15 20" xfId="32036" xr:uid="{00000000-0005-0000-0000-0000B47D0000}"/>
    <cellStyle name="Nota 2 4 15 20 2" xfId="32037" xr:uid="{00000000-0005-0000-0000-0000B57D0000}"/>
    <cellStyle name="Nota 2 4 15 21" xfId="32038" xr:uid="{00000000-0005-0000-0000-0000B67D0000}"/>
    <cellStyle name="Nota 2 4 15 21 2" xfId="32039" xr:uid="{00000000-0005-0000-0000-0000B77D0000}"/>
    <cellStyle name="Nota 2 4 15 22" xfId="32040" xr:uid="{00000000-0005-0000-0000-0000B87D0000}"/>
    <cellStyle name="Nota 2 4 15 22 2" xfId="32041" xr:uid="{00000000-0005-0000-0000-0000B97D0000}"/>
    <cellStyle name="Nota 2 4 15 23" xfId="32042" xr:uid="{00000000-0005-0000-0000-0000BA7D0000}"/>
    <cellStyle name="Nota 2 4 15 23 2" xfId="32043" xr:uid="{00000000-0005-0000-0000-0000BB7D0000}"/>
    <cellStyle name="Nota 2 4 15 24" xfId="32044" xr:uid="{00000000-0005-0000-0000-0000BC7D0000}"/>
    <cellStyle name="Nota 2 4 15 24 2" xfId="32045" xr:uid="{00000000-0005-0000-0000-0000BD7D0000}"/>
    <cellStyle name="Nota 2 4 15 25" xfId="32046" xr:uid="{00000000-0005-0000-0000-0000BE7D0000}"/>
    <cellStyle name="Nota 2 4 15 25 2" xfId="32047" xr:uid="{00000000-0005-0000-0000-0000BF7D0000}"/>
    <cellStyle name="Nota 2 4 15 26" xfId="32048" xr:uid="{00000000-0005-0000-0000-0000C07D0000}"/>
    <cellStyle name="Nota 2 4 15 26 2" xfId="32049" xr:uid="{00000000-0005-0000-0000-0000C17D0000}"/>
    <cellStyle name="Nota 2 4 15 27" xfId="32050" xr:uid="{00000000-0005-0000-0000-0000C27D0000}"/>
    <cellStyle name="Nota 2 4 15 27 2" xfId="32051" xr:uid="{00000000-0005-0000-0000-0000C37D0000}"/>
    <cellStyle name="Nota 2 4 15 28" xfId="32052" xr:uid="{00000000-0005-0000-0000-0000C47D0000}"/>
    <cellStyle name="Nota 2 4 15 28 2" xfId="32053" xr:uid="{00000000-0005-0000-0000-0000C57D0000}"/>
    <cellStyle name="Nota 2 4 15 29" xfId="32054" xr:uid="{00000000-0005-0000-0000-0000C67D0000}"/>
    <cellStyle name="Nota 2 4 15 29 2" xfId="32055" xr:uid="{00000000-0005-0000-0000-0000C77D0000}"/>
    <cellStyle name="Nota 2 4 15 3" xfId="32056" xr:uid="{00000000-0005-0000-0000-0000C87D0000}"/>
    <cellStyle name="Nota 2 4 15 3 2" xfId="32057" xr:uid="{00000000-0005-0000-0000-0000C97D0000}"/>
    <cellStyle name="Nota 2 4 15 30" xfId="32058" xr:uid="{00000000-0005-0000-0000-0000CA7D0000}"/>
    <cellStyle name="Nota 2 4 15 30 2" xfId="32059" xr:uid="{00000000-0005-0000-0000-0000CB7D0000}"/>
    <cellStyle name="Nota 2 4 15 31" xfId="32060" xr:uid="{00000000-0005-0000-0000-0000CC7D0000}"/>
    <cellStyle name="Nota 2 4 15 31 2" xfId="32061" xr:uid="{00000000-0005-0000-0000-0000CD7D0000}"/>
    <cellStyle name="Nota 2 4 15 32" xfId="32062" xr:uid="{00000000-0005-0000-0000-0000CE7D0000}"/>
    <cellStyle name="Nota 2 4 15 32 2" xfId="32063" xr:uid="{00000000-0005-0000-0000-0000CF7D0000}"/>
    <cellStyle name="Nota 2 4 15 33" xfId="32064" xr:uid="{00000000-0005-0000-0000-0000D07D0000}"/>
    <cellStyle name="Nota 2 4 15 33 2" xfId="32065" xr:uid="{00000000-0005-0000-0000-0000D17D0000}"/>
    <cellStyle name="Nota 2 4 15 34" xfId="32066" xr:uid="{00000000-0005-0000-0000-0000D27D0000}"/>
    <cellStyle name="Nota 2 4 15 34 2" xfId="32067" xr:uid="{00000000-0005-0000-0000-0000D37D0000}"/>
    <cellStyle name="Nota 2 4 15 35" xfId="32068" xr:uid="{00000000-0005-0000-0000-0000D47D0000}"/>
    <cellStyle name="Nota 2 4 15 35 2" xfId="32069" xr:uid="{00000000-0005-0000-0000-0000D57D0000}"/>
    <cellStyle name="Nota 2 4 15 36" xfId="32070" xr:uid="{00000000-0005-0000-0000-0000D67D0000}"/>
    <cellStyle name="Nota 2 4 15 36 2" xfId="32071" xr:uid="{00000000-0005-0000-0000-0000D77D0000}"/>
    <cellStyle name="Nota 2 4 15 37" xfId="32072" xr:uid="{00000000-0005-0000-0000-0000D87D0000}"/>
    <cellStyle name="Nota 2 4 15 37 2" xfId="32073" xr:uid="{00000000-0005-0000-0000-0000D97D0000}"/>
    <cellStyle name="Nota 2 4 15 38" xfId="32074" xr:uid="{00000000-0005-0000-0000-0000DA7D0000}"/>
    <cellStyle name="Nota 2 4 15 38 2" xfId="32075" xr:uid="{00000000-0005-0000-0000-0000DB7D0000}"/>
    <cellStyle name="Nota 2 4 15 39" xfId="32076" xr:uid="{00000000-0005-0000-0000-0000DC7D0000}"/>
    <cellStyle name="Nota 2 4 15 39 2" xfId="32077" xr:uid="{00000000-0005-0000-0000-0000DD7D0000}"/>
    <cellStyle name="Nota 2 4 15 4" xfId="32078" xr:uid="{00000000-0005-0000-0000-0000DE7D0000}"/>
    <cellStyle name="Nota 2 4 15 4 2" xfId="32079" xr:uid="{00000000-0005-0000-0000-0000DF7D0000}"/>
    <cellStyle name="Nota 2 4 15 40" xfId="32080" xr:uid="{00000000-0005-0000-0000-0000E07D0000}"/>
    <cellStyle name="Nota 2 4 15 41" xfId="32081" xr:uid="{00000000-0005-0000-0000-0000E17D0000}"/>
    <cellStyle name="Nota 2 4 15 42" xfId="32082" xr:uid="{00000000-0005-0000-0000-0000E27D0000}"/>
    <cellStyle name="Nota 2 4 15 43" xfId="32083" xr:uid="{00000000-0005-0000-0000-0000E37D0000}"/>
    <cellStyle name="Nota 2 4 15 44" xfId="32084" xr:uid="{00000000-0005-0000-0000-0000E47D0000}"/>
    <cellStyle name="Nota 2 4 15 45" xfId="32085" xr:uid="{00000000-0005-0000-0000-0000E57D0000}"/>
    <cellStyle name="Nota 2 4 15 46" xfId="32086" xr:uid="{00000000-0005-0000-0000-0000E67D0000}"/>
    <cellStyle name="Nota 2 4 15 47" xfId="32087" xr:uid="{00000000-0005-0000-0000-0000E77D0000}"/>
    <cellStyle name="Nota 2 4 15 48" xfId="32088" xr:uid="{00000000-0005-0000-0000-0000E87D0000}"/>
    <cellStyle name="Nota 2 4 15 49" xfId="32089" xr:uid="{00000000-0005-0000-0000-0000E97D0000}"/>
    <cellStyle name="Nota 2 4 15 5" xfId="32090" xr:uid="{00000000-0005-0000-0000-0000EA7D0000}"/>
    <cellStyle name="Nota 2 4 15 5 2" xfId="32091" xr:uid="{00000000-0005-0000-0000-0000EB7D0000}"/>
    <cellStyle name="Nota 2 4 15 50" xfId="32092" xr:uid="{00000000-0005-0000-0000-0000EC7D0000}"/>
    <cellStyle name="Nota 2 4 15 51" xfId="32093" xr:uid="{00000000-0005-0000-0000-0000ED7D0000}"/>
    <cellStyle name="Nota 2 4 15 52" xfId="32094" xr:uid="{00000000-0005-0000-0000-0000EE7D0000}"/>
    <cellStyle name="Nota 2 4 15 53" xfId="32095" xr:uid="{00000000-0005-0000-0000-0000EF7D0000}"/>
    <cellStyle name="Nota 2 4 15 54" xfId="32096" xr:uid="{00000000-0005-0000-0000-0000F07D0000}"/>
    <cellStyle name="Nota 2 4 15 55" xfId="32097" xr:uid="{00000000-0005-0000-0000-0000F17D0000}"/>
    <cellStyle name="Nota 2 4 15 56" xfId="32098" xr:uid="{00000000-0005-0000-0000-0000F27D0000}"/>
    <cellStyle name="Nota 2 4 15 57" xfId="32099" xr:uid="{00000000-0005-0000-0000-0000F37D0000}"/>
    <cellStyle name="Nota 2 4 15 58" xfId="32100" xr:uid="{00000000-0005-0000-0000-0000F47D0000}"/>
    <cellStyle name="Nota 2 4 15 59" xfId="32101" xr:uid="{00000000-0005-0000-0000-0000F57D0000}"/>
    <cellStyle name="Nota 2 4 15 6" xfId="32102" xr:uid="{00000000-0005-0000-0000-0000F67D0000}"/>
    <cellStyle name="Nota 2 4 15 6 2" xfId="32103" xr:uid="{00000000-0005-0000-0000-0000F77D0000}"/>
    <cellStyle name="Nota 2 4 15 60" xfId="32104" xr:uid="{00000000-0005-0000-0000-0000F87D0000}"/>
    <cellStyle name="Nota 2 4 15 61" xfId="32105" xr:uid="{00000000-0005-0000-0000-0000F97D0000}"/>
    <cellStyle name="Nota 2 4 15 62" xfId="32106" xr:uid="{00000000-0005-0000-0000-0000FA7D0000}"/>
    <cellStyle name="Nota 2 4 15 63" xfId="32107" xr:uid="{00000000-0005-0000-0000-0000FB7D0000}"/>
    <cellStyle name="Nota 2 4 15 64" xfId="32108" xr:uid="{00000000-0005-0000-0000-0000FC7D0000}"/>
    <cellStyle name="Nota 2 4 15 65" xfId="32109" xr:uid="{00000000-0005-0000-0000-0000FD7D0000}"/>
    <cellStyle name="Nota 2 4 15 66" xfId="32110" xr:uid="{00000000-0005-0000-0000-0000FE7D0000}"/>
    <cellStyle name="Nota 2 4 15 67" xfId="32111" xr:uid="{00000000-0005-0000-0000-0000FF7D0000}"/>
    <cellStyle name="Nota 2 4 15 68" xfId="32112" xr:uid="{00000000-0005-0000-0000-0000007E0000}"/>
    <cellStyle name="Nota 2 4 15 69" xfId="32113" xr:uid="{00000000-0005-0000-0000-0000017E0000}"/>
    <cellStyle name="Nota 2 4 15 7" xfId="32114" xr:uid="{00000000-0005-0000-0000-0000027E0000}"/>
    <cellStyle name="Nota 2 4 15 7 2" xfId="32115" xr:uid="{00000000-0005-0000-0000-0000037E0000}"/>
    <cellStyle name="Nota 2 4 15 70" xfId="32116" xr:uid="{00000000-0005-0000-0000-0000047E0000}"/>
    <cellStyle name="Nota 2 4 15 71" xfId="32117" xr:uid="{00000000-0005-0000-0000-0000057E0000}"/>
    <cellStyle name="Nota 2 4 15 72" xfId="32118" xr:uid="{00000000-0005-0000-0000-0000067E0000}"/>
    <cellStyle name="Nota 2 4 15 73" xfId="32119" xr:uid="{00000000-0005-0000-0000-0000077E0000}"/>
    <cellStyle name="Nota 2 4 15 74" xfId="32120" xr:uid="{00000000-0005-0000-0000-0000087E0000}"/>
    <cellStyle name="Nota 2 4 15 75" xfId="32121" xr:uid="{00000000-0005-0000-0000-0000097E0000}"/>
    <cellStyle name="Nota 2 4 15 76" xfId="32122" xr:uid="{00000000-0005-0000-0000-00000A7E0000}"/>
    <cellStyle name="Nota 2 4 15 77" xfId="52718" xr:uid="{00000000-0005-0000-0000-00000B7E0000}"/>
    <cellStyle name="Nota 2 4 15 78" xfId="52989" xr:uid="{00000000-0005-0000-0000-00000C7E0000}"/>
    <cellStyle name="Nota 2 4 15 79" xfId="53450" xr:uid="{00000000-0005-0000-0000-00000D7E0000}"/>
    <cellStyle name="Nota 2 4 15 8" xfId="32123" xr:uid="{00000000-0005-0000-0000-00000E7E0000}"/>
    <cellStyle name="Nota 2 4 15 8 2" xfId="32124" xr:uid="{00000000-0005-0000-0000-00000F7E0000}"/>
    <cellStyle name="Nota 2 4 15 9" xfId="32125" xr:uid="{00000000-0005-0000-0000-0000107E0000}"/>
    <cellStyle name="Nota 2 4 15 9 2" xfId="32126" xr:uid="{00000000-0005-0000-0000-0000117E0000}"/>
    <cellStyle name="Nota 2 4 16" xfId="952" xr:uid="{00000000-0005-0000-0000-0000127E0000}"/>
    <cellStyle name="Nota 2 4 16 10" xfId="32127" xr:uid="{00000000-0005-0000-0000-0000137E0000}"/>
    <cellStyle name="Nota 2 4 16 10 2" xfId="32128" xr:uid="{00000000-0005-0000-0000-0000147E0000}"/>
    <cellStyle name="Nota 2 4 16 11" xfId="32129" xr:uid="{00000000-0005-0000-0000-0000157E0000}"/>
    <cellStyle name="Nota 2 4 16 11 2" xfId="32130" xr:uid="{00000000-0005-0000-0000-0000167E0000}"/>
    <cellStyle name="Nota 2 4 16 12" xfId="32131" xr:uid="{00000000-0005-0000-0000-0000177E0000}"/>
    <cellStyle name="Nota 2 4 16 12 2" xfId="32132" xr:uid="{00000000-0005-0000-0000-0000187E0000}"/>
    <cellStyle name="Nota 2 4 16 13" xfId="32133" xr:uid="{00000000-0005-0000-0000-0000197E0000}"/>
    <cellStyle name="Nota 2 4 16 13 2" xfId="32134" xr:uid="{00000000-0005-0000-0000-00001A7E0000}"/>
    <cellStyle name="Nota 2 4 16 14" xfId="32135" xr:uid="{00000000-0005-0000-0000-00001B7E0000}"/>
    <cellStyle name="Nota 2 4 16 14 2" xfId="32136" xr:uid="{00000000-0005-0000-0000-00001C7E0000}"/>
    <cellStyle name="Nota 2 4 16 15" xfId="32137" xr:uid="{00000000-0005-0000-0000-00001D7E0000}"/>
    <cellStyle name="Nota 2 4 16 15 2" xfId="32138" xr:uid="{00000000-0005-0000-0000-00001E7E0000}"/>
    <cellStyle name="Nota 2 4 16 16" xfId="32139" xr:uid="{00000000-0005-0000-0000-00001F7E0000}"/>
    <cellStyle name="Nota 2 4 16 16 2" xfId="32140" xr:uid="{00000000-0005-0000-0000-0000207E0000}"/>
    <cellStyle name="Nota 2 4 16 17" xfId="32141" xr:uid="{00000000-0005-0000-0000-0000217E0000}"/>
    <cellStyle name="Nota 2 4 16 17 2" xfId="32142" xr:uid="{00000000-0005-0000-0000-0000227E0000}"/>
    <cellStyle name="Nota 2 4 16 18" xfId="32143" xr:uid="{00000000-0005-0000-0000-0000237E0000}"/>
    <cellStyle name="Nota 2 4 16 18 2" xfId="32144" xr:uid="{00000000-0005-0000-0000-0000247E0000}"/>
    <cellStyle name="Nota 2 4 16 19" xfId="32145" xr:uid="{00000000-0005-0000-0000-0000257E0000}"/>
    <cellStyle name="Nota 2 4 16 19 2" xfId="32146" xr:uid="{00000000-0005-0000-0000-0000267E0000}"/>
    <cellStyle name="Nota 2 4 16 2" xfId="953" xr:uid="{00000000-0005-0000-0000-0000277E0000}"/>
    <cellStyle name="Nota 2 4 16 2 2" xfId="32147" xr:uid="{00000000-0005-0000-0000-0000287E0000}"/>
    <cellStyle name="Nota 2 4 16 20" xfId="32148" xr:uid="{00000000-0005-0000-0000-0000297E0000}"/>
    <cellStyle name="Nota 2 4 16 20 2" xfId="32149" xr:uid="{00000000-0005-0000-0000-00002A7E0000}"/>
    <cellStyle name="Nota 2 4 16 21" xfId="32150" xr:uid="{00000000-0005-0000-0000-00002B7E0000}"/>
    <cellStyle name="Nota 2 4 16 21 2" xfId="32151" xr:uid="{00000000-0005-0000-0000-00002C7E0000}"/>
    <cellStyle name="Nota 2 4 16 22" xfId="32152" xr:uid="{00000000-0005-0000-0000-00002D7E0000}"/>
    <cellStyle name="Nota 2 4 16 22 2" xfId="32153" xr:uid="{00000000-0005-0000-0000-00002E7E0000}"/>
    <cellStyle name="Nota 2 4 16 23" xfId="32154" xr:uid="{00000000-0005-0000-0000-00002F7E0000}"/>
    <cellStyle name="Nota 2 4 16 23 2" xfId="32155" xr:uid="{00000000-0005-0000-0000-0000307E0000}"/>
    <cellStyle name="Nota 2 4 16 24" xfId="32156" xr:uid="{00000000-0005-0000-0000-0000317E0000}"/>
    <cellStyle name="Nota 2 4 16 24 2" xfId="32157" xr:uid="{00000000-0005-0000-0000-0000327E0000}"/>
    <cellStyle name="Nota 2 4 16 25" xfId="32158" xr:uid="{00000000-0005-0000-0000-0000337E0000}"/>
    <cellStyle name="Nota 2 4 16 25 2" xfId="32159" xr:uid="{00000000-0005-0000-0000-0000347E0000}"/>
    <cellStyle name="Nota 2 4 16 26" xfId="32160" xr:uid="{00000000-0005-0000-0000-0000357E0000}"/>
    <cellStyle name="Nota 2 4 16 26 2" xfId="32161" xr:uid="{00000000-0005-0000-0000-0000367E0000}"/>
    <cellStyle name="Nota 2 4 16 27" xfId="32162" xr:uid="{00000000-0005-0000-0000-0000377E0000}"/>
    <cellStyle name="Nota 2 4 16 27 2" xfId="32163" xr:uid="{00000000-0005-0000-0000-0000387E0000}"/>
    <cellStyle name="Nota 2 4 16 28" xfId="32164" xr:uid="{00000000-0005-0000-0000-0000397E0000}"/>
    <cellStyle name="Nota 2 4 16 28 2" xfId="32165" xr:uid="{00000000-0005-0000-0000-00003A7E0000}"/>
    <cellStyle name="Nota 2 4 16 29" xfId="32166" xr:uid="{00000000-0005-0000-0000-00003B7E0000}"/>
    <cellStyle name="Nota 2 4 16 29 2" xfId="32167" xr:uid="{00000000-0005-0000-0000-00003C7E0000}"/>
    <cellStyle name="Nota 2 4 16 3" xfId="32168" xr:uid="{00000000-0005-0000-0000-00003D7E0000}"/>
    <cellStyle name="Nota 2 4 16 3 2" xfId="32169" xr:uid="{00000000-0005-0000-0000-00003E7E0000}"/>
    <cellStyle name="Nota 2 4 16 30" xfId="32170" xr:uid="{00000000-0005-0000-0000-00003F7E0000}"/>
    <cellStyle name="Nota 2 4 16 30 2" xfId="32171" xr:uid="{00000000-0005-0000-0000-0000407E0000}"/>
    <cellStyle name="Nota 2 4 16 31" xfId="32172" xr:uid="{00000000-0005-0000-0000-0000417E0000}"/>
    <cellStyle name="Nota 2 4 16 31 2" xfId="32173" xr:uid="{00000000-0005-0000-0000-0000427E0000}"/>
    <cellStyle name="Nota 2 4 16 32" xfId="32174" xr:uid="{00000000-0005-0000-0000-0000437E0000}"/>
    <cellStyle name="Nota 2 4 16 32 2" xfId="32175" xr:uid="{00000000-0005-0000-0000-0000447E0000}"/>
    <cellStyle name="Nota 2 4 16 33" xfId="32176" xr:uid="{00000000-0005-0000-0000-0000457E0000}"/>
    <cellStyle name="Nota 2 4 16 33 2" xfId="32177" xr:uid="{00000000-0005-0000-0000-0000467E0000}"/>
    <cellStyle name="Nota 2 4 16 34" xfId="32178" xr:uid="{00000000-0005-0000-0000-0000477E0000}"/>
    <cellStyle name="Nota 2 4 16 34 2" xfId="32179" xr:uid="{00000000-0005-0000-0000-0000487E0000}"/>
    <cellStyle name="Nota 2 4 16 35" xfId="32180" xr:uid="{00000000-0005-0000-0000-0000497E0000}"/>
    <cellStyle name="Nota 2 4 16 35 2" xfId="32181" xr:uid="{00000000-0005-0000-0000-00004A7E0000}"/>
    <cellStyle name="Nota 2 4 16 36" xfId="32182" xr:uid="{00000000-0005-0000-0000-00004B7E0000}"/>
    <cellStyle name="Nota 2 4 16 36 2" xfId="32183" xr:uid="{00000000-0005-0000-0000-00004C7E0000}"/>
    <cellStyle name="Nota 2 4 16 37" xfId="32184" xr:uid="{00000000-0005-0000-0000-00004D7E0000}"/>
    <cellStyle name="Nota 2 4 16 37 2" xfId="32185" xr:uid="{00000000-0005-0000-0000-00004E7E0000}"/>
    <cellStyle name="Nota 2 4 16 38" xfId="32186" xr:uid="{00000000-0005-0000-0000-00004F7E0000}"/>
    <cellStyle name="Nota 2 4 16 38 2" xfId="32187" xr:uid="{00000000-0005-0000-0000-0000507E0000}"/>
    <cellStyle name="Nota 2 4 16 39" xfId="32188" xr:uid="{00000000-0005-0000-0000-0000517E0000}"/>
    <cellStyle name="Nota 2 4 16 39 2" xfId="32189" xr:uid="{00000000-0005-0000-0000-0000527E0000}"/>
    <cellStyle name="Nota 2 4 16 4" xfId="32190" xr:uid="{00000000-0005-0000-0000-0000537E0000}"/>
    <cellStyle name="Nota 2 4 16 4 2" xfId="32191" xr:uid="{00000000-0005-0000-0000-0000547E0000}"/>
    <cellStyle name="Nota 2 4 16 40" xfId="32192" xr:uid="{00000000-0005-0000-0000-0000557E0000}"/>
    <cellStyle name="Nota 2 4 16 41" xfId="32193" xr:uid="{00000000-0005-0000-0000-0000567E0000}"/>
    <cellStyle name="Nota 2 4 16 42" xfId="32194" xr:uid="{00000000-0005-0000-0000-0000577E0000}"/>
    <cellStyle name="Nota 2 4 16 43" xfId="32195" xr:uid="{00000000-0005-0000-0000-0000587E0000}"/>
    <cellStyle name="Nota 2 4 16 44" xfId="32196" xr:uid="{00000000-0005-0000-0000-0000597E0000}"/>
    <cellStyle name="Nota 2 4 16 45" xfId="32197" xr:uid="{00000000-0005-0000-0000-00005A7E0000}"/>
    <cellStyle name="Nota 2 4 16 46" xfId="32198" xr:uid="{00000000-0005-0000-0000-00005B7E0000}"/>
    <cellStyle name="Nota 2 4 16 47" xfId="32199" xr:uid="{00000000-0005-0000-0000-00005C7E0000}"/>
    <cellStyle name="Nota 2 4 16 48" xfId="32200" xr:uid="{00000000-0005-0000-0000-00005D7E0000}"/>
    <cellStyle name="Nota 2 4 16 49" xfId="32201" xr:uid="{00000000-0005-0000-0000-00005E7E0000}"/>
    <cellStyle name="Nota 2 4 16 5" xfId="32202" xr:uid="{00000000-0005-0000-0000-00005F7E0000}"/>
    <cellStyle name="Nota 2 4 16 5 2" xfId="32203" xr:uid="{00000000-0005-0000-0000-0000607E0000}"/>
    <cellStyle name="Nota 2 4 16 50" xfId="32204" xr:uid="{00000000-0005-0000-0000-0000617E0000}"/>
    <cellStyle name="Nota 2 4 16 51" xfId="32205" xr:uid="{00000000-0005-0000-0000-0000627E0000}"/>
    <cellStyle name="Nota 2 4 16 52" xfId="32206" xr:uid="{00000000-0005-0000-0000-0000637E0000}"/>
    <cellStyle name="Nota 2 4 16 53" xfId="32207" xr:uid="{00000000-0005-0000-0000-0000647E0000}"/>
    <cellStyle name="Nota 2 4 16 54" xfId="32208" xr:uid="{00000000-0005-0000-0000-0000657E0000}"/>
    <cellStyle name="Nota 2 4 16 55" xfId="32209" xr:uid="{00000000-0005-0000-0000-0000667E0000}"/>
    <cellStyle name="Nota 2 4 16 56" xfId="32210" xr:uid="{00000000-0005-0000-0000-0000677E0000}"/>
    <cellStyle name="Nota 2 4 16 57" xfId="32211" xr:uid="{00000000-0005-0000-0000-0000687E0000}"/>
    <cellStyle name="Nota 2 4 16 58" xfId="32212" xr:uid="{00000000-0005-0000-0000-0000697E0000}"/>
    <cellStyle name="Nota 2 4 16 59" xfId="32213" xr:uid="{00000000-0005-0000-0000-00006A7E0000}"/>
    <cellStyle name="Nota 2 4 16 6" xfId="32214" xr:uid="{00000000-0005-0000-0000-00006B7E0000}"/>
    <cellStyle name="Nota 2 4 16 6 2" xfId="32215" xr:uid="{00000000-0005-0000-0000-00006C7E0000}"/>
    <cellStyle name="Nota 2 4 16 60" xfId="32216" xr:uid="{00000000-0005-0000-0000-00006D7E0000}"/>
    <cellStyle name="Nota 2 4 16 61" xfId="32217" xr:uid="{00000000-0005-0000-0000-00006E7E0000}"/>
    <cellStyle name="Nota 2 4 16 62" xfId="32218" xr:uid="{00000000-0005-0000-0000-00006F7E0000}"/>
    <cellStyle name="Nota 2 4 16 63" xfId="32219" xr:uid="{00000000-0005-0000-0000-0000707E0000}"/>
    <cellStyle name="Nota 2 4 16 64" xfId="32220" xr:uid="{00000000-0005-0000-0000-0000717E0000}"/>
    <cellStyle name="Nota 2 4 16 65" xfId="32221" xr:uid="{00000000-0005-0000-0000-0000727E0000}"/>
    <cellStyle name="Nota 2 4 16 66" xfId="32222" xr:uid="{00000000-0005-0000-0000-0000737E0000}"/>
    <cellStyle name="Nota 2 4 16 67" xfId="32223" xr:uid="{00000000-0005-0000-0000-0000747E0000}"/>
    <cellStyle name="Nota 2 4 16 68" xfId="32224" xr:uid="{00000000-0005-0000-0000-0000757E0000}"/>
    <cellStyle name="Nota 2 4 16 69" xfId="32225" xr:uid="{00000000-0005-0000-0000-0000767E0000}"/>
    <cellStyle name="Nota 2 4 16 7" xfId="32226" xr:uid="{00000000-0005-0000-0000-0000777E0000}"/>
    <cellStyle name="Nota 2 4 16 7 2" xfId="32227" xr:uid="{00000000-0005-0000-0000-0000787E0000}"/>
    <cellStyle name="Nota 2 4 16 70" xfId="32228" xr:uid="{00000000-0005-0000-0000-0000797E0000}"/>
    <cellStyle name="Nota 2 4 16 71" xfId="32229" xr:uid="{00000000-0005-0000-0000-00007A7E0000}"/>
    <cellStyle name="Nota 2 4 16 72" xfId="32230" xr:uid="{00000000-0005-0000-0000-00007B7E0000}"/>
    <cellStyle name="Nota 2 4 16 73" xfId="32231" xr:uid="{00000000-0005-0000-0000-00007C7E0000}"/>
    <cellStyle name="Nota 2 4 16 74" xfId="32232" xr:uid="{00000000-0005-0000-0000-00007D7E0000}"/>
    <cellStyle name="Nota 2 4 16 75" xfId="32233" xr:uid="{00000000-0005-0000-0000-00007E7E0000}"/>
    <cellStyle name="Nota 2 4 16 76" xfId="32234" xr:uid="{00000000-0005-0000-0000-00007F7E0000}"/>
    <cellStyle name="Nota 2 4 16 77" xfId="52737" xr:uid="{00000000-0005-0000-0000-0000807E0000}"/>
    <cellStyle name="Nota 2 4 16 78" xfId="53012" xr:uid="{00000000-0005-0000-0000-0000817E0000}"/>
    <cellStyle name="Nota 2 4 16 79" xfId="53473" xr:uid="{00000000-0005-0000-0000-0000827E0000}"/>
    <cellStyle name="Nota 2 4 16 8" xfId="32235" xr:uid="{00000000-0005-0000-0000-0000837E0000}"/>
    <cellStyle name="Nota 2 4 16 8 2" xfId="32236" xr:uid="{00000000-0005-0000-0000-0000847E0000}"/>
    <cellStyle name="Nota 2 4 16 9" xfId="32237" xr:uid="{00000000-0005-0000-0000-0000857E0000}"/>
    <cellStyle name="Nota 2 4 16 9 2" xfId="32238" xr:uid="{00000000-0005-0000-0000-0000867E0000}"/>
    <cellStyle name="Nota 2 4 17" xfId="954" xr:uid="{00000000-0005-0000-0000-0000877E0000}"/>
    <cellStyle name="Nota 2 4 17 10" xfId="32239" xr:uid="{00000000-0005-0000-0000-0000887E0000}"/>
    <cellStyle name="Nota 2 4 17 10 2" xfId="32240" xr:uid="{00000000-0005-0000-0000-0000897E0000}"/>
    <cellStyle name="Nota 2 4 17 11" xfId="32241" xr:uid="{00000000-0005-0000-0000-00008A7E0000}"/>
    <cellStyle name="Nota 2 4 17 11 2" xfId="32242" xr:uid="{00000000-0005-0000-0000-00008B7E0000}"/>
    <cellStyle name="Nota 2 4 17 12" xfId="32243" xr:uid="{00000000-0005-0000-0000-00008C7E0000}"/>
    <cellStyle name="Nota 2 4 17 12 2" xfId="32244" xr:uid="{00000000-0005-0000-0000-00008D7E0000}"/>
    <cellStyle name="Nota 2 4 17 13" xfId="32245" xr:uid="{00000000-0005-0000-0000-00008E7E0000}"/>
    <cellStyle name="Nota 2 4 17 13 2" xfId="32246" xr:uid="{00000000-0005-0000-0000-00008F7E0000}"/>
    <cellStyle name="Nota 2 4 17 14" xfId="32247" xr:uid="{00000000-0005-0000-0000-0000907E0000}"/>
    <cellStyle name="Nota 2 4 17 14 2" xfId="32248" xr:uid="{00000000-0005-0000-0000-0000917E0000}"/>
    <cellStyle name="Nota 2 4 17 15" xfId="32249" xr:uid="{00000000-0005-0000-0000-0000927E0000}"/>
    <cellStyle name="Nota 2 4 17 15 2" xfId="32250" xr:uid="{00000000-0005-0000-0000-0000937E0000}"/>
    <cellStyle name="Nota 2 4 17 16" xfId="32251" xr:uid="{00000000-0005-0000-0000-0000947E0000}"/>
    <cellStyle name="Nota 2 4 17 16 2" xfId="32252" xr:uid="{00000000-0005-0000-0000-0000957E0000}"/>
    <cellStyle name="Nota 2 4 17 17" xfId="32253" xr:uid="{00000000-0005-0000-0000-0000967E0000}"/>
    <cellStyle name="Nota 2 4 17 17 2" xfId="32254" xr:uid="{00000000-0005-0000-0000-0000977E0000}"/>
    <cellStyle name="Nota 2 4 17 18" xfId="32255" xr:uid="{00000000-0005-0000-0000-0000987E0000}"/>
    <cellStyle name="Nota 2 4 17 18 2" xfId="32256" xr:uid="{00000000-0005-0000-0000-0000997E0000}"/>
    <cellStyle name="Nota 2 4 17 19" xfId="32257" xr:uid="{00000000-0005-0000-0000-00009A7E0000}"/>
    <cellStyle name="Nota 2 4 17 19 2" xfId="32258" xr:uid="{00000000-0005-0000-0000-00009B7E0000}"/>
    <cellStyle name="Nota 2 4 17 2" xfId="955" xr:uid="{00000000-0005-0000-0000-00009C7E0000}"/>
    <cellStyle name="Nota 2 4 17 2 2" xfId="32259" xr:uid="{00000000-0005-0000-0000-00009D7E0000}"/>
    <cellStyle name="Nota 2 4 17 20" xfId="32260" xr:uid="{00000000-0005-0000-0000-00009E7E0000}"/>
    <cellStyle name="Nota 2 4 17 20 2" xfId="32261" xr:uid="{00000000-0005-0000-0000-00009F7E0000}"/>
    <cellStyle name="Nota 2 4 17 21" xfId="32262" xr:uid="{00000000-0005-0000-0000-0000A07E0000}"/>
    <cellStyle name="Nota 2 4 17 21 2" xfId="32263" xr:uid="{00000000-0005-0000-0000-0000A17E0000}"/>
    <cellStyle name="Nota 2 4 17 22" xfId="32264" xr:uid="{00000000-0005-0000-0000-0000A27E0000}"/>
    <cellStyle name="Nota 2 4 17 22 2" xfId="32265" xr:uid="{00000000-0005-0000-0000-0000A37E0000}"/>
    <cellStyle name="Nota 2 4 17 23" xfId="32266" xr:uid="{00000000-0005-0000-0000-0000A47E0000}"/>
    <cellStyle name="Nota 2 4 17 23 2" xfId="32267" xr:uid="{00000000-0005-0000-0000-0000A57E0000}"/>
    <cellStyle name="Nota 2 4 17 24" xfId="32268" xr:uid="{00000000-0005-0000-0000-0000A67E0000}"/>
    <cellStyle name="Nota 2 4 17 24 2" xfId="32269" xr:uid="{00000000-0005-0000-0000-0000A77E0000}"/>
    <cellStyle name="Nota 2 4 17 25" xfId="32270" xr:uid="{00000000-0005-0000-0000-0000A87E0000}"/>
    <cellStyle name="Nota 2 4 17 25 2" xfId="32271" xr:uid="{00000000-0005-0000-0000-0000A97E0000}"/>
    <cellStyle name="Nota 2 4 17 26" xfId="32272" xr:uid="{00000000-0005-0000-0000-0000AA7E0000}"/>
    <cellStyle name="Nota 2 4 17 26 2" xfId="32273" xr:uid="{00000000-0005-0000-0000-0000AB7E0000}"/>
    <cellStyle name="Nota 2 4 17 27" xfId="32274" xr:uid="{00000000-0005-0000-0000-0000AC7E0000}"/>
    <cellStyle name="Nota 2 4 17 27 2" xfId="32275" xr:uid="{00000000-0005-0000-0000-0000AD7E0000}"/>
    <cellStyle name="Nota 2 4 17 28" xfId="32276" xr:uid="{00000000-0005-0000-0000-0000AE7E0000}"/>
    <cellStyle name="Nota 2 4 17 28 2" xfId="32277" xr:uid="{00000000-0005-0000-0000-0000AF7E0000}"/>
    <cellStyle name="Nota 2 4 17 29" xfId="32278" xr:uid="{00000000-0005-0000-0000-0000B07E0000}"/>
    <cellStyle name="Nota 2 4 17 29 2" xfId="32279" xr:uid="{00000000-0005-0000-0000-0000B17E0000}"/>
    <cellStyle name="Nota 2 4 17 3" xfId="32280" xr:uid="{00000000-0005-0000-0000-0000B27E0000}"/>
    <cellStyle name="Nota 2 4 17 3 2" xfId="32281" xr:uid="{00000000-0005-0000-0000-0000B37E0000}"/>
    <cellStyle name="Nota 2 4 17 30" xfId="32282" xr:uid="{00000000-0005-0000-0000-0000B47E0000}"/>
    <cellStyle name="Nota 2 4 17 30 2" xfId="32283" xr:uid="{00000000-0005-0000-0000-0000B57E0000}"/>
    <cellStyle name="Nota 2 4 17 31" xfId="32284" xr:uid="{00000000-0005-0000-0000-0000B67E0000}"/>
    <cellStyle name="Nota 2 4 17 31 2" xfId="32285" xr:uid="{00000000-0005-0000-0000-0000B77E0000}"/>
    <cellStyle name="Nota 2 4 17 32" xfId="32286" xr:uid="{00000000-0005-0000-0000-0000B87E0000}"/>
    <cellStyle name="Nota 2 4 17 32 2" xfId="32287" xr:uid="{00000000-0005-0000-0000-0000B97E0000}"/>
    <cellStyle name="Nota 2 4 17 33" xfId="32288" xr:uid="{00000000-0005-0000-0000-0000BA7E0000}"/>
    <cellStyle name="Nota 2 4 17 33 2" xfId="32289" xr:uid="{00000000-0005-0000-0000-0000BB7E0000}"/>
    <cellStyle name="Nota 2 4 17 34" xfId="32290" xr:uid="{00000000-0005-0000-0000-0000BC7E0000}"/>
    <cellStyle name="Nota 2 4 17 34 2" xfId="32291" xr:uid="{00000000-0005-0000-0000-0000BD7E0000}"/>
    <cellStyle name="Nota 2 4 17 35" xfId="32292" xr:uid="{00000000-0005-0000-0000-0000BE7E0000}"/>
    <cellStyle name="Nota 2 4 17 35 2" xfId="32293" xr:uid="{00000000-0005-0000-0000-0000BF7E0000}"/>
    <cellStyle name="Nota 2 4 17 36" xfId="32294" xr:uid="{00000000-0005-0000-0000-0000C07E0000}"/>
    <cellStyle name="Nota 2 4 17 36 2" xfId="32295" xr:uid="{00000000-0005-0000-0000-0000C17E0000}"/>
    <cellStyle name="Nota 2 4 17 37" xfId="32296" xr:uid="{00000000-0005-0000-0000-0000C27E0000}"/>
    <cellStyle name="Nota 2 4 17 37 2" xfId="32297" xr:uid="{00000000-0005-0000-0000-0000C37E0000}"/>
    <cellStyle name="Nota 2 4 17 38" xfId="32298" xr:uid="{00000000-0005-0000-0000-0000C47E0000}"/>
    <cellStyle name="Nota 2 4 17 38 2" xfId="32299" xr:uid="{00000000-0005-0000-0000-0000C57E0000}"/>
    <cellStyle name="Nota 2 4 17 39" xfId="32300" xr:uid="{00000000-0005-0000-0000-0000C67E0000}"/>
    <cellStyle name="Nota 2 4 17 39 2" xfId="32301" xr:uid="{00000000-0005-0000-0000-0000C77E0000}"/>
    <cellStyle name="Nota 2 4 17 4" xfId="32302" xr:uid="{00000000-0005-0000-0000-0000C87E0000}"/>
    <cellStyle name="Nota 2 4 17 4 2" xfId="32303" xr:uid="{00000000-0005-0000-0000-0000C97E0000}"/>
    <cellStyle name="Nota 2 4 17 40" xfId="32304" xr:uid="{00000000-0005-0000-0000-0000CA7E0000}"/>
    <cellStyle name="Nota 2 4 17 41" xfId="32305" xr:uid="{00000000-0005-0000-0000-0000CB7E0000}"/>
    <cellStyle name="Nota 2 4 17 42" xfId="32306" xr:uid="{00000000-0005-0000-0000-0000CC7E0000}"/>
    <cellStyle name="Nota 2 4 17 43" xfId="32307" xr:uid="{00000000-0005-0000-0000-0000CD7E0000}"/>
    <cellStyle name="Nota 2 4 17 44" xfId="32308" xr:uid="{00000000-0005-0000-0000-0000CE7E0000}"/>
    <cellStyle name="Nota 2 4 17 45" xfId="32309" xr:uid="{00000000-0005-0000-0000-0000CF7E0000}"/>
    <cellStyle name="Nota 2 4 17 46" xfId="32310" xr:uid="{00000000-0005-0000-0000-0000D07E0000}"/>
    <cellStyle name="Nota 2 4 17 47" xfId="32311" xr:uid="{00000000-0005-0000-0000-0000D17E0000}"/>
    <cellStyle name="Nota 2 4 17 48" xfId="32312" xr:uid="{00000000-0005-0000-0000-0000D27E0000}"/>
    <cellStyle name="Nota 2 4 17 49" xfId="32313" xr:uid="{00000000-0005-0000-0000-0000D37E0000}"/>
    <cellStyle name="Nota 2 4 17 5" xfId="32314" xr:uid="{00000000-0005-0000-0000-0000D47E0000}"/>
    <cellStyle name="Nota 2 4 17 5 2" xfId="32315" xr:uid="{00000000-0005-0000-0000-0000D57E0000}"/>
    <cellStyle name="Nota 2 4 17 50" xfId="32316" xr:uid="{00000000-0005-0000-0000-0000D67E0000}"/>
    <cellStyle name="Nota 2 4 17 51" xfId="32317" xr:uid="{00000000-0005-0000-0000-0000D77E0000}"/>
    <cellStyle name="Nota 2 4 17 52" xfId="32318" xr:uid="{00000000-0005-0000-0000-0000D87E0000}"/>
    <cellStyle name="Nota 2 4 17 53" xfId="32319" xr:uid="{00000000-0005-0000-0000-0000D97E0000}"/>
    <cellStyle name="Nota 2 4 17 54" xfId="32320" xr:uid="{00000000-0005-0000-0000-0000DA7E0000}"/>
    <cellStyle name="Nota 2 4 17 55" xfId="32321" xr:uid="{00000000-0005-0000-0000-0000DB7E0000}"/>
    <cellStyle name="Nota 2 4 17 56" xfId="32322" xr:uid="{00000000-0005-0000-0000-0000DC7E0000}"/>
    <cellStyle name="Nota 2 4 17 57" xfId="32323" xr:uid="{00000000-0005-0000-0000-0000DD7E0000}"/>
    <cellStyle name="Nota 2 4 17 58" xfId="32324" xr:uid="{00000000-0005-0000-0000-0000DE7E0000}"/>
    <cellStyle name="Nota 2 4 17 59" xfId="32325" xr:uid="{00000000-0005-0000-0000-0000DF7E0000}"/>
    <cellStyle name="Nota 2 4 17 6" xfId="32326" xr:uid="{00000000-0005-0000-0000-0000E07E0000}"/>
    <cellStyle name="Nota 2 4 17 6 2" xfId="32327" xr:uid="{00000000-0005-0000-0000-0000E17E0000}"/>
    <cellStyle name="Nota 2 4 17 60" xfId="32328" xr:uid="{00000000-0005-0000-0000-0000E27E0000}"/>
    <cellStyle name="Nota 2 4 17 61" xfId="32329" xr:uid="{00000000-0005-0000-0000-0000E37E0000}"/>
    <cellStyle name="Nota 2 4 17 62" xfId="32330" xr:uid="{00000000-0005-0000-0000-0000E47E0000}"/>
    <cellStyle name="Nota 2 4 17 63" xfId="32331" xr:uid="{00000000-0005-0000-0000-0000E57E0000}"/>
    <cellStyle name="Nota 2 4 17 64" xfId="32332" xr:uid="{00000000-0005-0000-0000-0000E67E0000}"/>
    <cellStyle name="Nota 2 4 17 65" xfId="32333" xr:uid="{00000000-0005-0000-0000-0000E77E0000}"/>
    <cellStyle name="Nota 2 4 17 66" xfId="32334" xr:uid="{00000000-0005-0000-0000-0000E87E0000}"/>
    <cellStyle name="Nota 2 4 17 67" xfId="32335" xr:uid="{00000000-0005-0000-0000-0000E97E0000}"/>
    <cellStyle name="Nota 2 4 17 68" xfId="32336" xr:uid="{00000000-0005-0000-0000-0000EA7E0000}"/>
    <cellStyle name="Nota 2 4 17 69" xfId="32337" xr:uid="{00000000-0005-0000-0000-0000EB7E0000}"/>
    <cellStyle name="Nota 2 4 17 7" xfId="32338" xr:uid="{00000000-0005-0000-0000-0000EC7E0000}"/>
    <cellStyle name="Nota 2 4 17 7 2" xfId="32339" xr:uid="{00000000-0005-0000-0000-0000ED7E0000}"/>
    <cellStyle name="Nota 2 4 17 70" xfId="32340" xr:uid="{00000000-0005-0000-0000-0000EE7E0000}"/>
    <cellStyle name="Nota 2 4 17 71" xfId="32341" xr:uid="{00000000-0005-0000-0000-0000EF7E0000}"/>
    <cellStyle name="Nota 2 4 17 72" xfId="32342" xr:uid="{00000000-0005-0000-0000-0000F07E0000}"/>
    <cellStyle name="Nota 2 4 17 73" xfId="32343" xr:uid="{00000000-0005-0000-0000-0000F17E0000}"/>
    <cellStyle name="Nota 2 4 17 74" xfId="32344" xr:uid="{00000000-0005-0000-0000-0000F27E0000}"/>
    <cellStyle name="Nota 2 4 17 75" xfId="32345" xr:uid="{00000000-0005-0000-0000-0000F37E0000}"/>
    <cellStyle name="Nota 2 4 17 76" xfId="32346" xr:uid="{00000000-0005-0000-0000-0000F47E0000}"/>
    <cellStyle name="Nota 2 4 17 77" xfId="52513" xr:uid="{00000000-0005-0000-0000-0000F57E0000}"/>
    <cellStyle name="Nota 2 4 17 78" xfId="52264" xr:uid="{00000000-0005-0000-0000-0000F67E0000}"/>
    <cellStyle name="Nota 2 4 17 79" xfId="53206" xr:uid="{00000000-0005-0000-0000-0000F77E0000}"/>
    <cellStyle name="Nota 2 4 17 8" xfId="32347" xr:uid="{00000000-0005-0000-0000-0000F87E0000}"/>
    <cellStyle name="Nota 2 4 17 8 2" xfId="32348" xr:uid="{00000000-0005-0000-0000-0000F97E0000}"/>
    <cellStyle name="Nota 2 4 17 9" xfId="32349" xr:uid="{00000000-0005-0000-0000-0000FA7E0000}"/>
    <cellStyle name="Nota 2 4 17 9 2" xfId="32350" xr:uid="{00000000-0005-0000-0000-0000FB7E0000}"/>
    <cellStyle name="Nota 2 4 18" xfId="956" xr:uid="{00000000-0005-0000-0000-0000FC7E0000}"/>
    <cellStyle name="Nota 2 4 18 10" xfId="32351" xr:uid="{00000000-0005-0000-0000-0000FD7E0000}"/>
    <cellStyle name="Nota 2 4 18 10 2" xfId="32352" xr:uid="{00000000-0005-0000-0000-0000FE7E0000}"/>
    <cellStyle name="Nota 2 4 18 11" xfId="32353" xr:uid="{00000000-0005-0000-0000-0000FF7E0000}"/>
    <cellStyle name="Nota 2 4 18 11 2" xfId="32354" xr:uid="{00000000-0005-0000-0000-0000007F0000}"/>
    <cellStyle name="Nota 2 4 18 12" xfId="32355" xr:uid="{00000000-0005-0000-0000-0000017F0000}"/>
    <cellStyle name="Nota 2 4 18 12 2" xfId="32356" xr:uid="{00000000-0005-0000-0000-0000027F0000}"/>
    <cellStyle name="Nota 2 4 18 13" xfId="32357" xr:uid="{00000000-0005-0000-0000-0000037F0000}"/>
    <cellStyle name="Nota 2 4 18 13 2" xfId="32358" xr:uid="{00000000-0005-0000-0000-0000047F0000}"/>
    <cellStyle name="Nota 2 4 18 14" xfId="32359" xr:uid="{00000000-0005-0000-0000-0000057F0000}"/>
    <cellStyle name="Nota 2 4 18 14 2" xfId="32360" xr:uid="{00000000-0005-0000-0000-0000067F0000}"/>
    <cellStyle name="Nota 2 4 18 15" xfId="32361" xr:uid="{00000000-0005-0000-0000-0000077F0000}"/>
    <cellStyle name="Nota 2 4 18 15 2" xfId="32362" xr:uid="{00000000-0005-0000-0000-0000087F0000}"/>
    <cellStyle name="Nota 2 4 18 16" xfId="32363" xr:uid="{00000000-0005-0000-0000-0000097F0000}"/>
    <cellStyle name="Nota 2 4 18 16 2" xfId="32364" xr:uid="{00000000-0005-0000-0000-00000A7F0000}"/>
    <cellStyle name="Nota 2 4 18 17" xfId="32365" xr:uid="{00000000-0005-0000-0000-00000B7F0000}"/>
    <cellStyle name="Nota 2 4 18 17 2" xfId="32366" xr:uid="{00000000-0005-0000-0000-00000C7F0000}"/>
    <cellStyle name="Nota 2 4 18 18" xfId="32367" xr:uid="{00000000-0005-0000-0000-00000D7F0000}"/>
    <cellStyle name="Nota 2 4 18 18 2" xfId="32368" xr:uid="{00000000-0005-0000-0000-00000E7F0000}"/>
    <cellStyle name="Nota 2 4 18 19" xfId="32369" xr:uid="{00000000-0005-0000-0000-00000F7F0000}"/>
    <cellStyle name="Nota 2 4 18 19 2" xfId="32370" xr:uid="{00000000-0005-0000-0000-0000107F0000}"/>
    <cellStyle name="Nota 2 4 18 2" xfId="957" xr:uid="{00000000-0005-0000-0000-0000117F0000}"/>
    <cellStyle name="Nota 2 4 18 2 2" xfId="32371" xr:uid="{00000000-0005-0000-0000-0000127F0000}"/>
    <cellStyle name="Nota 2 4 18 20" xfId="32372" xr:uid="{00000000-0005-0000-0000-0000137F0000}"/>
    <cellStyle name="Nota 2 4 18 20 2" xfId="32373" xr:uid="{00000000-0005-0000-0000-0000147F0000}"/>
    <cellStyle name="Nota 2 4 18 21" xfId="32374" xr:uid="{00000000-0005-0000-0000-0000157F0000}"/>
    <cellStyle name="Nota 2 4 18 21 2" xfId="32375" xr:uid="{00000000-0005-0000-0000-0000167F0000}"/>
    <cellStyle name="Nota 2 4 18 22" xfId="32376" xr:uid="{00000000-0005-0000-0000-0000177F0000}"/>
    <cellStyle name="Nota 2 4 18 22 2" xfId="32377" xr:uid="{00000000-0005-0000-0000-0000187F0000}"/>
    <cellStyle name="Nota 2 4 18 23" xfId="32378" xr:uid="{00000000-0005-0000-0000-0000197F0000}"/>
    <cellStyle name="Nota 2 4 18 23 2" xfId="32379" xr:uid="{00000000-0005-0000-0000-00001A7F0000}"/>
    <cellStyle name="Nota 2 4 18 24" xfId="32380" xr:uid="{00000000-0005-0000-0000-00001B7F0000}"/>
    <cellStyle name="Nota 2 4 18 24 2" xfId="32381" xr:uid="{00000000-0005-0000-0000-00001C7F0000}"/>
    <cellStyle name="Nota 2 4 18 25" xfId="32382" xr:uid="{00000000-0005-0000-0000-00001D7F0000}"/>
    <cellStyle name="Nota 2 4 18 25 2" xfId="32383" xr:uid="{00000000-0005-0000-0000-00001E7F0000}"/>
    <cellStyle name="Nota 2 4 18 26" xfId="32384" xr:uid="{00000000-0005-0000-0000-00001F7F0000}"/>
    <cellStyle name="Nota 2 4 18 26 2" xfId="32385" xr:uid="{00000000-0005-0000-0000-0000207F0000}"/>
    <cellStyle name="Nota 2 4 18 27" xfId="32386" xr:uid="{00000000-0005-0000-0000-0000217F0000}"/>
    <cellStyle name="Nota 2 4 18 27 2" xfId="32387" xr:uid="{00000000-0005-0000-0000-0000227F0000}"/>
    <cellStyle name="Nota 2 4 18 28" xfId="32388" xr:uid="{00000000-0005-0000-0000-0000237F0000}"/>
    <cellStyle name="Nota 2 4 18 28 2" xfId="32389" xr:uid="{00000000-0005-0000-0000-0000247F0000}"/>
    <cellStyle name="Nota 2 4 18 29" xfId="32390" xr:uid="{00000000-0005-0000-0000-0000257F0000}"/>
    <cellStyle name="Nota 2 4 18 29 2" xfId="32391" xr:uid="{00000000-0005-0000-0000-0000267F0000}"/>
    <cellStyle name="Nota 2 4 18 3" xfId="32392" xr:uid="{00000000-0005-0000-0000-0000277F0000}"/>
    <cellStyle name="Nota 2 4 18 3 2" xfId="32393" xr:uid="{00000000-0005-0000-0000-0000287F0000}"/>
    <cellStyle name="Nota 2 4 18 30" xfId="32394" xr:uid="{00000000-0005-0000-0000-0000297F0000}"/>
    <cellStyle name="Nota 2 4 18 30 2" xfId="32395" xr:uid="{00000000-0005-0000-0000-00002A7F0000}"/>
    <cellStyle name="Nota 2 4 18 31" xfId="32396" xr:uid="{00000000-0005-0000-0000-00002B7F0000}"/>
    <cellStyle name="Nota 2 4 18 31 2" xfId="32397" xr:uid="{00000000-0005-0000-0000-00002C7F0000}"/>
    <cellStyle name="Nota 2 4 18 32" xfId="32398" xr:uid="{00000000-0005-0000-0000-00002D7F0000}"/>
    <cellStyle name="Nota 2 4 18 32 2" xfId="32399" xr:uid="{00000000-0005-0000-0000-00002E7F0000}"/>
    <cellStyle name="Nota 2 4 18 33" xfId="32400" xr:uid="{00000000-0005-0000-0000-00002F7F0000}"/>
    <cellStyle name="Nota 2 4 18 33 2" xfId="32401" xr:uid="{00000000-0005-0000-0000-0000307F0000}"/>
    <cellStyle name="Nota 2 4 18 34" xfId="32402" xr:uid="{00000000-0005-0000-0000-0000317F0000}"/>
    <cellStyle name="Nota 2 4 18 34 2" xfId="32403" xr:uid="{00000000-0005-0000-0000-0000327F0000}"/>
    <cellStyle name="Nota 2 4 18 35" xfId="32404" xr:uid="{00000000-0005-0000-0000-0000337F0000}"/>
    <cellStyle name="Nota 2 4 18 35 2" xfId="32405" xr:uid="{00000000-0005-0000-0000-0000347F0000}"/>
    <cellStyle name="Nota 2 4 18 36" xfId="32406" xr:uid="{00000000-0005-0000-0000-0000357F0000}"/>
    <cellStyle name="Nota 2 4 18 36 2" xfId="32407" xr:uid="{00000000-0005-0000-0000-0000367F0000}"/>
    <cellStyle name="Nota 2 4 18 37" xfId="32408" xr:uid="{00000000-0005-0000-0000-0000377F0000}"/>
    <cellStyle name="Nota 2 4 18 37 2" xfId="32409" xr:uid="{00000000-0005-0000-0000-0000387F0000}"/>
    <cellStyle name="Nota 2 4 18 38" xfId="32410" xr:uid="{00000000-0005-0000-0000-0000397F0000}"/>
    <cellStyle name="Nota 2 4 18 38 2" xfId="32411" xr:uid="{00000000-0005-0000-0000-00003A7F0000}"/>
    <cellStyle name="Nota 2 4 18 39" xfId="32412" xr:uid="{00000000-0005-0000-0000-00003B7F0000}"/>
    <cellStyle name="Nota 2 4 18 39 2" xfId="32413" xr:uid="{00000000-0005-0000-0000-00003C7F0000}"/>
    <cellStyle name="Nota 2 4 18 4" xfId="32414" xr:uid="{00000000-0005-0000-0000-00003D7F0000}"/>
    <cellStyle name="Nota 2 4 18 4 2" xfId="32415" xr:uid="{00000000-0005-0000-0000-00003E7F0000}"/>
    <cellStyle name="Nota 2 4 18 40" xfId="32416" xr:uid="{00000000-0005-0000-0000-00003F7F0000}"/>
    <cellStyle name="Nota 2 4 18 41" xfId="32417" xr:uid="{00000000-0005-0000-0000-0000407F0000}"/>
    <cellStyle name="Nota 2 4 18 42" xfId="32418" xr:uid="{00000000-0005-0000-0000-0000417F0000}"/>
    <cellStyle name="Nota 2 4 18 43" xfId="32419" xr:uid="{00000000-0005-0000-0000-0000427F0000}"/>
    <cellStyle name="Nota 2 4 18 44" xfId="32420" xr:uid="{00000000-0005-0000-0000-0000437F0000}"/>
    <cellStyle name="Nota 2 4 18 45" xfId="32421" xr:uid="{00000000-0005-0000-0000-0000447F0000}"/>
    <cellStyle name="Nota 2 4 18 46" xfId="32422" xr:uid="{00000000-0005-0000-0000-0000457F0000}"/>
    <cellStyle name="Nota 2 4 18 47" xfId="32423" xr:uid="{00000000-0005-0000-0000-0000467F0000}"/>
    <cellStyle name="Nota 2 4 18 48" xfId="32424" xr:uid="{00000000-0005-0000-0000-0000477F0000}"/>
    <cellStyle name="Nota 2 4 18 49" xfId="32425" xr:uid="{00000000-0005-0000-0000-0000487F0000}"/>
    <cellStyle name="Nota 2 4 18 5" xfId="32426" xr:uid="{00000000-0005-0000-0000-0000497F0000}"/>
    <cellStyle name="Nota 2 4 18 5 2" xfId="32427" xr:uid="{00000000-0005-0000-0000-00004A7F0000}"/>
    <cellStyle name="Nota 2 4 18 50" xfId="32428" xr:uid="{00000000-0005-0000-0000-00004B7F0000}"/>
    <cellStyle name="Nota 2 4 18 51" xfId="32429" xr:uid="{00000000-0005-0000-0000-00004C7F0000}"/>
    <cellStyle name="Nota 2 4 18 52" xfId="32430" xr:uid="{00000000-0005-0000-0000-00004D7F0000}"/>
    <cellStyle name="Nota 2 4 18 53" xfId="32431" xr:uid="{00000000-0005-0000-0000-00004E7F0000}"/>
    <cellStyle name="Nota 2 4 18 54" xfId="32432" xr:uid="{00000000-0005-0000-0000-00004F7F0000}"/>
    <cellStyle name="Nota 2 4 18 55" xfId="32433" xr:uid="{00000000-0005-0000-0000-0000507F0000}"/>
    <cellStyle name="Nota 2 4 18 56" xfId="32434" xr:uid="{00000000-0005-0000-0000-0000517F0000}"/>
    <cellStyle name="Nota 2 4 18 57" xfId="32435" xr:uid="{00000000-0005-0000-0000-0000527F0000}"/>
    <cellStyle name="Nota 2 4 18 58" xfId="32436" xr:uid="{00000000-0005-0000-0000-0000537F0000}"/>
    <cellStyle name="Nota 2 4 18 59" xfId="32437" xr:uid="{00000000-0005-0000-0000-0000547F0000}"/>
    <cellStyle name="Nota 2 4 18 6" xfId="32438" xr:uid="{00000000-0005-0000-0000-0000557F0000}"/>
    <cellStyle name="Nota 2 4 18 6 2" xfId="32439" xr:uid="{00000000-0005-0000-0000-0000567F0000}"/>
    <cellStyle name="Nota 2 4 18 60" xfId="32440" xr:uid="{00000000-0005-0000-0000-0000577F0000}"/>
    <cellStyle name="Nota 2 4 18 61" xfId="32441" xr:uid="{00000000-0005-0000-0000-0000587F0000}"/>
    <cellStyle name="Nota 2 4 18 62" xfId="32442" xr:uid="{00000000-0005-0000-0000-0000597F0000}"/>
    <cellStyle name="Nota 2 4 18 63" xfId="32443" xr:uid="{00000000-0005-0000-0000-00005A7F0000}"/>
    <cellStyle name="Nota 2 4 18 64" xfId="32444" xr:uid="{00000000-0005-0000-0000-00005B7F0000}"/>
    <cellStyle name="Nota 2 4 18 65" xfId="32445" xr:uid="{00000000-0005-0000-0000-00005C7F0000}"/>
    <cellStyle name="Nota 2 4 18 66" xfId="32446" xr:uid="{00000000-0005-0000-0000-00005D7F0000}"/>
    <cellStyle name="Nota 2 4 18 67" xfId="32447" xr:uid="{00000000-0005-0000-0000-00005E7F0000}"/>
    <cellStyle name="Nota 2 4 18 68" xfId="32448" xr:uid="{00000000-0005-0000-0000-00005F7F0000}"/>
    <cellStyle name="Nota 2 4 18 69" xfId="32449" xr:uid="{00000000-0005-0000-0000-0000607F0000}"/>
    <cellStyle name="Nota 2 4 18 7" xfId="32450" xr:uid="{00000000-0005-0000-0000-0000617F0000}"/>
    <cellStyle name="Nota 2 4 18 7 2" xfId="32451" xr:uid="{00000000-0005-0000-0000-0000627F0000}"/>
    <cellStyle name="Nota 2 4 18 70" xfId="32452" xr:uid="{00000000-0005-0000-0000-0000637F0000}"/>
    <cellStyle name="Nota 2 4 18 71" xfId="32453" xr:uid="{00000000-0005-0000-0000-0000647F0000}"/>
    <cellStyle name="Nota 2 4 18 72" xfId="32454" xr:uid="{00000000-0005-0000-0000-0000657F0000}"/>
    <cellStyle name="Nota 2 4 18 73" xfId="32455" xr:uid="{00000000-0005-0000-0000-0000667F0000}"/>
    <cellStyle name="Nota 2 4 18 74" xfId="32456" xr:uid="{00000000-0005-0000-0000-0000677F0000}"/>
    <cellStyle name="Nota 2 4 18 75" xfId="32457" xr:uid="{00000000-0005-0000-0000-0000687F0000}"/>
    <cellStyle name="Nota 2 4 18 76" xfId="32458" xr:uid="{00000000-0005-0000-0000-0000697F0000}"/>
    <cellStyle name="Nota 2 4 18 77" xfId="52615" xr:uid="{00000000-0005-0000-0000-00006A7F0000}"/>
    <cellStyle name="Nota 2 4 18 78" xfId="52861" xr:uid="{00000000-0005-0000-0000-00006B7F0000}"/>
    <cellStyle name="Nota 2 4 18 79" xfId="53322" xr:uid="{00000000-0005-0000-0000-00006C7F0000}"/>
    <cellStyle name="Nota 2 4 18 8" xfId="32459" xr:uid="{00000000-0005-0000-0000-00006D7F0000}"/>
    <cellStyle name="Nota 2 4 18 8 2" xfId="32460" xr:uid="{00000000-0005-0000-0000-00006E7F0000}"/>
    <cellStyle name="Nota 2 4 18 9" xfId="32461" xr:uid="{00000000-0005-0000-0000-00006F7F0000}"/>
    <cellStyle name="Nota 2 4 18 9 2" xfId="32462" xr:uid="{00000000-0005-0000-0000-0000707F0000}"/>
    <cellStyle name="Nota 2 4 19" xfId="958" xr:uid="{00000000-0005-0000-0000-0000717F0000}"/>
    <cellStyle name="Nota 2 4 19 10" xfId="32463" xr:uid="{00000000-0005-0000-0000-0000727F0000}"/>
    <cellStyle name="Nota 2 4 19 10 2" xfId="32464" xr:uid="{00000000-0005-0000-0000-0000737F0000}"/>
    <cellStyle name="Nota 2 4 19 11" xfId="32465" xr:uid="{00000000-0005-0000-0000-0000747F0000}"/>
    <cellStyle name="Nota 2 4 19 11 2" xfId="32466" xr:uid="{00000000-0005-0000-0000-0000757F0000}"/>
    <cellStyle name="Nota 2 4 19 12" xfId="32467" xr:uid="{00000000-0005-0000-0000-0000767F0000}"/>
    <cellStyle name="Nota 2 4 19 12 2" xfId="32468" xr:uid="{00000000-0005-0000-0000-0000777F0000}"/>
    <cellStyle name="Nota 2 4 19 13" xfId="32469" xr:uid="{00000000-0005-0000-0000-0000787F0000}"/>
    <cellStyle name="Nota 2 4 19 13 2" xfId="32470" xr:uid="{00000000-0005-0000-0000-0000797F0000}"/>
    <cellStyle name="Nota 2 4 19 14" xfId="32471" xr:uid="{00000000-0005-0000-0000-00007A7F0000}"/>
    <cellStyle name="Nota 2 4 19 14 2" xfId="32472" xr:uid="{00000000-0005-0000-0000-00007B7F0000}"/>
    <cellStyle name="Nota 2 4 19 15" xfId="32473" xr:uid="{00000000-0005-0000-0000-00007C7F0000}"/>
    <cellStyle name="Nota 2 4 19 15 2" xfId="32474" xr:uid="{00000000-0005-0000-0000-00007D7F0000}"/>
    <cellStyle name="Nota 2 4 19 16" xfId="32475" xr:uid="{00000000-0005-0000-0000-00007E7F0000}"/>
    <cellStyle name="Nota 2 4 19 16 2" xfId="32476" xr:uid="{00000000-0005-0000-0000-00007F7F0000}"/>
    <cellStyle name="Nota 2 4 19 17" xfId="32477" xr:uid="{00000000-0005-0000-0000-0000807F0000}"/>
    <cellStyle name="Nota 2 4 19 17 2" xfId="32478" xr:uid="{00000000-0005-0000-0000-0000817F0000}"/>
    <cellStyle name="Nota 2 4 19 18" xfId="32479" xr:uid="{00000000-0005-0000-0000-0000827F0000}"/>
    <cellStyle name="Nota 2 4 19 18 2" xfId="32480" xr:uid="{00000000-0005-0000-0000-0000837F0000}"/>
    <cellStyle name="Nota 2 4 19 19" xfId="32481" xr:uid="{00000000-0005-0000-0000-0000847F0000}"/>
    <cellStyle name="Nota 2 4 19 19 2" xfId="32482" xr:uid="{00000000-0005-0000-0000-0000857F0000}"/>
    <cellStyle name="Nota 2 4 19 2" xfId="959" xr:uid="{00000000-0005-0000-0000-0000867F0000}"/>
    <cellStyle name="Nota 2 4 19 2 2" xfId="32483" xr:uid="{00000000-0005-0000-0000-0000877F0000}"/>
    <cellStyle name="Nota 2 4 19 20" xfId="32484" xr:uid="{00000000-0005-0000-0000-0000887F0000}"/>
    <cellStyle name="Nota 2 4 19 20 2" xfId="32485" xr:uid="{00000000-0005-0000-0000-0000897F0000}"/>
    <cellStyle name="Nota 2 4 19 21" xfId="32486" xr:uid="{00000000-0005-0000-0000-00008A7F0000}"/>
    <cellStyle name="Nota 2 4 19 21 2" xfId="32487" xr:uid="{00000000-0005-0000-0000-00008B7F0000}"/>
    <cellStyle name="Nota 2 4 19 22" xfId="32488" xr:uid="{00000000-0005-0000-0000-00008C7F0000}"/>
    <cellStyle name="Nota 2 4 19 22 2" xfId="32489" xr:uid="{00000000-0005-0000-0000-00008D7F0000}"/>
    <cellStyle name="Nota 2 4 19 23" xfId="32490" xr:uid="{00000000-0005-0000-0000-00008E7F0000}"/>
    <cellStyle name="Nota 2 4 19 23 2" xfId="32491" xr:uid="{00000000-0005-0000-0000-00008F7F0000}"/>
    <cellStyle name="Nota 2 4 19 24" xfId="32492" xr:uid="{00000000-0005-0000-0000-0000907F0000}"/>
    <cellStyle name="Nota 2 4 19 24 2" xfId="32493" xr:uid="{00000000-0005-0000-0000-0000917F0000}"/>
    <cellStyle name="Nota 2 4 19 25" xfId="32494" xr:uid="{00000000-0005-0000-0000-0000927F0000}"/>
    <cellStyle name="Nota 2 4 19 25 2" xfId="32495" xr:uid="{00000000-0005-0000-0000-0000937F0000}"/>
    <cellStyle name="Nota 2 4 19 26" xfId="32496" xr:uid="{00000000-0005-0000-0000-0000947F0000}"/>
    <cellStyle name="Nota 2 4 19 26 2" xfId="32497" xr:uid="{00000000-0005-0000-0000-0000957F0000}"/>
    <cellStyle name="Nota 2 4 19 27" xfId="32498" xr:uid="{00000000-0005-0000-0000-0000967F0000}"/>
    <cellStyle name="Nota 2 4 19 27 2" xfId="32499" xr:uid="{00000000-0005-0000-0000-0000977F0000}"/>
    <cellStyle name="Nota 2 4 19 28" xfId="32500" xr:uid="{00000000-0005-0000-0000-0000987F0000}"/>
    <cellStyle name="Nota 2 4 19 28 2" xfId="32501" xr:uid="{00000000-0005-0000-0000-0000997F0000}"/>
    <cellStyle name="Nota 2 4 19 29" xfId="32502" xr:uid="{00000000-0005-0000-0000-00009A7F0000}"/>
    <cellStyle name="Nota 2 4 19 29 2" xfId="32503" xr:uid="{00000000-0005-0000-0000-00009B7F0000}"/>
    <cellStyle name="Nota 2 4 19 3" xfId="32504" xr:uid="{00000000-0005-0000-0000-00009C7F0000}"/>
    <cellStyle name="Nota 2 4 19 3 2" xfId="32505" xr:uid="{00000000-0005-0000-0000-00009D7F0000}"/>
    <cellStyle name="Nota 2 4 19 30" xfId="32506" xr:uid="{00000000-0005-0000-0000-00009E7F0000}"/>
    <cellStyle name="Nota 2 4 19 30 2" xfId="32507" xr:uid="{00000000-0005-0000-0000-00009F7F0000}"/>
    <cellStyle name="Nota 2 4 19 31" xfId="32508" xr:uid="{00000000-0005-0000-0000-0000A07F0000}"/>
    <cellStyle name="Nota 2 4 19 31 2" xfId="32509" xr:uid="{00000000-0005-0000-0000-0000A17F0000}"/>
    <cellStyle name="Nota 2 4 19 32" xfId="32510" xr:uid="{00000000-0005-0000-0000-0000A27F0000}"/>
    <cellStyle name="Nota 2 4 19 32 2" xfId="32511" xr:uid="{00000000-0005-0000-0000-0000A37F0000}"/>
    <cellStyle name="Nota 2 4 19 33" xfId="32512" xr:uid="{00000000-0005-0000-0000-0000A47F0000}"/>
    <cellStyle name="Nota 2 4 19 33 2" xfId="32513" xr:uid="{00000000-0005-0000-0000-0000A57F0000}"/>
    <cellStyle name="Nota 2 4 19 34" xfId="32514" xr:uid="{00000000-0005-0000-0000-0000A67F0000}"/>
    <cellStyle name="Nota 2 4 19 34 2" xfId="32515" xr:uid="{00000000-0005-0000-0000-0000A77F0000}"/>
    <cellStyle name="Nota 2 4 19 35" xfId="32516" xr:uid="{00000000-0005-0000-0000-0000A87F0000}"/>
    <cellStyle name="Nota 2 4 19 35 2" xfId="32517" xr:uid="{00000000-0005-0000-0000-0000A97F0000}"/>
    <cellStyle name="Nota 2 4 19 36" xfId="32518" xr:uid="{00000000-0005-0000-0000-0000AA7F0000}"/>
    <cellStyle name="Nota 2 4 19 36 2" xfId="32519" xr:uid="{00000000-0005-0000-0000-0000AB7F0000}"/>
    <cellStyle name="Nota 2 4 19 37" xfId="32520" xr:uid="{00000000-0005-0000-0000-0000AC7F0000}"/>
    <cellStyle name="Nota 2 4 19 37 2" xfId="32521" xr:uid="{00000000-0005-0000-0000-0000AD7F0000}"/>
    <cellStyle name="Nota 2 4 19 38" xfId="32522" xr:uid="{00000000-0005-0000-0000-0000AE7F0000}"/>
    <cellStyle name="Nota 2 4 19 38 2" xfId="32523" xr:uid="{00000000-0005-0000-0000-0000AF7F0000}"/>
    <cellStyle name="Nota 2 4 19 39" xfId="32524" xr:uid="{00000000-0005-0000-0000-0000B07F0000}"/>
    <cellStyle name="Nota 2 4 19 39 2" xfId="32525" xr:uid="{00000000-0005-0000-0000-0000B17F0000}"/>
    <cellStyle name="Nota 2 4 19 4" xfId="32526" xr:uid="{00000000-0005-0000-0000-0000B27F0000}"/>
    <cellStyle name="Nota 2 4 19 4 2" xfId="32527" xr:uid="{00000000-0005-0000-0000-0000B37F0000}"/>
    <cellStyle name="Nota 2 4 19 40" xfId="32528" xr:uid="{00000000-0005-0000-0000-0000B47F0000}"/>
    <cellStyle name="Nota 2 4 19 41" xfId="32529" xr:uid="{00000000-0005-0000-0000-0000B57F0000}"/>
    <cellStyle name="Nota 2 4 19 42" xfId="32530" xr:uid="{00000000-0005-0000-0000-0000B67F0000}"/>
    <cellStyle name="Nota 2 4 19 43" xfId="32531" xr:uid="{00000000-0005-0000-0000-0000B77F0000}"/>
    <cellStyle name="Nota 2 4 19 44" xfId="32532" xr:uid="{00000000-0005-0000-0000-0000B87F0000}"/>
    <cellStyle name="Nota 2 4 19 45" xfId="32533" xr:uid="{00000000-0005-0000-0000-0000B97F0000}"/>
    <cellStyle name="Nota 2 4 19 46" xfId="32534" xr:uid="{00000000-0005-0000-0000-0000BA7F0000}"/>
    <cellStyle name="Nota 2 4 19 47" xfId="32535" xr:uid="{00000000-0005-0000-0000-0000BB7F0000}"/>
    <cellStyle name="Nota 2 4 19 48" xfId="32536" xr:uid="{00000000-0005-0000-0000-0000BC7F0000}"/>
    <cellStyle name="Nota 2 4 19 49" xfId="32537" xr:uid="{00000000-0005-0000-0000-0000BD7F0000}"/>
    <cellStyle name="Nota 2 4 19 5" xfId="32538" xr:uid="{00000000-0005-0000-0000-0000BE7F0000}"/>
    <cellStyle name="Nota 2 4 19 5 2" xfId="32539" xr:uid="{00000000-0005-0000-0000-0000BF7F0000}"/>
    <cellStyle name="Nota 2 4 19 50" xfId="32540" xr:uid="{00000000-0005-0000-0000-0000C07F0000}"/>
    <cellStyle name="Nota 2 4 19 51" xfId="32541" xr:uid="{00000000-0005-0000-0000-0000C17F0000}"/>
    <cellStyle name="Nota 2 4 19 52" xfId="32542" xr:uid="{00000000-0005-0000-0000-0000C27F0000}"/>
    <cellStyle name="Nota 2 4 19 53" xfId="32543" xr:uid="{00000000-0005-0000-0000-0000C37F0000}"/>
    <cellStyle name="Nota 2 4 19 54" xfId="32544" xr:uid="{00000000-0005-0000-0000-0000C47F0000}"/>
    <cellStyle name="Nota 2 4 19 55" xfId="32545" xr:uid="{00000000-0005-0000-0000-0000C57F0000}"/>
    <cellStyle name="Nota 2 4 19 56" xfId="32546" xr:uid="{00000000-0005-0000-0000-0000C67F0000}"/>
    <cellStyle name="Nota 2 4 19 57" xfId="32547" xr:uid="{00000000-0005-0000-0000-0000C77F0000}"/>
    <cellStyle name="Nota 2 4 19 58" xfId="32548" xr:uid="{00000000-0005-0000-0000-0000C87F0000}"/>
    <cellStyle name="Nota 2 4 19 59" xfId="32549" xr:uid="{00000000-0005-0000-0000-0000C97F0000}"/>
    <cellStyle name="Nota 2 4 19 6" xfId="32550" xr:uid="{00000000-0005-0000-0000-0000CA7F0000}"/>
    <cellStyle name="Nota 2 4 19 6 2" xfId="32551" xr:uid="{00000000-0005-0000-0000-0000CB7F0000}"/>
    <cellStyle name="Nota 2 4 19 60" xfId="32552" xr:uid="{00000000-0005-0000-0000-0000CC7F0000}"/>
    <cellStyle name="Nota 2 4 19 61" xfId="32553" xr:uid="{00000000-0005-0000-0000-0000CD7F0000}"/>
    <cellStyle name="Nota 2 4 19 62" xfId="32554" xr:uid="{00000000-0005-0000-0000-0000CE7F0000}"/>
    <cellStyle name="Nota 2 4 19 63" xfId="32555" xr:uid="{00000000-0005-0000-0000-0000CF7F0000}"/>
    <cellStyle name="Nota 2 4 19 64" xfId="32556" xr:uid="{00000000-0005-0000-0000-0000D07F0000}"/>
    <cellStyle name="Nota 2 4 19 65" xfId="32557" xr:uid="{00000000-0005-0000-0000-0000D17F0000}"/>
    <cellStyle name="Nota 2 4 19 66" xfId="32558" xr:uid="{00000000-0005-0000-0000-0000D27F0000}"/>
    <cellStyle name="Nota 2 4 19 67" xfId="32559" xr:uid="{00000000-0005-0000-0000-0000D37F0000}"/>
    <cellStyle name="Nota 2 4 19 68" xfId="32560" xr:uid="{00000000-0005-0000-0000-0000D47F0000}"/>
    <cellStyle name="Nota 2 4 19 69" xfId="32561" xr:uid="{00000000-0005-0000-0000-0000D57F0000}"/>
    <cellStyle name="Nota 2 4 19 7" xfId="32562" xr:uid="{00000000-0005-0000-0000-0000D67F0000}"/>
    <cellStyle name="Nota 2 4 19 7 2" xfId="32563" xr:uid="{00000000-0005-0000-0000-0000D77F0000}"/>
    <cellStyle name="Nota 2 4 19 70" xfId="32564" xr:uid="{00000000-0005-0000-0000-0000D87F0000}"/>
    <cellStyle name="Nota 2 4 19 71" xfId="32565" xr:uid="{00000000-0005-0000-0000-0000D97F0000}"/>
    <cellStyle name="Nota 2 4 19 72" xfId="32566" xr:uid="{00000000-0005-0000-0000-0000DA7F0000}"/>
    <cellStyle name="Nota 2 4 19 73" xfId="32567" xr:uid="{00000000-0005-0000-0000-0000DB7F0000}"/>
    <cellStyle name="Nota 2 4 19 74" xfId="32568" xr:uid="{00000000-0005-0000-0000-0000DC7F0000}"/>
    <cellStyle name="Nota 2 4 19 75" xfId="32569" xr:uid="{00000000-0005-0000-0000-0000DD7F0000}"/>
    <cellStyle name="Nota 2 4 19 76" xfId="32570" xr:uid="{00000000-0005-0000-0000-0000DE7F0000}"/>
    <cellStyle name="Nota 2 4 19 77" xfId="52749" xr:uid="{00000000-0005-0000-0000-0000DF7F0000}"/>
    <cellStyle name="Nota 2 4 19 78" xfId="53027" xr:uid="{00000000-0005-0000-0000-0000E07F0000}"/>
    <cellStyle name="Nota 2 4 19 79" xfId="53488" xr:uid="{00000000-0005-0000-0000-0000E17F0000}"/>
    <cellStyle name="Nota 2 4 19 8" xfId="32571" xr:uid="{00000000-0005-0000-0000-0000E27F0000}"/>
    <cellStyle name="Nota 2 4 19 8 2" xfId="32572" xr:uid="{00000000-0005-0000-0000-0000E37F0000}"/>
    <cellStyle name="Nota 2 4 19 9" xfId="32573" xr:uid="{00000000-0005-0000-0000-0000E47F0000}"/>
    <cellStyle name="Nota 2 4 19 9 2" xfId="32574" xr:uid="{00000000-0005-0000-0000-0000E57F0000}"/>
    <cellStyle name="Nota 2 4 2" xfId="960" xr:uid="{00000000-0005-0000-0000-0000E67F0000}"/>
    <cellStyle name="Nota 2 4 2 10" xfId="32575" xr:uid="{00000000-0005-0000-0000-0000E77F0000}"/>
    <cellStyle name="Nota 2 4 2 10 2" xfId="32576" xr:uid="{00000000-0005-0000-0000-0000E87F0000}"/>
    <cellStyle name="Nota 2 4 2 11" xfId="32577" xr:uid="{00000000-0005-0000-0000-0000E97F0000}"/>
    <cellStyle name="Nota 2 4 2 11 2" xfId="32578" xr:uid="{00000000-0005-0000-0000-0000EA7F0000}"/>
    <cellStyle name="Nota 2 4 2 12" xfId="32579" xr:uid="{00000000-0005-0000-0000-0000EB7F0000}"/>
    <cellStyle name="Nota 2 4 2 12 2" xfId="32580" xr:uid="{00000000-0005-0000-0000-0000EC7F0000}"/>
    <cellStyle name="Nota 2 4 2 13" xfId="32581" xr:uid="{00000000-0005-0000-0000-0000ED7F0000}"/>
    <cellStyle name="Nota 2 4 2 13 2" xfId="32582" xr:uid="{00000000-0005-0000-0000-0000EE7F0000}"/>
    <cellStyle name="Nota 2 4 2 14" xfId="32583" xr:uid="{00000000-0005-0000-0000-0000EF7F0000}"/>
    <cellStyle name="Nota 2 4 2 14 2" xfId="32584" xr:uid="{00000000-0005-0000-0000-0000F07F0000}"/>
    <cellStyle name="Nota 2 4 2 15" xfId="32585" xr:uid="{00000000-0005-0000-0000-0000F17F0000}"/>
    <cellStyle name="Nota 2 4 2 15 2" xfId="32586" xr:uid="{00000000-0005-0000-0000-0000F27F0000}"/>
    <cellStyle name="Nota 2 4 2 16" xfId="32587" xr:uid="{00000000-0005-0000-0000-0000F37F0000}"/>
    <cellStyle name="Nota 2 4 2 16 2" xfId="32588" xr:uid="{00000000-0005-0000-0000-0000F47F0000}"/>
    <cellStyle name="Nota 2 4 2 17" xfId="32589" xr:uid="{00000000-0005-0000-0000-0000F57F0000}"/>
    <cellStyle name="Nota 2 4 2 17 2" xfId="32590" xr:uid="{00000000-0005-0000-0000-0000F67F0000}"/>
    <cellStyle name="Nota 2 4 2 18" xfId="32591" xr:uid="{00000000-0005-0000-0000-0000F77F0000}"/>
    <cellStyle name="Nota 2 4 2 18 2" xfId="32592" xr:uid="{00000000-0005-0000-0000-0000F87F0000}"/>
    <cellStyle name="Nota 2 4 2 19" xfId="32593" xr:uid="{00000000-0005-0000-0000-0000F97F0000}"/>
    <cellStyle name="Nota 2 4 2 19 2" xfId="32594" xr:uid="{00000000-0005-0000-0000-0000FA7F0000}"/>
    <cellStyle name="Nota 2 4 2 2" xfId="961" xr:uid="{00000000-0005-0000-0000-0000FB7F0000}"/>
    <cellStyle name="Nota 2 4 2 2 2" xfId="32595" xr:uid="{00000000-0005-0000-0000-0000FC7F0000}"/>
    <cellStyle name="Nota 2 4 2 20" xfId="32596" xr:uid="{00000000-0005-0000-0000-0000FD7F0000}"/>
    <cellStyle name="Nota 2 4 2 20 2" xfId="32597" xr:uid="{00000000-0005-0000-0000-0000FE7F0000}"/>
    <cellStyle name="Nota 2 4 2 21" xfId="32598" xr:uid="{00000000-0005-0000-0000-0000FF7F0000}"/>
    <cellStyle name="Nota 2 4 2 21 2" xfId="32599" xr:uid="{00000000-0005-0000-0000-000000800000}"/>
    <cellStyle name="Nota 2 4 2 22" xfId="32600" xr:uid="{00000000-0005-0000-0000-000001800000}"/>
    <cellStyle name="Nota 2 4 2 22 2" xfId="32601" xr:uid="{00000000-0005-0000-0000-000002800000}"/>
    <cellStyle name="Nota 2 4 2 23" xfId="32602" xr:uid="{00000000-0005-0000-0000-000003800000}"/>
    <cellStyle name="Nota 2 4 2 23 2" xfId="32603" xr:uid="{00000000-0005-0000-0000-000004800000}"/>
    <cellStyle name="Nota 2 4 2 24" xfId="32604" xr:uid="{00000000-0005-0000-0000-000005800000}"/>
    <cellStyle name="Nota 2 4 2 24 2" xfId="32605" xr:uid="{00000000-0005-0000-0000-000006800000}"/>
    <cellStyle name="Nota 2 4 2 25" xfId="32606" xr:uid="{00000000-0005-0000-0000-000007800000}"/>
    <cellStyle name="Nota 2 4 2 25 2" xfId="32607" xr:uid="{00000000-0005-0000-0000-000008800000}"/>
    <cellStyle name="Nota 2 4 2 26" xfId="32608" xr:uid="{00000000-0005-0000-0000-000009800000}"/>
    <cellStyle name="Nota 2 4 2 26 2" xfId="32609" xr:uid="{00000000-0005-0000-0000-00000A800000}"/>
    <cellStyle name="Nota 2 4 2 27" xfId="32610" xr:uid="{00000000-0005-0000-0000-00000B800000}"/>
    <cellStyle name="Nota 2 4 2 27 2" xfId="32611" xr:uid="{00000000-0005-0000-0000-00000C800000}"/>
    <cellStyle name="Nota 2 4 2 28" xfId="32612" xr:uid="{00000000-0005-0000-0000-00000D800000}"/>
    <cellStyle name="Nota 2 4 2 28 2" xfId="32613" xr:uid="{00000000-0005-0000-0000-00000E800000}"/>
    <cellStyle name="Nota 2 4 2 29" xfId="32614" xr:uid="{00000000-0005-0000-0000-00000F800000}"/>
    <cellStyle name="Nota 2 4 2 29 2" xfId="32615" xr:uid="{00000000-0005-0000-0000-000010800000}"/>
    <cellStyle name="Nota 2 4 2 3" xfId="32616" xr:uid="{00000000-0005-0000-0000-000011800000}"/>
    <cellStyle name="Nota 2 4 2 3 2" xfId="32617" xr:uid="{00000000-0005-0000-0000-000012800000}"/>
    <cellStyle name="Nota 2 4 2 30" xfId="32618" xr:uid="{00000000-0005-0000-0000-000013800000}"/>
    <cellStyle name="Nota 2 4 2 30 2" xfId="32619" xr:uid="{00000000-0005-0000-0000-000014800000}"/>
    <cellStyle name="Nota 2 4 2 31" xfId="32620" xr:uid="{00000000-0005-0000-0000-000015800000}"/>
    <cellStyle name="Nota 2 4 2 31 2" xfId="32621" xr:uid="{00000000-0005-0000-0000-000016800000}"/>
    <cellStyle name="Nota 2 4 2 32" xfId="32622" xr:uid="{00000000-0005-0000-0000-000017800000}"/>
    <cellStyle name="Nota 2 4 2 32 2" xfId="32623" xr:uid="{00000000-0005-0000-0000-000018800000}"/>
    <cellStyle name="Nota 2 4 2 33" xfId="32624" xr:uid="{00000000-0005-0000-0000-000019800000}"/>
    <cellStyle name="Nota 2 4 2 33 2" xfId="32625" xr:uid="{00000000-0005-0000-0000-00001A800000}"/>
    <cellStyle name="Nota 2 4 2 34" xfId="32626" xr:uid="{00000000-0005-0000-0000-00001B800000}"/>
    <cellStyle name="Nota 2 4 2 34 2" xfId="32627" xr:uid="{00000000-0005-0000-0000-00001C800000}"/>
    <cellStyle name="Nota 2 4 2 35" xfId="32628" xr:uid="{00000000-0005-0000-0000-00001D800000}"/>
    <cellStyle name="Nota 2 4 2 35 2" xfId="32629" xr:uid="{00000000-0005-0000-0000-00001E800000}"/>
    <cellStyle name="Nota 2 4 2 36" xfId="32630" xr:uid="{00000000-0005-0000-0000-00001F800000}"/>
    <cellStyle name="Nota 2 4 2 36 2" xfId="32631" xr:uid="{00000000-0005-0000-0000-000020800000}"/>
    <cellStyle name="Nota 2 4 2 37" xfId="32632" xr:uid="{00000000-0005-0000-0000-000021800000}"/>
    <cellStyle name="Nota 2 4 2 37 2" xfId="32633" xr:uid="{00000000-0005-0000-0000-000022800000}"/>
    <cellStyle name="Nota 2 4 2 38" xfId="32634" xr:uid="{00000000-0005-0000-0000-000023800000}"/>
    <cellStyle name="Nota 2 4 2 38 2" xfId="32635" xr:uid="{00000000-0005-0000-0000-000024800000}"/>
    <cellStyle name="Nota 2 4 2 39" xfId="32636" xr:uid="{00000000-0005-0000-0000-000025800000}"/>
    <cellStyle name="Nota 2 4 2 39 2" xfId="32637" xr:uid="{00000000-0005-0000-0000-000026800000}"/>
    <cellStyle name="Nota 2 4 2 4" xfId="32638" xr:uid="{00000000-0005-0000-0000-000027800000}"/>
    <cellStyle name="Nota 2 4 2 4 2" xfId="32639" xr:uid="{00000000-0005-0000-0000-000028800000}"/>
    <cellStyle name="Nota 2 4 2 40" xfId="32640" xr:uid="{00000000-0005-0000-0000-000029800000}"/>
    <cellStyle name="Nota 2 4 2 41" xfId="32641" xr:uid="{00000000-0005-0000-0000-00002A800000}"/>
    <cellStyle name="Nota 2 4 2 42" xfId="32642" xr:uid="{00000000-0005-0000-0000-00002B800000}"/>
    <cellStyle name="Nota 2 4 2 43" xfId="32643" xr:uid="{00000000-0005-0000-0000-00002C800000}"/>
    <cellStyle name="Nota 2 4 2 44" xfId="32644" xr:uid="{00000000-0005-0000-0000-00002D800000}"/>
    <cellStyle name="Nota 2 4 2 45" xfId="32645" xr:uid="{00000000-0005-0000-0000-00002E800000}"/>
    <cellStyle name="Nota 2 4 2 46" xfId="32646" xr:uid="{00000000-0005-0000-0000-00002F800000}"/>
    <cellStyle name="Nota 2 4 2 47" xfId="32647" xr:uid="{00000000-0005-0000-0000-000030800000}"/>
    <cellStyle name="Nota 2 4 2 48" xfId="32648" xr:uid="{00000000-0005-0000-0000-000031800000}"/>
    <cellStyle name="Nota 2 4 2 49" xfId="32649" xr:uid="{00000000-0005-0000-0000-000032800000}"/>
    <cellStyle name="Nota 2 4 2 5" xfId="32650" xr:uid="{00000000-0005-0000-0000-000033800000}"/>
    <cellStyle name="Nota 2 4 2 5 2" xfId="32651" xr:uid="{00000000-0005-0000-0000-000034800000}"/>
    <cellStyle name="Nota 2 4 2 50" xfId="32652" xr:uid="{00000000-0005-0000-0000-000035800000}"/>
    <cellStyle name="Nota 2 4 2 51" xfId="32653" xr:uid="{00000000-0005-0000-0000-000036800000}"/>
    <cellStyle name="Nota 2 4 2 52" xfId="32654" xr:uid="{00000000-0005-0000-0000-000037800000}"/>
    <cellStyle name="Nota 2 4 2 53" xfId="32655" xr:uid="{00000000-0005-0000-0000-000038800000}"/>
    <cellStyle name="Nota 2 4 2 54" xfId="32656" xr:uid="{00000000-0005-0000-0000-000039800000}"/>
    <cellStyle name="Nota 2 4 2 55" xfId="32657" xr:uid="{00000000-0005-0000-0000-00003A800000}"/>
    <cellStyle name="Nota 2 4 2 56" xfId="32658" xr:uid="{00000000-0005-0000-0000-00003B800000}"/>
    <cellStyle name="Nota 2 4 2 57" xfId="32659" xr:uid="{00000000-0005-0000-0000-00003C800000}"/>
    <cellStyle name="Nota 2 4 2 58" xfId="32660" xr:uid="{00000000-0005-0000-0000-00003D800000}"/>
    <cellStyle name="Nota 2 4 2 59" xfId="32661" xr:uid="{00000000-0005-0000-0000-00003E800000}"/>
    <cellStyle name="Nota 2 4 2 6" xfId="32662" xr:uid="{00000000-0005-0000-0000-00003F800000}"/>
    <cellStyle name="Nota 2 4 2 6 2" xfId="32663" xr:uid="{00000000-0005-0000-0000-000040800000}"/>
    <cellStyle name="Nota 2 4 2 60" xfId="32664" xr:uid="{00000000-0005-0000-0000-000041800000}"/>
    <cellStyle name="Nota 2 4 2 61" xfId="32665" xr:uid="{00000000-0005-0000-0000-000042800000}"/>
    <cellStyle name="Nota 2 4 2 62" xfId="32666" xr:uid="{00000000-0005-0000-0000-000043800000}"/>
    <cellStyle name="Nota 2 4 2 63" xfId="32667" xr:uid="{00000000-0005-0000-0000-000044800000}"/>
    <cellStyle name="Nota 2 4 2 64" xfId="32668" xr:uid="{00000000-0005-0000-0000-000045800000}"/>
    <cellStyle name="Nota 2 4 2 65" xfId="32669" xr:uid="{00000000-0005-0000-0000-000046800000}"/>
    <cellStyle name="Nota 2 4 2 66" xfId="32670" xr:uid="{00000000-0005-0000-0000-000047800000}"/>
    <cellStyle name="Nota 2 4 2 67" xfId="32671" xr:uid="{00000000-0005-0000-0000-000048800000}"/>
    <cellStyle name="Nota 2 4 2 68" xfId="32672" xr:uid="{00000000-0005-0000-0000-000049800000}"/>
    <cellStyle name="Nota 2 4 2 69" xfId="32673" xr:uid="{00000000-0005-0000-0000-00004A800000}"/>
    <cellStyle name="Nota 2 4 2 7" xfId="32674" xr:uid="{00000000-0005-0000-0000-00004B800000}"/>
    <cellStyle name="Nota 2 4 2 7 2" xfId="32675" xr:uid="{00000000-0005-0000-0000-00004C800000}"/>
    <cellStyle name="Nota 2 4 2 70" xfId="32676" xr:uid="{00000000-0005-0000-0000-00004D800000}"/>
    <cellStyle name="Nota 2 4 2 71" xfId="32677" xr:uid="{00000000-0005-0000-0000-00004E800000}"/>
    <cellStyle name="Nota 2 4 2 72" xfId="32678" xr:uid="{00000000-0005-0000-0000-00004F800000}"/>
    <cellStyle name="Nota 2 4 2 73" xfId="32679" xr:uid="{00000000-0005-0000-0000-000050800000}"/>
    <cellStyle name="Nota 2 4 2 74" xfId="32680" xr:uid="{00000000-0005-0000-0000-000051800000}"/>
    <cellStyle name="Nota 2 4 2 75" xfId="32681" xr:uid="{00000000-0005-0000-0000-000052800000}"/>
    <cellStyle name="Nota 2 4 2 76" xfId="32682" xr:uid="{00000000-0005-0000-0000-000053800000}"/>
    <cellStyle name="Nota 2 4 2 77" xfId="52537" xr:uid="{00000000-0005-0000-0000-000054800000}"/>
    <cellStyle name="Nota 2 4 2 78" xfId="52769" xr:uid="{00000000-0005-0000-0000-000055800000}"/>
    <cellStyle name="Nota 2 4 2 79" xfId="53230" xr:uid="{00000000-0005-0000-0000-000056800000}"/>
    <cellStyle name="Nota 2 4 2 8" xfId="32683" xr:uid="{00000000-0005-0000-0000-000057800000}"/>
    <cellStyle name="Nota 2 4 2 8 2" xfId="32684" xr:uid="{00000000-0005-0000-0000-000058800000}"/>
    <cellStyle name="Nota 2 4 2 9" xfId="32685" xr:uid="{00000000-0005-0000-0000-000059800000}"/>
    <cellStyle name="Nota 2 4 2 9 2" xfId="32686" xr:uid="{00000000-0005-0000-0000-00005A800000}"/>
    <cellStyle name="Nota 2 4 20" xfId="962" xr:uid="{00000000-0005-0000-0000-00005B800000}"/>
    <cellStyle name="Nota 2 4 20 10" xfId="32687" xr:uid="{00000000-0005-0000-0000-00005C800000}"/>
    <cellStyle name="Nota 2 4 20 10 2" xfId="32688" xr:uid="{00000000-0005-0000-0000-00005D800000}"/>
    <cellStyle name="Nota 2 4 20 11" xfId="32689" xr:uid="{00000000-0005-0000-0000-00005E800000}"/>
    <cellStyle name="Nota 2 4 20 11 2" xfId="32690" xr:uid="{00000000-0005-0000-0000-00005F800000}"/>
    <cellStyle name="Nota 2 4 20 12" xfId="32691" xr:uid="{00000000-0005-0000-0000-000060800000}"/>
    <cellStyle name="Nota 2 4 20 12 2" xfId="32692" xr:uid="{00000000-0005-0000-0000-000061800000}"/>
    <cellStyle name="Nota 2 4 20 13" xfId="32693" xr:uid="{00000000-0005-0000-0000-000062800000}"/>
    <cellStyle name="Nota 2 4 20 13 2" xfId="32694" xr:uid="{00000000-0005-0000-0000-000063800000}"/>
    <cellStyle name="Nota 2 4 20 14" xfId="32695" xr:uid="{00000000-0005-0000-0000-000064800000}"/>
    <cellStyle name="Nota 2 4 20 14 2" xfId="32696" xr:uid="{00000000-0005-0000-0000-000065800000}"/>
    <cellStyle name="Nota 2 4 20 15" xfId="32697" xr:uid="{00000000-0005-0000-0000-000066800000}"/>
    <cellStyle name="Nota 2 4 20 15 2" xfId="32698" xr:uid="{00000000-0005-0000-0000-000067800000}"/>
    <cellStyle name="Nota 2 4 20 16" xfId="32699" xr:uid="{00000000-0005-0000-0000-000068800000}"/>
    <cellStyle name="Nota 2 4 20 16 2" xfId="32700" xr:uid="{00000000-0005-0000-0000-000069800000}"/>
    <cellStyle name="Nota 2 4 20 17" xfId="32701" xr:uid="{00000000-0005-0000-0000-00006A800000}"/>
    <cellStyle name="Nota 2 4 20 17 2" xfId="32702" xr:uid="{00000000-0005-0000-0000-00006B800000}"/>
    <cellStyle name="Nota 2 4 20 18" xfId="32703" xr:uid="{00000000-0005-0000-0000-00006C800000}"/>
    <cellStyle name="Nota 2 4 20 18 2" xfId="32704" xr:uid="{00000000-0005-0000-0000-00006D800000}"/>
    <cellStyle name="Nota 2 4 20 19" xfId="32705" xr:uid="{00000000-0005-0000-0000-00006E800000}"/>
    <cellStyle name="Nota 2 4 20 19 2" xfId="32706" xr:uid="{00000000-0005-0000-0000-00006F800000}"/>
    <cellStyle name="Nota 2 4 20 2" xfId="963" xr:uid="{00000000-0005-0000-0000-000070800000}"/>
    <cellStyle name="Nota 2 4 20 2 2" xfId="32707" xr:uid="{00000000-0005-0000-0000-000071800000}"/>
    <cellStyle name="Nota 2 4 20 20" xfId="32708" xr:uid="{00000000-0005-0000-0000-000072800000}"/>
    <cellStyle name="Nota 2 4 20 20 2" xfId="32709" xr:uid="{00000000-0005-0000-0000-000073800000}"/>
    <cellStyle name="Nota 2 4 20 21" xfId="32710" xr:uid="{00000000-0005-0000-0000-000074800000}"/>
    <cellStyle name="Nota 2 4 20 21 2" xfId="32711" xr:uid="{00000000-0005-0000-0000-000075800000}"/>
    <cellStyle name="Nota 2 4 20 22" xfId="32712" xr:uid="{00000000-0005-0000-0000-000076800000}"/>
    <cellStyle name="Nota 2 4 20 22 2" xfId="32713" xr:uid="{00000000-0005-0000-0000-000077800000}"/>
    <cellStyle name="Nota 2 4 20 23" xfId="32714" xr:uid="{00000000-0005-0000-0000-000078800000}"/>
    <cellStyle name="Nota 2 4 20 23 2" xfId="32715" xr:uid="{00000000-0005-0000-0000-000079800000}"/>
    <cellStyle name="Nota 2 4 20 24" xfId="32716" xr:uid="{00000000-0005-0000-0000-00007A800000}"/>
    <cellStyle name="Nota 2 4 20 24 2" xfId="32717" xr:uid="{00000000-0005-0000-0000-00007B800000}"/>
    <cellStyle name="Nota 2 4 20 25" xfId="32718" xr:uid="{00000000-0005-0000-0000-00007C800000}"/>
    <cellStyle name="Nota 2 4 20 25 2" xfId="32719" xr:uid="{00000000-0005-0000-0000-00007D800000}"/>
    <cellStyle name="Nota 2 4 20 26" xfId="32720" xr:uid="{00000000-0005-0000-0000-00007E800000}"/>
    <cellStyle name="Nota 2 4 20 26 2" xfId="32721" xr:uid="{00000000-0005-0000-0000-00007F800000}"/>
    <cellStyle name="Nota 2 4 20 27" xfId="32722" xr:uid="{00000000-0005-0000-0000-000080800000}"/>
    <cellStyle name="Nota 2 4 20 27 2" xfId="32723" xr:uid="{00000000-0005-0000-0000-000081800000}"/>
    <cellStyle name="Nota 2 4 20 28" xfId="32724" xr:uid="{00000000-0005-0000-0000-000082800000}"/>
    <cellStyle name="Nota 2 4 20 28 2" xfId="32725" xr:uid="{00000000-0005-0000-0000-000083800000}"/>
    <cellStyle name="Nota 2 4 20 29" xfId="32726" xr:uid="{00000000-0005-0000-0000-000084800000}"/>
    <cellStyle name="Nota 2 4 20 29 2" xfId="32727" xr:uid="{00000000-0005-0000-0000-000085800000}"/>
    <cellStyle name="Nota 2 4 20 3" xfId="32728" xr:uid="{00000000-0005-0000-0000-000086800000}"/>
    <cellStyle name="Nota 2 4 20 3 2" xfId="32729" xr:uid="{00000000-0005-0000-0000-000087800000}"/>
    <cellStyle name="Nota 2 4 20 30" xfId="32730" xr:uid="{00000000-0005-0000-0000-000088800000}"/>
    <cellStyle name="Nota 2 4 20 30 2" xfId="32731" xr:uid="{00000000-0005-0000-0000-000089800000}"/>
    <cellStyle name="Nota 2 4 20 31" xfId="32732" xr:uid="{00000000-0005-0000-0000-00008A800000}"/>
    <cellStyle name="Nota 2 4 20 31 2" xfId="32733" xr:uid="{00000000-0005-0000-0000-00008B800000}"/>
    <cellStyle name="Nota 2 4 20 32" xfId="32734" xr:uid="{00000000-0005-0000-0000-00008C800000}"/>
    <cellStyle name="Nota 2 4 20 32 2" xfId="32735" xr:uid="{00000000-0005-0000-0000-00008D800000}"/>
    <cellStyle name="Nota 2 4 20 33" xfId="32736" xr:uid="{00000000-0005-0000-0000-00008E800000}"/>
    <cellStyle name="Nota 2 4 20 33 2" xfId="32737" xr:uid="{00000000-0005-0000-0000-00008F800000}"/>
    <cellStyle name="Nota 2 4 20 34" xfId="32738" xr:uid="{00000000-0005-0000-0000-000090800000}"/>
    <cellStyle name="Nota 2 4 20 34 2" xfId="32739" xr:uid="{00000000-0005-0000-0000-000091800000}"/>
    <cellStyle name="Nota 2 4 20 35" xfId="32740" xr:uid="{00000000-0005-0000-0000-000092800000}"/>
    <cellStyle name="Nota 2 4 20 35 2" xfId="32741" xr:uid="{00000000-0005-0000-0000-000093800000}"/>
    <cellStyle name="Nota 2 4 20 36" xfId="32742" xr:uid="{00000000-0005-0000-0000-000094800000}"/>
    <cellStyle name="Nota 2 4 20 36 2" xfId="32743" xr:uid="{00000000-0005-0000-0000-000095800000}"/>
    <cellStyle name="Nota 2 4 20 37" xfId="32744" xr:uid="{00000000-0005-0000-0000-000096800000}"/>
    <cellStyle name="Nota 2 4 20 37 2" xfId="32745" xr:uid="{00000000-0005-0000-0000-000097800000}"/>
    <cellStyle name="Nota 2 4 20 38" xfId="32746" xr:uid="{00000000-0005-0000-0000-000098800000}"/>
    <cellStyle name="Nota 2 4 20 38 2" xfId="32747" xr:uid="{00000000-0005-0000-0000-000099800000}"/>
    <cellStyle name="Nota 2 4 20 39" xfId="32748" xr:uid="{00000000-0005-0000-0000-00009A800000}"/>
    <cellStyle name="Nota 2 4 20 39 2" xfId="32749" xr:uid="{00000000-0005-0000-0000-00009B800000}"/>
    <cellStyle name="Nota 2 4 20 4" xfId="32750" xr:uid="{00000000-0005-0000-0000-00009C800000}"/>
    <cellStyle name="Nota 2 4 20 4 2" xfId="32751" xr:uid="{00000000-0005-0000-0000-00009D800000}"/>
    <cellStyle name="Nota 2 4 20 40" xfId="32752" xr:uid="{00000000-0005-0000-0000-00009E800000}"/>
    <cellStyle name="Nota 2 4 20 41" xfId="32753" xr:uid="{00000000-0005-0000-0000-00009F800000}"/>
    <cellStyle name="Nota 2 4 20 42" xfId="32754" xr:uid="{00000000-0005-0000-0000-0000A0800000}"/>
    <cellStyle name="Nota 2 4 20 43" xfId="32755" xr:uid="{00000000-0005-0000-0000-0000A1800000}"/>
    <cellStyle name="Nota 2 4 20 44" xfId="32756" xr:uid="{00000000-0005-0000-0000-0000A2800000}"/>
    <cellStyle name="Nota 2 4 20 45" xfId="32757" xr:uid="{00000000-0005-0000-0000-0000A3800000}"/>
    <cellStyle name="Nota 2 4 20 46" xfId="32758" xr:uid="{00000000-0005-0000-0000-0000A4800000}"/>
    <cellStyle name="Nota 2 4 20 47" xfId="32759" xr:uid="{00000000-0005-0000-0000-0000A5800000}"/>
    <cellStyle name="Nota 2 4 20 48" xfId="32760" xr:uid="{00000000-0005-0000-0000-0000A6800000}"/>
    <cellStyle name="Nota 2 4 20 49" xfId="32761" xr:uid="{00000000-0005-0000-0000-0000A7800000}"/>
    <cellStyle name="Nota 2 4 20 5" xfId="32762" xr:uid="{00000000-0005-0000-0000-0000A8800000}"/>
    <cellStyle name="Nota 2 4 20 5 2" xfId="32763" xr:uid="{00000000-0005-0000-0000-0000A9800000}"/>
    <cellStyle name="Nota 2 4 20 50" xfId="32764" xr:uid="{00000000-0005-0000-0000-0000AA800000}"/>
    <cellStyle name="Nota 2 4 20 51" xfId="32765" xr:uid="{00000000-0005-0000-0000-0000AB800000}"/>
    <cellStyle name="Nota 2 4 20 52" xfId="32766" xr:uid="{00000000-0005-0000-0000-0000AC800000}"/>
    <cellStyle name="Nota 2 4 20 53" xfId="32767" xr:uid="{00000000-0005-0000-0000-0000AD800000}"/>
    <cellStyle name="Nota 2 4 20 54" xfId="32768" xr:uid="{00000000-0005-0000-0000-0000AE800000}"/>
    <cellStyle name="Nota 2 4 20 55" xfId="32769" xr:uid="{00000000-0005-0000-0000-0000AF800000}"/>
    <cellStyle name="Nota 2 4 20 56" xfId="32770" xr:uid="{00000000-0005-0000-0000-0000B0800000}"/>
    <cellStyle name="Nota 2 4 20 57" xfId="32771" xr:uid="{00000000-0005-0000-0000-0000B1800000}"/>
    <cellStyle name="Nota 2 4 20 58" xfId="32772" xr:uid="{00000000-0005-0000-0000-0000B2800000}"/>
    <cellStyle name="Nota 2 4 20 59" xfId="32773" xr:uid="{00000000-0005-0000-0000-0000B3800000}"/>
    <cellStyle name="Nota 2 4 20 6" xfId="32774" xr:uid="{00000000-0005-0000-0000-0000B4800000}"/>
    <cellStyle name="Nota 2 4 20 6 2" xfId="32775" xr:uid="{00000000-0005-0000-0000-0000B5800000}"/>
    <cellStyle name="Nota 2 4 20 60" xfId="32776" xr:uid="{00000000-0005-0000-0000-0000B6800000}"/>
    <cellStyle name="Nota 2 4 20 61" xfId="32777" xr:uid="{00000000-0005-0000-0000-0000B7800000}"/>
    <cellStyle name="Nota 2 4 20 62" xfId="32778" xr:uid="{00000000-0005-0000-0000-0000B8800000}"/>
    <cellStyle name="Nota 2 4 20 63" xfId="32779" xr:uid="{00000000-0005-0000-0000-0000B9800000}"/>
    <cellStyle name="Nota 2 4 20 64" xfId="32780" xr:uid="{00000000-0005-0000-0000-0000BA800000}"/>
    <cellStyle name="Nota 2 4 20 65" xfId="32781" xr:uid="{00000000-0005-0000-0000-0000BB800000}"/>
    <cellStyle name="Nota 2 4 20 66" xfId="32782" xr:uid="{00000000-0005-0000-0000-0000BC800000}"/>
    <cellStyle name="Nota 2 4 20 67" xfId="32783" xr:uid="{00000000-0005-0000-0000-0000BD800000}"/>
    <cellStyle name="Nota 2 4 20 68" xfId="32784" xr:uid="{00000000-0005-0000-0000-0000BE800000}"/>
    <cellStyle name="Nota 2 4 20 69" xfId="32785" xr:uid="{00000000-0005-0000-0000-0000BF800000}"/>
    <cellStyle name="Nota 2 4 20 7" xfId="32786" xr:uid="{00000000-0005-0000-0000-0000C0800000}"/>
    <cellStyle name="Nota 2 4 20 7 2" xfId="32787" xr:uid="{00000000-0005-0000-0000-0000C1800000}"/>
    <cellStyle name="Nota 2 4 20 70" xfId="32788" xr:uid="{00000000-0005-0000-0000-0000C2800000}"/>
    <cellStyle name="Nota 2 4 20 71" xfId="32789" xr:uid="{00000000-0005-0000-0000-0000C3800000}"/>
    <cellStyle name="Nota 2 4 20 72" xfId="32790" xr:uid="{00000000-0005-0000-0000-0000C4800000}"/>
    <cellStyle name="Nota 2 4 20 73" xfId="32791" xr:uid="{00000000-0005-0000-0000-0000C5800000}"/>
    <cellStyle name="Nota 2 4 20 74" xfId="32792" xr:uid="{00000000-0005-0000-0000-0000C6800000}"/>
    <cellStyle name="Nota 2 4 20 75" xfId="32793" xr:uid="{00000000-0005-0000-0000-0000C7800000}"/>
    <cellStyle name="Nota 2 4 20 76" xfId="32794" xr:uid="{00000000-0005-0000-0000-0000C8800000}"/>
    <cellStyle name="Nota 2 4 20 77" xfId="52651" xr:uid="{00000000-0005-0000-0000-0000C9800000}"/>
    <cellStyle name="Nota 2 4 20 78" xfId="52906" xr:uid="{00000000-0005-0000-0000-0000CA800000}"/>
    <cellStyle name="Nota 2 4 20 79" xfId="53367" xr:uid="{00000000-0005-0000-0000-0000CB800000}"/>
    <cellStyle name="Nota 2 4 20 8" xfId="32795" xr:uid="{00000000-0005-0000-0000-0000CC800000}"/>
    <cellStyle name="Nota 2 4 20 8 2" xfId="32796" xr:uid="{00000000-0005-0000-0000-0000CD800000}"/>
    <cellStyle name="Nota 2 4 20 9" xfId="32797" xr:uid="{00000000-0005-0000-0000-0000CE800000}"/>
    <cellStyle name="Nota 2 4 20 9 2" xfId="32798" xr:uid="{00000000-0005-0000-0000-0000CF800000}"/>
    <cellStyle name="Nota 2 4 21" xfId="964" xr:uid="{00000000-0005-0000-0000-0000D0800000}"/>
    <cellStyle name="Nota 2 4 21 10" xfId="32799" xr:uid="{00000000-0005-0000-0000-0000D1800000}"/>
    <cellStyle name="Nota 2 4 21 10 2" xfId="32800" xr:uid="{00000000-0005-0000-0000-0000D2800000}"/>
    <cellStyle name="Nota 2 4 21 11" xfId="32801" xr:uid="{00000000-0005-0000-0000-0000D3800000}"/>
    <cellStyle name="Nota 2 4 21 11 2" xfId="32802" xr:uid="{00000000-0005-0000-0000-0000D4800000}"/>
    <cellStyle name="Nota 2 4 21 12" xfId="32803" xr:uid="{00000000-0005-0000-0000-0000D5800000}"/>
    <cellStyle name="Nota 2 4 21 12 2" xfId="32804" xr:uid="{00000000-0005-0000-0000-0000D6800000}"/>
    <cellStyle name="Nota 2 4 21 13" xfId="32805" xr:uid="{00000000-0005-0000-0000-0000D7800000}"/>
    <cellStyle name="Nota 2 4 21 13 2" xfId="32806" xr:uid="{00000000-0005-0000-0000-0000D8800000}"/>
    <cellStyle name="Nota 2 4 21 14" xfId="32807" xr:uid="{00000000-0005-0000-0000-0000D9800000}"/>
    <cellStyle name="Nota 2 4 21 14 2" xfId="32808" xr:uid="{00000000-0005-0000-0000-0000DA800000}"/>
    <cellStyle name="Nota 2 4 21 15" xfId="32809" xr:uid="{00000000-0005-0000-0000-0000DB800000}"/>
    <cellStyle name="Nota 2 4 21 15 2" xfId="32810" xr:uid="{00000000-0005-0000-0000-0000DC800000}"/>
    <cellStyle name="Nota 2 4 21 16" xfId="32811" xr:uid="{00000000-0005-0000-0000-0000DD800000}"/>
    <cellStyle name="Nota 2 4 21 16 2" xfId="32812" xr:uid="{00000000-0005-0000-0000-0000DE800000}"/>
    <cellStyle name="Nota 2 4 21 17" xfId="32813" xr:uid="{00000000-0005-0000-0000-0000DF800000}"/>
    <cellStyle name="Nota 2 4 21 17 2" xfId="32814" xr:uid="{00000000-0005-0000-0000-0000E0800000}"/>
    <cellStyle name="Nota 2 4 21 18" xfId="32815" xr:uid="{00000000-0005-0000-0000-0000E1800000}"/>
    <cellStyle name="Nota 2 4 21 18 2" xfId="32816" xr:uid="{00000000-0005-0000-0000-0000E2800000}"/>
    <cellStyle name="Nota 2 4 21 19" xfId="32817" xr:uid="{00000000-0005-0000-0000-0000E3800000}"/>
    <cellStyle name="Nota 2 4 21 19 2" xfId="32818" xr:uid="{00000000-0005-0000-0000-0000E4800000}"/>
    <cellStyle name="Nota 2 4 21 2" xfId="965" xr:uid="{00000000-0005-0000-0000-0000E5800000}"/>
    <cellStyle name="Nota 2 4 21 2 2" xfId="32819" xr:uid="{00000000-0005-0000-0000-0000E6800000}"/>
    <cellStyle name="Nota 2 4 21 20" xfId="32820" xr:uid="{00000000-0005-0000-0000-0000E7800000}"/>
    <cellStyle name="Nota 2 4 21 20 2" xfId="32821" xr:uid="{00000000-0005-0000-0000-0000E8800000}"/>
    <cellStyle name="Nota 2 4 21 21" xfId="32822" xr:uid="{00000000-0005-0000-0000-0000E9800000}"/>
    <cellStyle name="Nota 2 4 21 21 2" xfId="32823" xr:uid="{00000000-0005-0000-0000-0000EA800000}"/>
    <cellStyle name="Nota 2 4 21 22" xfId="32824" xr:uid="{00000000-0005-0000-0000-0000EB800000}"/>
    <cellStyle name="Nota 2 4 21 22 2" xfId="32825" xr:uid="{00000000-0005-0000-0000-0000EC800000}"/>
    <cellStyle name="Nota 2 4 21 23" xfId="32826" xr:uid="{00000000-0005-0000-0000-0000ED800000}"/>
    <cellStyle name="Nota 2 4 21 23 2" xfId="32827" xr:uid="{00000000-0005-0000-0000-0000EE800000}"/>
    <cellStyle name="Nota 2 4 21 24" xfId="32828" xr:uid="{00000000-0005-0000-0000-0000EF800000}"/>
    <cellStyle name="Nota 2 4 21 24 2" xfId="32829" xr:uid="{00000000-0005-0000-0000-0000F0800000}"/>
    <cellStyle name="Nota 2 4 21 25" xfId="32830" xr:uid="{00000000-0005-0000-0000-0000F1800000}"/>
    <cellStyle name="Nota 2 4 21 25 2" xfId="32831" xr:uid="{00000000-0005-0000-0000-0000F2800000}"/>
    <cellStyle name="Nota 2 4 21 26" xfId="32832" xr:uid="{00000000-0005-0000-0000-0000F3800000}"/>
    <cellStyle name="Nota 2 4 21 26 2" xfId="32833" xr:uid="{00000000-0005-0000-0000-0000F4800000}"/>
    <cellStyle name="Nota 2 4 21 27" xfId="32834" xr:uid="{00000000-0005-0000-0000-0000F5800000}"/>
    <cellStyle name="Nota 2 4 21 27 2" xfId="32835" xr:uid="{00000000-0005-0000-0000-0000F6800000}"/>
    <cellStyle name="Nota 2 4 21 28" xfId="32836" xr:uid="{00000000-0005-0000-0000-0000F7800000}"/>
    <cellStyle name="Nota 2 4 21 28 2" xfId="32837" xr:uid="{00000000-0005-0000-0000-0000F8800000}"/>
    <cellStyle name="Nota 2 4 21 29" xfId="32838" xr:uid="{00000000-0005-0000-0000-0000F9800000}"/>
    <cellStyle name="Nota 2 4 21 29 2" xfId="32839" xr:uid="{00000000-0005-0000-0000-0000FA800000}"/>
    <cellStyle name="Nota 2 4 21 3" xfId="32840" xr:uid="{00000000-0005-0000-0000-0000FB800000}"/>
    <cellStyle name="Nota 2 4 21 3 2" xfId="32841" xr:uid="{00000000-0005-0000-0000-0000FC800000}"/>
    <cellStyle name="Nota 2 4 21 30" xfId="32842" xr:uid="{00000000-0005-0000-0000-0000FD800000}"/>
    <cellStyle name="Nota 2 4 21 30 2" xfId="32843" xr:uid="{00000000-0005-0000-0000-0000FE800000}"/>
    <cellStyle name="Nota 2 4 21 31" xfId="32844" xr:uid="{00000000-0005-0000-0000-0000FF800000}"/>
    <cellStyle name="Nota 2 4 21 31 2" xfId="32845" xr:uid="{00000000-0005-0000-0000-000000810000}"/>
    <cellStyle name="Nota 2 4 21 32" xfId="32846" xr:uid="{00000000-0005-0000-0000-000001810000}"/>
    <cellStyle name="Nota 2 4 21 32 2" xfId="32847" xr:uid="{00000000-0005-0000-0000-000002810000}"/>
    <cellStyle name="Nota 2 4 21 33" xfId="32848" xr:uid="{00000000-0005-0000-0000-000003810000}"/>
    <cellStyle name="Nota 2 4 21 33 2" xfId="32849" xr:uid="{00000000-0005-0000-0000-000004810000}"/>
    <cellStyle name="Nota 2 4 21 34" xfId="32850" xr:uid="{00000000-0005-0000-0000-000005810000}"/>
    <cellStyle name="Nota 2 4 21 34 2" xfId="32851" xr:uid="{00000000-0005-0000-0000-000006810000}"/>
    <cellStyle name="Nota 2 4 21 35" xfId="32852" xr:uid="{00000000-0005-0000-0000-000007810000}"/>
    <cellStyle name="Nota 2 4 21 35 2" xfId="32853" xr:uid="{00000000-0005-0000-0000-000008810000}"/>
    <cellStyle name="Nota 2 4 21 36" xfId="32854" xr:uid="{00000000-0005-0000-0000-000009810000}"/>
    <cellStyle name="Nota 2 4 21 36 2" xfId="32855" xr:uid="{00000000-0005-0000-0000-00000A810000}"/>
    <cellStyle name="Nota 2 4 21 37" xfId="32856" xr:uid="{00000000-0005-0000-0000-00000B810000}"/>
    <cellStyle name="Nota 2 4 21 37 2" xfId="32857" xr:uid="{00000000-0005-0000-0000-00000C810000}"/>
    <cellStyle name="Nota 2 4 21 38" xfId="32858" xr:uid="{00000000-0005-0000-0000-00000D810000}"/>
    <cellStyle name="Nota 2 4 21 38 2" xfId="32859" xr:uid="{00000000-0005-0000-0000-00000E810000}"/>
    <cellStyle name="Nota 2 4 21 39" xfId="32860" xr:uid="{00000000-0005-0000-0000-00000F810000}"/>
    <cellStyle name="Nota 2 4 21 4" xfId="32861" xr:uid="{00000000-0005-0000-0000-000010810000}"/>
    <cellStyle name="Nota 2 4 21 4 2" xfId="32862" xr:uid="{00000000-0005-0000-0000-000011810000}"/>
    <cellStyle name="Nota 2 4 21 40" xfId="32863" xr:uid="{00000000-0005-0000-0000-000012810000}"/>
    <cellStyle name="Nota 2 4 21 41" xfId="32864" xr:uid="{00000000-0005-0000-0000-000013810000}"/>
    <cellStyle name="Nota 2 4 21 42" xfId="32865" xr:uid="{00000000-0005-0000-0000-000014810000}"/>
    <cellStyle name="Nota 2 4 21 43" xfId="32866" xr:uid="{00000000-0005-0000-0000-000015810000}"/>
    <cellStyle name="Nota 2 4 21 44" xfId="32867" xr:uid="{00000000-0005-0000-0000-000016810000}"/>
    <cellStyle name="Nota 2 4 21 45" xfId="32868" xr:uid="{00000000-0005-0000-0000-000017810000}"/>
    <cellStyle name="Nota 2 4 21 46" xfId="32869" xr:uid="{00000000-0005-0000-0000-000018810000}"/>
    <cellStyle name="Nota 2 4 21 47" xfId="32870" xr:uid="{00000000-0005-0000-0000-000019810000}"/>
    <cellStyle name="Nota 2 4 21 48" xfId="32871" xr:uid="{00000000-0005-0000-0000-00001A810000}"/>
    <cellStyle name="Nota 2 4 21 49" xfId="32872" xr:uid="{00000000-0005-0000-0000-00001B810000}"/>
    <cellStyle name="Nota 2 4 21 5" xfId="32873" xr:uid="{00000000-0005-0000-0000-00001C810000}"/>
    <cellStyle name="Nota 2 4 21 5 2" xfId="32874" xr:uid="{00000000-0005-0000-0000-00001D810000}"/>
    <cellStyle name="Nota 2 4 21 50" xfId="32875" xr:uid="{00000000-0005-0000-0000-00001E810000}"/>
    <cellStyle name="Nota 2 4 21 51" xfId="32876" xr:uid="{00000000-0005-0000-0000-00001F810000}"/>
    <cellStyle name="Nota 2 4 21 52" xfId="32877" xr:uid="{00000000-0005-0000-0000-000020810000}"/>
    <cellStyle name="Nota 2 4 21 53" xfId="32878" xr:uid="{00000000-0005-0000-0000-000021810000}"/>
    <cellStyle name="Nota 2 4 21 54" xfId="32879" xr:uid="{00000000-0005-0000-0000-000022810000}"/>
    <cellStyle name="Nota 2 4 21 55" xfId="32880" xr:uid="{00000000-0005-0000-0000-000023810000}"/>
    <cellStyle name="Nota 2 4 21 56" xfId="32881" xr:uid="{00000000-0005-0000-0000-000024810000}"/>
    <cellStyle name="Nota 2 4 21 57" xfId="32882" xr:uid="{00000000-0005-0000-0000-000025810000}"/>
    <cellStyle name="Nota 2 4 21 58" xfId="32883" xr:uid="{00000000-0005-0000-0000-000026810000}"/>
    <cellStyle name="Nota 2 4 21 59" xfId="32884" xr:uid="{00000000-0005-0000-0000-000027810000}"/>
    <cellStyle name="Nota 2 4 21 6" xfId="32885" xr:uid="{00000000-0005-0000-0000-000028810000}"/>
    <cellStyle name="Nota 2 4 21 6 2" xfId="32886" xr:uid="{00000000-0005-0000-0000-000029810000}"/>
    <cellStyle name="Nota 2 4 21 60" xfId="32887" xr:uid="{00000000-0005-0000-0000-00002A810000}"/>
    <cellStyle name="Nota 2 4 21 61" xfId="32888" xr:uid="{00000000-0005-0000-0000-00002B810000}"/>
    <cellStyle name="Nota 2 4 21 62" xfId="32889" xr:uid="{00000000-0005-0000-0000-00002C810000}"/>
    <cellStyle name="Nota 2 4 21 63" xfId="32890" xr:uid="{00000000-0005-0000-0000-00002D810000}"/>
    <cellStyle name="Nota 2 4 21 64" xfId="32891" xr:uid="{00000000-0005-0000-0000-00002E810000}"/>
    <cellStyle name="Nota 2 4 21 65" xfId="32892" xr:uid="{00000000-0005-0000-0000-00002F810000}"/>
    <cellStyle name="Nota 2 4 21 66" xfId="32893" xr:uid="{00000000-0005-0000-0000-000030810000}"/>
    <cellStyle name="Nota 2 4 21 67" xfId="32894" xr:uid="{00000000-0005-0000-0000-000031810000}"/>
    <cellStyle name="Nota 2 4 21 68" xfId="32895" xr:uid="{00000000-0005-0000-0000-000032810000}"/>
    <cellStyle name="Nota 2 4 21 69" xfId="32896" xr:uid="{00000000-0005-0000-0000-000033810000}"/>
    <cellStyle name="Nota 2 4 21 7" xfId="32897" xr:uid="{00000000-0005-0000-0000-000034810000}"/>
    <cellStyle name="Nota 2 4 21 7 2" xfId="32898" xr:uid="{00000000-0005-0000-0000-000035810000}"/>
    <cellStyle name="Nota 2 4 21 70" xfId="32899" xr:uid="{00000000-0005-0000-0000-000036810000}"/>
    <cellStyle name="Nota 2 4 21 71" xfId="32900" xr:uid="{00000000-0005-0000-0000-000037810000}"/>
    <cellStyle name="Nota 2 4 21 72" xfId="32901" xr:uid="{00000000-0005-0000-0000-000038810000}"/>
    <cellStyle name="Nota 2 4 21 73" xfId="32902" xr:uid="{00000000-0005-0000-0000-000039810000}"/>
    <cellStyle name="Nota 2 4 21 74" xfId="32903" xr:uid="{00000000-0005-0000-0000-00003A810000}"/>
    <cellStyle name="Nota 2 4 21 75" xfId="32904" xr:uid="{00000000-0005-0000-0000-00003B810000}"/>
    <cellStyle name="Nota 2 4 21 76" xfId="52744" xr:uid="{00000000-0005-0000-0000-00003C810000}"/>
    <cellStyle name="Nota 2 4 21 77" xfId="53021" xr:uid="{00000000-0005-0000-0000-00003D810000}"/>
    <cellStyle name="Nota 2 4 21 78" xfId="53482" xr:uid="{00000000-0005-0000-0000-00003E810000}"/>
    <cellStyle name="Nota 2 4 21 8" xfId="32905" xr:uid="{00000000-0005-0000-0000-00003F810000}"/>
    <cellStyle name="Nota 2 4 21 8 2" xfId="32906" xr:uid="{00000000-0005-0000-0000-000040810000}"/>
    <cellStyle name="Nota 2 4 21 9" xfId="32907" xr:uid="{00000000-0005-0000-0000-000041810000}"/>
    <cellStyle name="Nota 2 4 21 9 2" xfId="32908" xr:uid="{00000000-0005-0000-0000-000042810000}"/>
    <cellStyle name="Nota 2 4 22" xfId="966" xr:uid="{00000000-0005-0000-0000-000043810000}"/>
    <cellStyle name="Nota 2 4 22 2" xfId="32909" xr:uid="{00000000-0005-0000-0000-000044810000}"/>
    <cellStyle name="Nota 2 4 23" xfId="32910" xr:uid="{00000000-0005-0000-0000-000045810000}"/>
    <cellStyle name="Nota 2 4 23 2" xfId="32911" xr:uid="{00000000-0005-0000-0000-000046810000}"/>
    <cellStyle name="Nota 2 4 24" xfId="32912" xr:uid="{00000000-0005-0000-0000-000047810000}"/>
    <cellStyle name="Nota 2 4 24 2" xfId="32913" xr:uid="{00000000-0005-0000-0000-000048810000}"/>
    <cellStyle name="Nota 2 4 25" xfId="32914" xr:uid="{00000000-0005-0000-0000-000049810000}"/>
    <cellStyle name="Nota 2 4 25 2" xfId="32915" xr:uid="{00000000-0005-0000-0000-00004A810000}"/>
    <cellStyle name="Nota 2 4 26" xfId="32916" xr:uid="{00000000-0005-0000-0000-00004B810000}"/>
    <cellStyle name="Nota 2 4 26 2" xfId="32917" xr:uid="{00000000-0005-0000-0000-00004C810000}"/>
    <cellStyle name="Nota 2 4 27" xfId="32918" xr:uid="{00000000-0005-0000-0000-00004D810000}"/>
    <cellStyle name="Nota 2 4 27 2" xfId="32919" xr:uid="{00000000-0005-0000-0000-00004E810000}"/>
    <cellStyle name="Nota 2 4 28" xfId="32920" xr:uid="{00000000-0005-0000-0000-00004F810000}"/>
    <cellStyle name="Nota 2 4 28 2" xfId="32921" xr:uid="{00000000-0005-0000-0000-000050810000}"/>
    <cellStyle name="Nota 2 4 29" xfId="32922" xr:uid="{00000000-0005-0000-0000-000051810000}"/>
    <cellStyle name="Nota 2 4 29 2" xfId="32923" xr:uid="{00000000-0005-0000-0000-000052810000}"/>
    <cellStyle name="Nota 2 4 3" xfId="967" xr:uid="{00000000-0005-0000-0000-000053810000}"/>
    <cellStyle name="Nota 2 4 3 10" xfId="32924" xr:uid="{00000000-0005-0000-0000-000054810000}"/>
    <cellStyle name="Nota 2 4 3 10 2" xfId="32925" xr:uid="{00000000-0005-0000-0000-000055810000}"/>
    <cellStyle name="Nota 2 4 3 11" xfId="32926" xr:uid="{00000000-0005-0000-0000-000056810000}"/>
    <cellStyle name="Nota 2 4 3 11 2" xfId="32927" xr:uid="{00000000-0005-0000-0000-000057810000}"/>
    <cellStyle name="Nota 2 4 3 12" xfId="32928" xr:uid="{00000000-0005-0000-0000-000058810000}"/>
    <cellStyle name="Nota 2 4 3 12 2" xfId="32929" xr:uid="{00000000-0005-0000-0000-000059810000}"/>
    <cellStyle name="Nota 2 4 3 13" xfId="32930" xr:uid="{00000000-0005-0000-0000-00005A810000}"/>
    <cellStyle name="Nota 2 4 3 13 2" xfId="32931" xr:uid="{00000000-0005-0000-0000-00005B810000}"/>
    <cellStyle name="Nota 2 4 3 14" xfId="32932" xr:uid="{00000000-0005-0000-0000-00005C810000}"/>
    <cellStyle name="Nota 2 4 3 14 2" xfId="32933" xr:uid="{00000000-0005-0000-0000-00005D810000}"/>
    <cellStyle name="Nota 2 4 3 15" xfId="32934" xr:uid="{00000000-0005-0000-0000-00005E810000}"/>
    <cellStyle name="Nota 2 4 3 15 2" xfId="32935" xr:uid="{00000000-0005-0000-0000-00005F810000}"/>
    <cellStyle name="Nota 2 4 3 16" xfId="32936" xr:uid="{00000000-0005-0000-0000-000060810000}"/>
    <cellStyle name="Nota 2 4 3 16 2" xfId="32937" xr:uid="{00000000-0005-0000-0000-000061810000}"/>
    <cellStyle name="Nota 2 4 3 17" xfId="32938" xr:uid="{00000000-0005-0000-0000-000062810000}"/>
    <cellStyle name="Nota 2 4 3 17 2" xfId="32939" xr:uid="{00000000-0005-0000-0000-000063810000}"/>
    <cellStyle name="Nota 2 4 3 18" xfId="32940" xr:uid="{00000000-0005-0000-0000-000064810000}"/>
    <cellStyle name="Nota 2 4 3 18 2" xfId="32941" xr:uid="{00000000-0005-0000-0000-000065810000}"/>
    <cellStyle name="Nota 2 4 3 19" xfId="32942" xr:uid="{00000000-0005-0000-0000-000066810000}"/>
    <cellStyle name="Nota 2 4 3 19 2" xfId="32943" xr:uid="{00000000-0005-0000-0000-000067810000}"/>
    <cellStyle name="Nota 2 4 3 2" xfId="968" xr:uid="{00000000-0005-0000-0000-000068810000}"/>
    <cellStyle name="Nota 2 4 3 2 2" xfId="32944" xr:uid="{00000000-0005-0000-0000-000069810000}"/>
    <cellStyle name="Nota 2 4 3 20" xfId="32945" xr:uid="{00000000-0005-0000-0000-00006A810000}"/>
    <cellStyle name="Nota 2 4 3 20 2" xfId="32946" xr:uid="{00000000-0005-0000-0000-00006B810000}"/>
    <cellStyle name="Nota 2 4 3 21" xfId="32947" xr:uid="{00000000-0005-0000-0000-00006C810000}"/>
    <cellStyle name="Nota 2 4 3 21 2" xfId="32948" xr:uid="{00000000-0005-0000-0000-00006D810000}"/>
    <cellStyle name="Nota 2 4 3 22" xfId="32949" xr:uid="{00000000-0005-0000-0000-00006E810000}"/>
    <cellStyle name="Nota 2 4 3 22 2" xfId="32950" xr:uid="{00000000-0005-0000-0000-00006F810000}"/>
    <cellStyle name="Nota 2 4 3 23" xfId="32951" xr:uid="{00000000-0005-0000-0000-000070810000}"/>
    <cellStyle name="Nota 2 4 3 23 2" xfId="32952" xr:uid="{00000000-0005-0000-0000-000071810000}"/>
    <cellStyle name="Nota 2 4 3 24" xfId="32953" xr:uid="{00000000-0005-0000-0000-000072810000}"/>
    <cellStyle name="Nota 2 4 3 24 2" xfId="32954" xr:uid="{00000000-0005-0000-0000-000073810000}"/>
    <cellStyle name="Nota 2 4 3 25" xfId="32955" xr:uid="{00000000-0005-0000-0000-000074810000}"/>
    <cellStyle name="Nota 2 4 3 25 2" xfId="32956" xr:uid="{00000000-0005-0000-0000-000075810000}"/>
    <cellStyle name="Nota 2 4 3 26" xfId="32957" xr:uid="{00000000-0005-0000-0000-000076810000}"/>
    <cellStyle name="Nota 2 4 3 26 2" xfId="32958" xr:uid="{00000000-0005-0000-0000-000077810000}"/>
    <cellStyle name="Nota 2 4 3 27" xfId="32959" xr:uid="{00000000-0005-0000-0000-000078810000}"/>
    <cellStyle name="Nota 2 4 3 27 2" xfId="32960" xr:uid="{00000000-0005-0000-0000-000079810000}"/>
    <cellStyle name="Nota 2 4 3 28" xfId="32961" xr:uid="{00000000-0005-0000-0000-00007A810000}"/>
    <cellStyle name="Nota 2 4 3 28 2" xfId="32962" xr:uid="{00000000-0005-0000-0000-00007B810000}"/>
    <cellStyle name="Nota 2 4 3 29" xfId="32963" xr:uid="{00000000-0005-0000-0000-00007C810000}"/>
    <cellStyle name="Nota 2 4 3 29 2" xfId="32964" xr:uid="{00000000-0005-0000-0000-00007D810000}"/>
    <cellStyle name="Nota 2 4 3 3" xfId="32965" xr:uid="{00000000-0005-0000-0000-00007E810000}"/>
    <cellStyle name="Nota 2 4 3 3 2" xfId="32966" xr:uid="{00000000-0005-0000-0000-00007F810000}"/>
    <cellStyle name="Nota 2 4 3 30" xfId="32967" xr:uid="{00000000-0005-0000-0000-000080810000}"/>
    <cellStyle name="Nota 2 4 3 30 2" xfId="32968" xr:uid="{00000000-0005-0000-0000-000081810000}"/>
    <cellStyle name="Nota 2 4 3 31" xfId="32969" xr:uid="{00000000-0005-0000-0000-000082810000}"/>
    <cellStyle name="Nota 2 4 3 31 2" xfId="32970" xr:uid="{00000000-0005-0000-0000-000083810000}"/>
    <cellStyle name="Nota 2 4 3 32" xfId="32971" xr:uid="{00000000-0005-0000-0000-000084810000}"/>
    <cellStyle name="Nota 2 4 3 32 2" xfId="32972" xr:uid="{00000000-0005-0000-0000-000085810000}"/>
    <cellStyle name="Nota 2 4 3 33" xfId="32973" xr:uid="{00000000-0005-0000-0000-000086810000}"/>
    <cellStyle name="Nota 2 4 3 33 2" xfId="32974" xr:uid="{00000000-0005-0000-0000-000087810000}"/>
    <cellStyle name="Nota 2 4 3 34" xfId="32975" xr:uid="{00000000-0005-0000-0000-000088810000}"/>
    <cellStyle name="Nota 2 4 3 34 2" xfId="32976" xr:uid="{00000000-0005-0000-0000-000089810000}"/>
    <cellStyle name="Nota 2 4 3 35" xfId="32977" xr:uid="{00000000-0005-0000-0000-00008A810000}"/>
    <cellStyle name="Nota 2 4 3 35 2" xfId="32978" xr:uid="{00000000-0005-0000-0000-00008B810000}"/>
    <cellStyle name="Nota 2 4 3 36" xfId="32979" xr:uid="{00000000-0005-0000-0000-00008C810000}"/>
    <cellStyle name="Nota 2 4 3 36 2" xfId="32980" xr:uid="{00000000-0005-0000-0000-00008D810000}"/>
    <cellStyle name="Nota 2 4 3 37" xfId="32981" xr:uid="{00000000-0005-0000-0000-00008E810000}"/>
    <cellStyle name="Nota 2 4 3 37 2" xfId="32982" xr:uid="{00000000-0005-0000-0000-00008F810000}"/>
    <cellStyle name="Nota 2 4 3 38" xfId="32983" xr:uid="{00000000-0005-0000-0000-000090810000}"/>
    <cellStyle name="Nota 2 4 3 38 2" xfId="32984" xr:uid="{00000000-0005-0000-0000-000091810000}"/>
    <cellStyle name="Nota 2 4 3 39" xfId="32985" xr:uid="{00000000-0005-0000-0000-000092810000}"/>
    <cellStyle name="Nota 2 4 3 39 2" xfId="32986" xr:uid="{00000000-0005-0000-0000-000093810000}"/>
    <cellStyle name="Nota 2 4 3 4" xfId="32987" xr:uid="{00000000-0005-0000-0000-000094810000}"/>
    <cellStyle name="Nota 2 4 3 4 2" xfId="32988" xr:uid="{00000000-0005-0000-0000-000095810000}"/>
    <cellStyle name="Nota 2 4 3 40" xfId="32989" xr:uid="{00000000-0005-0000-0000-000096810000}"/>
    <cellStyle name="Nota 2 4 3 41" xfId="32990" xr:uid="{00000000-0005-0000-0000-000097810000}"/>
    <cellStyle name="Nota 2 4 3 42" xfId="32991" xr:uid="{00000000-0005-0000-0000-000098810000}"/>
    <cellStyle name="Nota 2 4 3 43" xfId="32992" xr:uid="{00000000-0005-0000-0000-000099810000}"/>
    <cellStyle name="Nota 2 4 3 44" xfId="32993" xr:uid="{00000000-0005-0000-0000-00009A810000}"/>
    <cellStyle name="Nota 2 4 3 45" xfId="32994" xr:uid="{00000000-0005-0000-0000-00009B810000}"/>
    <cellStyle name="Nota 2 4 3 46" xfId="32995" xr:uid="{00000000-0005-0000-0000-00009C810000}"/>
    <cellStyle name="Nota 2 4 3 47" xfId="32996" xr:uid="{00000000-0005-0000-0000-00009D810000}"/>
    <cellStyle name="Nota 2 4 3 48" xfId="32997" xr:uid="{00000000-0005-0000-0000-00009E810000}"/>
    <cellStyle name="Nota 2 4 3 49" xfId="32998" xr:uid="{00000000-0005-0000-0000-00009F810000}"/>
    <cellStyle name="Nota 2 4 3 5" xfId="32999" xr:uid="{00000000-0005-0000-0000-0000A0810000}"/>
    <cellStyle name="Nota 2 4 3 5 2" xfId="33000" xr:uid="{00000000-0005-0000-0000-0000A1810000}"/>
    <cellStyle name="Nota 2 4 3 50" xfId="33001" xr:uid="{00000000-0005-0000-0000-0000A2810000}"/>
    <cellStyle name="Nota 2 4 3 51" xfId="33002" xr:uid="{00000000-0005-0000-0000-0000A3810000}"/>
    <cellStyle name="Nota 2 4 3 52" xfId="33003" xr:uid="{00000000-0005-0000-0000-0000A4810000}"/>
    <cellStyle name="Nota 2 4 3 53" xfId="33004" xr:uid="{00000000-0005-0000-0000-0000A5810000}"/>
    <cellStyle name="Nota 2 4 3 54" xfId="33005" xr:uid="{00000000-0005-0000-0000-0000A6810000}"/>
    <cellStyle name="Nota 2 4 3 55" xfId="33006" xr:uid="{00000000-0005-0000-0000-0000A7810000}"/>
    <cellStyle name="Nota 2 4 3 56" xfId="33007" xr:uid="{00000000-0005-0000-0000-0000A8810000}"/>
    <cellStyle name="Nota 2 4 3 57" xfId="33008" xr:uid="{00000000-0005-0000-0000-0000A9810000}"/>
    <cellStyle name="Nota 2 4 3 58" xfId="33009" xr:uid="{00000000-0005-0000-0000-0000AA810000}"/>
    <cellStyle name="Nota 2 4 3 59" xfId="33010" xr:uid="{00000000-0005-0000-0000-0000AB810000}"/>
    <cellStyle name="Nota 2 4 3 6" xfId="33011" xr:uid="{00000000-0005-0000-0000-0000AC810000}"/>
    <cellStyle name="Nota 2 4 3 6 2" xfId="33012" xr:uid="{00000000-0005-0000-0000-0000AD810000}"/>
    <cellStyle name="Nota 2 4 3 60" xfId="33013" xr:uid="{00000000-0005-0000-0000-0000AE810000}"/>
    <cellStyle name="Nota 2 4 3 61" xfId="33014" xr:uid="{00000000-0005-0000-0000-0000AF810000}"/>
    <cellStyle name="Nota 2 4 3 62" xfId="33015" xr:uid="{00000000-0005-0000-0000-0000B0810000}"/>
    <cellStyle name="Nota 2 4 3 63" xfId="33016" xr:uid="{00000000-0005-0000-0000-0000B1810000}"/>
    <cellStyle name="Nota 2 4 3 64" xfId="33017" xr:uid="{00000000-0005-0000-0000-0000B2810000}"/>
    <cellStyle name="Nota 2 4 3 65" xfId="33018" xr:uid="{00000000-0005-0000-0000-0000B3810000}"/>
    <cellStyle name="Nota 2 4 3 66" xfId="33019" xr:uid="{00000000-0005-0000-0000-0000B4810000}"/>
    <cellStyle name="Nota 2 4 3 67" xfId="33020" xr:uid="{00000000-0005-0000-0000-0000B5810000}"/>
    <cellStyle name="Nota 2 4 3 68" xfId="33021" xr:uid="{00000000-0005-0000-0000-0000B6810000}"/>
    <cellStyle name="Nota 2 4 3 69" xfId="33022" xr:uid="{00000000-0005-0000-0000-0000B7810000}"/>
    <cellStyle name="Nota 2 4 3 7" xfId="33023" xr:uid="{00000000-0005-0000-0000-0000B8810000}"/>
    <cellStyle name="Nota 2 4 3 7 2" xfId="33024" xr:uid="{00000000-0005-0000-0000-0000B9810000}"/>
    <cellStyle name="Nota 2 4 3 70" xfId="33025" xr:uid="{00000000-0005-0000-0000-0000BA810000}"/>
    <cellStyle name="Nota 2 4 3 71" xfId="33026" xr:uid="{00000000-0005-0000-0000-0000BB810000}"/>
    <cellStyle name="Nota 2 4 3 72" xfId="33027" xr:uid="{00000000-0005-0000-0000-0000BC810000}"/>
    <cellStyle name="Nota 2 4 3 73" xfId="33028" xr:uid="{00000000-0005-0000-0000-0000BD810000}"/>
    <cellStyle name="Nota 2 4 3 74" xfId="33029" xr:uid="{00000000-0005-0000-0000-0000BE810000}"/>
    <cellStyle name="Nota 2 4 3 75" xfId="33030" xr:uid="{00000000-0005-0000-0000-0000BF810000}"/>
    <cellStyle name="Nota 2 4 3 76" xfId="33031" xr:uid="{00000000-0005-0000-0000-0000C0810000}"/>
    <cellStyle name="Nota 2 4 3 77" xfId="52527" xr:uid="{00000000-0005-0000-0000-0000C1810000}"/>
    <cellStyle name="Nota 2 4 3 78" xfId="52253" xr:uid="{00000000-0005-0000-0000-0000C2810000}"/>
    <cellStyle name="Nota 2 4 3 79" xfId="53220" xr:uid="{00000000-0005-0000-0000-0000C3810000}"/>
    <cellStyle name="Nota 2 4 3 8" xfId="33032" xr:uid="{00000000-0005-0000-0000-0000C4810000}"/>
    <cellStyle name="Nota 2 4 3 8 2" xfId="33033" xr:uid="{00000000-0005-0000-0000-0000C5810000}"/>
    <cellStyle name="Nota 2 4 3 9" xfId="33034" xr:uid="{00000000-0005-0000-0000-0000C6810000}"/>
    <cellStyle name="Nota 2 4 3 9 2" xfId="33035" xr:uid="{00000000-0005-0000-0000-0000C7810000}"/>
    <cellStyle name="Nota 2 4 30" xfId="33036" xr:uid="{00000000-0005-0000-0000-0000C8810000}"/>
    <cellStyle name="Nota 2 4 30 2" xfId="33037" xr:uid="{00000000-0005-0000-0000-0000C9810000}"/>
    <cellStyle name="Nota 2 4 31" xfId="33038" xr:uid="{00000000-0005-0000-0000-0000CA810000}"/>
    <cellStyle name="Nota 2 4 31 2" xfId="33039" xr:uid="{00000000-0005-0000-0000-0000CB810000}"/>
    <cellStyle name="Nota 2 4 32" xfId="33040" xr:uid="{00000000-0005-0000-0000-0000CC810000}"/>
    <cellStyle name="Nota 2 4 32 2" xfId="33041" xr:uid="{00000000-0005-0000-0000-0000CD810000}"/>
    <cellStyle name="Nota 2 4 33" xfId="33042" xr:uid="{00000000-0005-0000-0000-0000CE810000}"/>
    <cellStyle name="Nota 2 4 33 2" xfId="33043" xr:uid="{00000000-0005-0000-0000-0000CF810000}"/>
    <cellStyle name="Nota 2 4 34" xfId="33044" xr:uid="{00000000-0005-0000-0000-0000D0810000}"/>
    <cellStyle name="Nota 2 4 34 2" xfId="33045" xr:uid="{00000000-0005-0000-0000-0000D1810000}"/>
    <cellStyle name="Nota 2 4 35" xfId="33046" xr:uid="{00000000-0005-0000-0000-0000D2810000}"/>
    <cellStyle name="Nota 2 4 35 2" xfId="33047" xr:uid="{00000000-0005-0000-0000-0000D3810000}"/>
    <cellStyle name="Nota 2 4 36" xfId="33048" xr:uid="{00000000-0005-0000-0000-0000D4810000}"/>
    <cellStyle name="Nota 2 4 36 2" xfId="33049" xr:uid="{00000000-0005-0000-0000-0000D5810000}"/>
    <cellStyle name="Nota 2 4 37" xfId="33050" xr:uid="{00000000-0005-0000-0000-0000D6810000}"/>
    <cellStyle name="Nota 2 4 37 2" xfId="33051" xr:uid="{00000000-0005-0000-0000-0000D7810000}"/>
    <cellStyle name="Nota 2 4 38" xfId="33052" xr:uid="{00000000-0005-0000-0000-0000D8810000}"/>
    <cellStyle name="Nota 2 4 38 2" xfId="33053" xr:uid="{00000000-0005-0000-0000-0000D9810000}"/>
    <cellStyle name="Nota 2 4 39" xfId="33054" xr:uid="{00000000-0005-0000-0000-0000DA810000}"/>
    <cellStyle name="Nota 2 4 39 2" xfId="33055" xr:uid="{00000000-0005-0000-0000-0000DB810000}"/>
    <cellStyle name="Nota 2 4 4" xfId="969" xr:uid="{00000000-0005-0000-0000-0000DC810000}"/>
    <cellStyle name="Nota 2 4 4 10" xfId="33056" xr:uid="{00000000-0005-0000-0000-0000DD810000}"/>
    <cellStyle name="Nota 2 4 4 10 2" xfId="33057" xr:uid="{00000000-0005-0000-0000-0000DE810000}"/>
    <cellStyle name="Nota 2 4 4 11" xfId="33058" xr:uid="{00000000-0005-0000-0000-0000DF810000}"/>
    <cellStyle name="Nota 2 4 4 11 2" xfId="33059" xr:uid="{00000000-0005-0000-0000-0000E0810000}"/>
    <cellStyle name="Nota 2 4 4 12" xfId="33060" xr:uid="{00000000-0005-0000-0000-0000E1810000}"/>
    <cellStyle name="Nota 2 4 4 12 2" xfId="33061" xr:uid="{00000000-0005-0000-0000-0000E2810000}"/>
    <cellStyle name="Nota 2 4 4 13" xfId="33062" xr:uid="{00000000-0005-0000-0000-0000E3810000}"/>
    <cellStyle name="Nota 2 4 4 13 2" xfId="33063" xr:uid="{00000000-0005-0000-0000-0000E4810000}"/>
    <cellStyle name="Nota 2 4 4 14" xfId="33064" xr:uid="{00000000-0005-0000-0000-0000E5810000}"/>
    <cellStyle name="Nota 2 4 4 14 2" xfId="33065" xr:uid="{00000000-0005-0000-0000-0000E6810000}"/>
    <cellStyle name="Nota 2 4 4 15" xfId="33066" xr:uid="{00000000-0005-0000-0000-0000E7810000}"/>
    <cellStyle name="Nota 2 4 4 15 2" xfId="33067" xr:uid="{00000000-0005-0000-0000-0000E8810000}"/>
    <cellStyle name="Nota 2 4 4 16" xfId="33068" xr:uid="{00000000-0005-0000-0000-0000E9810000}"/>
    <cellStyle name="Nota 2 4 4 16 2" xfId="33069" xr:uid="{00000000-0005-0000-0000-0000EA810000}"/>
    <cellStyle name="Nota 2 4 4 17" xfId="33070" xr:uid="{00000000-0005-0000-0000-0000EB810000}"/>
    <cellStyle name="Nota 2 4 4 17 2" xfId="33071" xr:uid="{00000000-0005-0000-0000-0000EC810000}"/>
    <cellStyle name="Nota 2 4 4 18" xfId="33072" xr:uid="{00000000-0005-0000-0000-0000ED810000}"/>
    <cellStyle name="Nota 2 4 4 18 2" xfId="33073" xr:uid="{00000000-0005-0000-0000-0000EE810000}"/>
    <cellStyle name="Nota 2 4 4 19" xfId="33074" xr:uid="{00000000-0005-0000-0000-0000EF810000}"/>
    <cellStyle name="Nota 2 4 4 19 2" xfId="33075" xr:uid="{00000000-0005-0000-0000-0000F0810000}"/>
    <cellStyle name="Nota 2 4 4 2" xfId="970" xr:uid="{00000000-0005-0000-0000-0000F1810000}"/>
    <cellStyle name="Nota 2 4 4 2 2" xfId="33076" xr:uid="{00000000-0005-0000-0000-0000F2810000}"/>
    <cellStyle name="Nota 2 4 4 20" xfId="33077" xr:uid="{00000000-0005-0000-0000-0000F3810000}"/>
    <cellStyle name="Nota 2 4 4 20 2" xfId="33078" xr:uid="{00000000-0005-0000-0000-0000F4810000}"/>
    <cellStyle name="Nota 2 4 4 21" xfId="33079" xr:uid="{00000000-0005-0000-0000-0000F5810000}"/>
    <cellStyle name="Nota 2 4 4 21 2" xfId="33080" xr:uid="{00000000-0005-0000-0000-0000F6810000}"/>
    <cellStyle name="Nota 2 4 4 22" xfId="33081" xr:uid="{00000000-0005-0000-0000-0000F7810000}"/>
    <cellStyle name="Nota 2 4 4 22 2" xfId="33082" xr:uid="{00000000-0005-0000-0000-0000F8810000}"/>
    <cellStyle name="Nota 2 4 4 23" xfId="33083" xr:uid="{00000000-0005-0000-0000-0000F9810000}"/>
    <cellStyle name="Nota 2 4 4 23 2" xfId="33084" xr:uid="{00000000-0005-0000-0000-0000FA810000}"/>
    <cellStyle name="Nota 2 4 4 24" xfId="33085" xr:uid="{00000000-0005-0000-0000-0000FB810000}"/>
    <cellStyle name="Nota 2 4 4 24 2" xfId="33086" xr:uid="{00000000-0005-0000-0000-0000FC810000}"/>
    <cellStyle name="Nota 2 4 4 25" xfId="33087" xr:uid="{00000000-0005-0000-0000-0000FD810000}"/>
    <cellStyle name="Nota 2 4 4 25 2" xfId="33088" xr:uid="{00000000-0005-0000-0000-0000FE810000}"/>
    <cellStyle name="Nota 2 4 4 26" xfId="33089" xr:uid="{00000000-0005-0000-0000-0000FF810000}"/>
    <cellStyle name="Nota 2 4 4 26 2" xfId="33090" xr:uid="{00000000-0005-0000-0000-000000820000}"/>
    <cellStyle name="Nota 2 4 4 27" xfId="33091" xr:uid="{00000000-0005-0000-0000-000001820000}"/>
    <cellStyle name="Nota 2 4 4 27 2" xfId="33092" xr:uid="{00000000-0005-0000-0000-000002820000}"/>
    <cellStyle name="Nota 2 4 4 28" xfId="33093" xr:uid="{00000000-0005-0000-0000-000003820000}"/>
    <cellStyle name="Nota 2 4 4 28 2" xfId="33094" xr:uid="{00000000-0005-0000-0000-000004820000}"/>
    <cellStyle name="Nota 2 4 4 29" xfId="33095" xr:uid="{00000000-0005-0000-0000-000005820000}"/>
    <cellStyle name="Nota 2 4 4 29 2" xfId="33096" xr:uid="{00000000-0005-0000-0000-000006820000}"/>
    <cellStyle name="Nota 2 4 4 3" xfId="33097" xr:uid="{00000000-0005-0000-0000-000007820000}"/>
    <cellStyle name="Nota 2 4 4 3 2" xfId="33098" xr:uid="{00000000-0005-0000-0000-000008820000}"/>
    <cellStyle name="Nota 2 4 4 30" xfId="33099" xr:uid="{00000000-0005-0000-0000-000009820000}"/>
    <cellStyle name="Nota 2 4 4 30 2" xfId="33100" xr:uid="{00000000-0005-0000-0000-00000A820000}"/>
    <cellStyle name="Nota 2 4 4 31" xfId="33101" xr:uid="{00000000-0005-0000-0000-00000B820000}"/>
    <cellStyle name="Nota 2 4 4 31 2" xfId="33102" xr:uid="{00000000-0005-0000-0000-00000C820000}"/>
    <cellStyle name="Nota 2 4 4 32" xfId="33103" xr:uid="{00000000-0005-0000-0000-00000D820000}"/>
    <cellStyle name="Nota 2 4 4 32 2" xfId="33104" xr:uid="{00000000-0005-0000-0000-00000E820000}"/>
    <cellStyle name="Nota 2 4 4 33" xfId="33105" xr:uid="{00000000-0005-0000-0000-00000F820000}"/>
    <cellStyle name="Nota 2 4 4 33 2" xfId="33106" xr:uid="{00000000-0005-0000-0000-000010820000}"/>
    <cellStyle name="Nota 2 4 4 34" xfId="33107" xr:uid="{00000000-0005-0000-0000-000011820000}"/>
    <cellStyle name="Nota 2 4 4 34 2" xfId="33108" xr:uid="{00000000-0005-0000-0000-000012820000}"/>
    <cellStyle name="Nota 2 4 4 35" xfId="33109" xr:uid="{00000000-0005-0000-0000-000013820000}"/>
    <cellStyle name="Nota 2 4 4 35 2" xfId="33110" xr:uid="{00000000-0005-0000-0000-000014820000}"/>
    <cellStyle name="Nota 2 4 4 36" xfId="33111" xr:uid="{00000000-0005-0000-0000-000015820000}"/>
    <cellStyle name="Nota 2 4 4 36 2" xfId="33112" xr:uid="{00000000-0005-0000-0000-000016820000}"/>
    <cellStyle name="Nota 2 4 4 37" xfId="33113" xr:uid="{00000000-0005-0000-0000-000017820000}"/>
    <cellStyle name="Nota 2 4 4 37 2" xfId="33114" xr:uid="{00000000-0005-0000-0000-000018820000}"/>
    <cellStyle name="Nota 2 4 4 38" xfId="33115" xr:uid="{00000000-0005-0000-0000-000019820000}"/>
    <cellStyle name="Nota 2 4 4 38 2" xfId="33116" xr:uid="{00000000-0005-0000-0000-00001A820000}"/>
    <cellStyle name="Nota 2 4 4 39" xfId="33117" xr:uid="{00000000-0005-0000-0000-00001B820000}"/>
    <cellStyle name="Nota 2 4 4 39 2" xfId="33118" xr:uid="{00000000-0005-0000-0000-00001C820000}"/>
    <cellStyle name="Nota 2 4 4 4" xfId="33119" xr:uid="{00000000-0005-0000-0000-00001D820000}"/>
    <cellStyle name="Nota 2 4 4 4 2" xfId="33120" xr:uid="{00000000-0005-0000-0000-00001E820000}"/>
    <cellStyle name="Nota 2 4 4 40" xfId="33121" xr:uid="{00000000-0005-0000-0000-00001F820000}"/>
    <cellStyle name="Nota 2 4 4 41" xfId="33122" xr:uid="{00000000-0005-0000-0000-000020820000}"/>
    <cellStyle name="Nota 2 4 4 42" xfId="33123" xr:uid="{00000000-0005-0000-0000-000021820000}"/>
    <cellStyle name="Nota 2 4 4 43" xfId="33124" xr:uid="{00000000-0005-0000-0000-000022820000}"/>
    <cellStyle name="Nota 2 4 4 44" xfId="33125" xr:uid="{00000000-0005-0000-0000-000023820000}"/>
    <cellStyle name="Nota 2 4 4 45" xfId="33126" xr:uid="{00000000-0005-0000-0000-000024820000}"/>
    <cellStyle name="Nota 2 4 4 46" xfId="33127" xr:uid="{00000000-0005-0000-0000-000025820000}"/>
    <cellStyle name="Nota 2 4 4 47" xfId="33128" xr:uid="{00000000-0005-0000-0000-000026820000}"/>
    <cellStyle name="Nota 2 4 4 48" xfId="33129" xr:uid="{00000000-0005-0000-0000-000027820000}"/>
    <cellStyle name="Nota 2 4 4 49" xfId="33130" xr:uid="{00000000-0005-0000-0000-000028820000}"/>
    <cellStyle name="Nota 2 4 4 5" xfId="33131" xr:uid="{00000000-0005-0000-0000-000029820000}"/>
    <cellStyle name="Nota 2 4 4 5 2" xfId="33132" xr:uid="{00000000-0005-0000-0000-00002A820000}"/>
    <cellStyle name="Nota 2 4 4 50" xfId="33133" xr:uid="{00000000-0005-0000-0000-00002B820000}"/>
    <cellStyle name="Nota 2 4 4 51" xfId="33134" xr:uid="{00000000-0005-0000-0000-00002C820000}"/>
    <cellStyle name="Nota 2 4 4 52" xfId="33135" xr:uid="{00000000-0005-0000-0000-00002D820000}"/>
    <cellStyle name="Nota 2 4 4 53" xfId="33136" xr:uid="{00000000-0005-0000-0000-00002E820000}"/>
    <cellStyle name="Nota 2 4 4 54" xfId="33137" xr:uid="{00000000-0005-0000-0000-00002F820000}"/>
    <cellStyle name="Nota 2 4 4 55" xfId="33138" xr:uid="{00000000-0005-0000-0000-000030820000}"/>
    <cellStyle name="Nota 2 4 4 56" xfId="33139" xr:uid="{00000000-0005-0000-0000-000031820000}"/>
    <cellStyle name="Nota 2 4 4 57" xfId="33140" xr:uid="{00000000-0005-0000-0000-000032820000}"/>
    <cellStyle name="Nota 2 4 4 58" xfId="33141" xr:uid="{00000000-0005-0000-0000-000033820000}"/>
    <cellStyle name="Nota 2 4 4 59" xfId="33142" xr:uid="{00000000-0005-0000-0000-000034820000}"/>
    <cellStyle name="Nota 2 4 4 6" xfId="33143" xr:uid="{00000000-0005-0000-0000-000035820000}"/>
    <cellStyle name="Nota 2 4 4 6 2" xfId="33144" xr:uid="{00000000-0005-0000-0000-000036820000}"/>
    <cellStyle name="Nota 2 4 4 60" xfId="33145" xr:uid="{00000000-0005-0000-0000-000037820000}"/>
    <cellStyle name="Nota 2 4 4 61" xfId="33146" xr:uid="{00000000-0005-0000-0000-000038820000}"/>
    <cellStyle name="Nota 2 4 4 62" xfId="33147" xr:uid="{00000000-0005-0000-0000-000039820000}"/>
    <cellStyle name="Nota 2 4 4 63" xfId="33148" xr:uid="{00000000-0005-0000-0000-00003A820000}"/>
    <cellStyle name="Nota 2 4 4 64" xfId="33149" xr:uid="{00000000-0005-0000-0000-00003B820000}"/>
    <cellStyle name="Nota 2 4 4 65" xfId="33150" xr:uid="{00000000-0005-0000-0000-00003C820000}"/>
    <cellStyle name="Nota 2 4 4 66" xfId="33151" xr:uid="{00000000-0005-0000-0000-00003D820000}"/>
    <cellStyle name="Nota 2 4 4 67" xfId="33152" xr:uid="{00000000-0005-0000-0000-00003E820000}"/>
    <cellStyle name="Nota 2 4 4 68" xfId="33153" xr:uid="{00000000-0005-0000-0000-00003F820000}"/>
    <cellStyle name="Nota 2 4 4 69" xfId="33154" xr:uid="{00000000-0005-0000-0000-000040820000}"/>
    <cellStyle name="Nota 2 4 4 7" xfId="33155" xr:uid="{00000000-0005-0000-0000-000041820000}"/>
    <cellStyle name="Nota 2 4 4 7 2" xfId="33156" xr:uid="{00000000-0005-0000-0000-000042820000}"/>
    <cellStyle name="Nota 2 4 4 70" xfId="33157" xr:uid="{00000000-0005-0000-0000-000043820000}"/>
    <cellStyle name="Nota 2 4 4 71" xfId="33158" xr:uid="{00000000-0005-0000-0000-000044820000}"/>
    <cellStyle name="Nota 2 4 4 72" xfId="33159" xr:uid="{00000000-0005-0000-0000-000045820000}"/>
    <cellStyle name="Nota 2 4 4 73" xfId="33160" xr:uid="{00000000-0005-0000-0000-000046820000}"/>
    <cellStyle name="Nota 2 4 4 74" xfId="33161" xr:uid="{00000000-0005-0000-0000-000047820000}"/>
    <cellStyle name="Nota 2 4 4 75" xfId="33162" xr:uid="{00000000-0005-0000-0000-000048820000}"/>
    <cellStyle name="Nota 2 4 4 76" xfId="33163" xr:uid="{00000000-0005-0000-0000-000049820000}"/>
    <cellStyle name="Nota 2 4 4 77" xfId="52497" xr:uid="{00000000-0005-0000-0000-00004A820000}"/>
    <cellStyle name="Nota 2 4 4 78" xfId="52277" xr:uid="{00000000-0005-0000-0000-00004B820000}"/>
    <cellStyle name="Nota 2 4 4 79" xfId="53190" xr:uid="{00000000-0005-0000-0000-00004C820000}"/>
    <cellStyle name="Nota 2 4 4 8" xfId="33164" xr:uid="{00000000-0005-0000-0000-00004D820000}"/>
    <cellStyle name="Nota 2 4 4 8 2" xfId="33165" xr:uid="{00000000-0005-0000-0000-00004E820000}"/>
    <cellStyle name="Nota 2 4 4 9" xfId="33166" xr:uid="{00000000-0005-0000-0000-00004F820000}"/>
    <cellStyle name="Nota 2 4 4 9 2" xfId="33167" xr:uid="{00000000-0005-0000-0000-000050820000}"/>
    <cellStyle name="Nota 2 4 40" xfId="33168" xr:uid="{00000000-0005-0000-0000-000051820000}"/>
    <cellStyle name="Nota 2 4 40 2" xfId="33169" xr:uid="{00000000-0005-0000-0000-000052820000}"/>
    <cellStyle name="Nota 2 4 41" xfId="33170" xr:uid="{00000000-0005-0000-0000-000053820000}"/>
    <cellStyle name="Nota 2 4 41 2" xfId="33171" xr:uid="{00000000-0005-0000-0000-000054820000}"/>
    <cellStyle name="Nota 2 4 42" xfId="33172" xr:uid="{00000000-0005-0000-0000-000055820000}"/>
    <cellStyle name="Nota 2 4 42 2" xfId="33173" xr:uid="{00000000-0005-0000-0000-000056820000}"/>
    <cellStyle name="Nota 2 4 43" xfId="33174" xr:uid="{00000000-0005-0000-0000-000057820000}"/>
    <cellStyle name="Nota 2 4 43 2" xfId="33175" xr:uid="{00000000-0005-0000-0000-000058820000}"/>
    <cellStyle name="Nota 2 4 44" xfId="33176" xr:uid="{00000000-0005-0000-0000-000059820000}"/>
    <cellStyle name="Nota 2 4 44 2" xfId="33177" xr:uid="{00000000-0005-0000-0000-00005A820000}"/>
    <cellStyle name="Nota 2 4 45" xfId="33178" xr:uid="{00000000-0005-0000-0000-00005B820000}"/>
    <cellStyle name="Nota 2 4 45 2" xfId="33179" xr:uid="{00000000-0005-0000-0000-00005C820000}"/>
    <cellStyle name="Nota 2 4 46" xfId="33180" xr:uid="{00000000-0005-0000-0000-00005D820000}"/>
    <cellStyle name="Nota 2 4 46 2" xfId="33181" xr:uid="{00000000-0005-0000-0000-00005E820000}"/>
    <cellStyle name="Nota 2 4 47" xfId="33182" xr:uid="{00000000-0005-0000-0000-00005F820000}"/>
    <cellStyle name="Nota 2 4 47 2" xfId="33183" xr:uid="{00000000-0005-0000-0000-000060820000}"/>
    <cellStyle name="Nota 2 4 48" xfId="33184" xr:uid="{00000000-0005-0000-0000-000061820000}"/>
    <cellStyle name="Nota 2 4 48 2" xfId="33185" xr:uid="{00000000-0005-0000-0000-000062820000}"/>
    <cellStyle name="Nota 2 4 49" xfId="33186" xr:uid="{00000000-0005-0000-0000-000063820000}"/>
    <cellStyle name="Nota 2 4 49 2" xfId="33187" xr:uid="{00000000-0005-0000-0000-000064820000}"/>
    <cellStyle name="Nota 2 4 5" xfId="971" xr:uid="{00000000-0005-0000-0000-000065820000}"/>
    <cellStyle name="Nota 2 4 5 10" xfId="33188" xr:uid="{00000000-0005-0000-0000-000066820000}"/>
    <cellStyle name="Nota 2 4 5 10 2" xfId="33189" xr:uid="{00000000-0005-0000-0000-000067820000}"/>
    <cellStyle name="Nota 2 4 5 11" xfId="33190" xr:uid="{00000000-0005-0000-0000-000068820000}"/>
    <cellStyle name="Nota 2 4 5 11 2" xfId="33191" xr:uid="{00000000-0005-0000-0000-000069820000}"/>
    <cellStyle name="Nota 2 4 5 12" xfId="33192" xr:uid="{00000000-0005-0000-0000-00006A820000}"/>
    <cellStyle name="Nota 2 4 5 12 2" xfId="33193" xr:uid="{00000000-0005-0000-0000-00006B820000}"/>
    <cellStyle name="Nota 2 4 5 13" xfId="33194" xr:uid="{00000000-0005-0000-0000-00006C820000}"/>
    <cellStyle name="Nota 2 4 5 13 2" xfId="33195" xr:uid="{00000000-0005-0000-0000-00006D820000}"/>
    <cellStyle name="Nota 2 4 5 14" xfId="33196" xr:uid="{00000000-0005-0000-0000-00006E820000}"/>
    <cellStyle name="Nota 2 4 5 14 2" xfId="33197" xr:uid="{00000000-0005-0000-0000-00006F820000}"/>
    <cellStyle name="Nota 2 4 5 15" xfId="33198" xr:uid="{00000000-0005-0000-0000-000070820000}"/>
    <cellStyle name="Nota 2 4 5 15 2" xfId="33199" xr:uid="{00000000-0005-0000-0000-000071820000}"/>
    <cellStyle name="Nota 2 4 5 16" xfId="33200" xr:uid="{00000000-0005-0000-0000-000072820000}"/>
    <cellStyle name="Nota 2 4 5 16 2" xfId="33201" xr:uid="{00000000-0005-0000-0000-000073820000}"/>
    <cellStyle name="Nota 2 4 5 17" xfId="33202" xr:uid="{00000000-0005-0000-0000-000074820000}"/>
    <cellStyle name="Nota 2 4 5 17 2" xfId="33203" xr:uid="{00000000-0005-0000-0000-000075820000}"/>
    <cellStyle name="Nota 2 4 5 18" xfId="33204" xr:uid="{00000000-0005-0000-0000-000076820000}"/>
    <cellStyle name="Nota 2 4 5 18 2" xfId="33205" xr:uid="{00000000-0005-0000-0000-000077820000}"/>
    <cellStyle name="Nota 2 4 5 19" xfId="33206" xr:uid="{00000000-0005-0000-0000-000078820000}"/>
    <cellStyle name="Nota 2 4 5 19 2" xfId="33207" xr:uid="{00000000-0005-0000-0000-000079820000}"/>
    <cellStyle name="Nota 2 4 5 2" xfId="972" xr:uid="{00000000-0005-0000-0000-00007A820000}"/>
    <cellStyle name="Nota 2 4 5 2 2" xfId="33208" xr:uid="{00000000-0005-0000-0000-00007B820000}"/>
    <cellStyle name="Nota 2 4 5 20" xfId="33209" xr:uid="{00000000-0005-0000-0000-00007C820000}"/>
    <cellStyle name="Nota 2 4 5 20 2" xfId="33210" xr:uid="{00000000-0005-0000-0000-00007D820000}"/>
    <cellStyle name="Nota 2 4 5 21" xfId="33211" xr:uid="{00000000-0005-0000-0000-00007E820000}"/>
    <cellStyle name="Nota 2 4 5 21 2" xfId="33212" xr:uid="{00000000-0005-0000-0000-00007F820000}"/>
    <cellStyle name="Nota 2 4 5 22" xfId="33213" xr:uid="{00000000-0005-0000-0000-000080820000}"/>
    <cellStyle name="Nota 2 4 5 22 2" xfId="33214" xr:uid="{00000000-0005-0000-0000-000081820000}"/>
    <cellStyle name="Nota 2 4 5 23" xfId="33215" xr:uid="{00000000-0005-0000-0000-000082820000}"/>
    <cellStyle name="Nota 2 4 5 23 2" xfId="33216" xr:uid="{00000000-0005-0000-0000-000083820000}"/>
    <cellStyle name="Nota 2 4 5 24" xfId="33217" xr:uid="{00000000-0005-0000-0000-000084820000}"/>
    <cellStyle name="Nota 2 4 5 24 2" xfId="33218" xr:uid="{00000000-0005-0000-0000-000085820000}"/>
    <cellStyle name="Nota 2 4 5 25" xfId="33219" xr:uid="{00000000-0005-0000-0000-000086820000}"/>
    <cellStyle name="Nota 2 4 5 25 2" xfId="33220" xr:uid="{00000000-0005-0000-0000-000087820000}"/>
    <cellStyle name="Nota 2 4 5 26" xfId="33221" xr:uid="{00000000-0005-0000-0000-000088820000}"/>
    <cellStyle name="Nota 2 4 5 26 2" xfId="33222" xr:uid="{00000000-0005-0000-0000-000089820000}"/>
    <cellStyle name="Nota 2 4 5 27" xfId="33223" xr:uid="{00000000-0005-0000-0000-00008A820000}"/>
    <cellStyle name="Nota 2 4 5 27 2" xfId="33224" xr:uid="{00000000-0005-0000-0000-00008B820000}"/>
    <cellStyle name="Nota 2 4 5 28" xfId="33225" xr:uid="{00000000-0005-0000-0000-00008C820000}"/>
    <cellStyle name="Nota 2 4 5 28 2" xfId="33226" xr:uid="{00000000-0005-0000-0000-00008D820000}"/>
    <cellStyle name="Nota 2 4 5 29" xfId="33227" xr:uid="{00000000-0005-0000-0000-00008E820000}"/>
    <cellStyle name="Nota 2 4 5 29 2" xfId="33228" xr:uid="{00000000-0005-0000-0000-00008F820000}"/>
    <cellStyle name="Nota 2 4 5 3" xfId="33229" xr:uid="{00000000-0005-0000-0000-000090820000}"/>
    <cellStyle name="Nota 2 4 5 3 2" xfId="33230" xr:uid="{00000000-0005-0000-0000-000091820000}"/>
    <cellStyle name="Nota 2 4 5 30" xfId="33231" xr:uid="{00000000-0005-0000-0000-000092820000}"/>
    <cellStyle name="Nota 2 4 5 30 2" xfId="33232" xr:uid="{00000000-0005-0000-0000-000093820000}"/>
    <cellStyle name="Nota 2 4 5 31" xfId="33233" xr:uid="{00000000-0005-0000-0000-000094820000}"/>
    <cellStyle name="Nota 2 4 5 31 2" xfId="33234" xr:uid="{00000000-0005-0000-0000-000095820000}"/>
    <cellStyle name="Nota 2 4 5 32" xfId="33235" xr:uid="{00000000-0005-0000-0000-000096820000}"/>
    <cellStyle name="Nota 2 4 5 32 2" xfId="33236" xr:uid="{00000000-0005-0000-0000-000097820000}"/>
    <cellStyle name="Nota 2 4 5 33" xfId="33237" xr:uid="{00000000-0005-0000-0000-000098820000}"/>
    <cellStyle name="Nota 2 4 5 33 2" xfId="33238" xr:uid="{00000000-0005-0000-0000-000099820000}"/>
    <cellStyle name="Nota 2 4 5 34" xfId="33239" xr:uid="{00000000-0005-0000-0000-00009A820000}"/>
    <cellStyle name="Nota 2 4 5 34 2" xfId="33240" xr:uid="{00000000-0005-0000-0000-00009B820000}"/>
    <cellStyle name="Nota 2 4 5 35" xfId="33241" xr:uid="{00000000-0005-0000-0000-00009C820000}"/>
    <cellStyle name="Nota 2 4 5 35 2" xfId="33242" xr:uid="{00000000-0005-0000-0000-00009D820000}"/>
    <cellStyle name="Nota 2 4 5 36" xfId="33243" xr:uid="{00000000-0005-0000-0000-00009E820000}"/>
    <cellStyle name="Nota 2 4 5 36 2" xfId="33244" xr:uid="{00000000-0005-0000-0000-00009F820000}"/>
    <cellStyle name="Nota 2 4 5 37" xfId="33245" xr:uid="{00000000-0005-0000-0000-0000A0820000}"/>
    <cellStyle name="Nota 2 4 5 37 2" xfId="33246" xr:uid="{00000000-0005-0000-0000-0000A1820000}"/>
    <cellStyle name="Nota 2 4 5 38" xfId="33247" xr:uid="{00000000-0005-0000-0000-0000A2820000}"/>
    <cellStyle name="Nota 2 4 5 38 2" xfId="33248" xr:uid="{00000000-0005-0000-0000-0000A3820000}"/>
    <cellStyle name="Nota 2 4 5 39" xfId="33249" xr:uid="{00000000-0005-0000-0000-0000A4820000}"/>
    <cellStyle name="Nota 2 4 5 39 2" xfId="33250" xr:uid="{00000000-0005-0000-0000-0000A5820000}"/>
    <cellStyle name="Nota 2 4 5 4" xfId="33251" xr:uid="{00000000-0005-0000-0000-0000A6820000}"/>
    <cellStyle name="Nota 2 4 5 4 2" xfId="33252" xr:uid="{00000000-0005-0000-0000-0000A7820000}"/>
    <cellStyle name="Nota 2 4 5 40" xfId="33253" xr:uid="{00000000-0005-0000-0000-0000A8820000}"/>
    <cellStyle name="Nota 2 4 5 41" xfId="33254" xr:uid="{00000000-0005-0000-0000-0000A9820000}"/>
    <cellStyle name="Nota 2 4 5 42" xfId="33255" xr:uid="{00000000-0005-0000-0000-0000AA820000}"/>
    <cellStyle name="Nota 2 4 5 43" xfId="33256" xr:uid="{00000000-0005-0000-0000-0000AB820000}"/>
    <cellStyle name="Nota 2 4 5 44" xfId="33257" xr:uid="{00000000-0005-0000-0000-0000AC820000}"/>
    <cellStyle name="Nota 2 4 5 45" xfId="33258" xr:uid="{00000000-0005-0000-0000-0000AD820000}"/>
    <cellStyle name="Nota 2 4 5 46" xfId="33259" xr:uid="{00000000-0005-0000-0000-0000AE820000}"/>
    <cellStyle name="Nota 2 4 5 47" xfId="33260" xr:uid="{00000000-0005-0000-0000-0000AF820000}"/>
    <cellStyle name="Nota 2 4 5 48" xfId="33261" xr:uid="{00000000-0005-0000-0000-0000B0820000}"/>
    <cellStyle name="Nota 2 4 5 49" xfId="33262" xr:uid="{00000000-0005-0000-0000-0000B1820000}"/>
    <cellStyle name="Nota 2 4 5 5" xfId="33263" xr:uid="{00000000-0005-0000-0000-0000B2820000}"/>
    <cellStyle name="Nota 2 4 5 5 2" xfId="33264" xr:uid="{00000000-0005-0000-0000-0000B3820000}"/>
    <cellStyle name="Nota 2 4 5 50" xfId="33265" xr:uid="{00000000-0005-0000-0000-0000B4820000}"/>
    <cellStyle name="Nota 2 4 5 51" xfId="33266" xr:uid="{00000000-0005-0000-0000-0000B5820000}"/>
    <cellStyle name="Nota 2 4 5 52" xfId="33267" xr:uid="{00000000-0005-0000-0000-0000B6820000}"/>
    <cellStyle name="Nota 2 4 5 53" xfId="33268" xr:uid="{00000000-0005-0000-0000-0000B7820000}"/>
    <cellStyle name="Nota 2 4 5 54" xfId="33269" xr:uid="{00000000-0005-0000-0000-0000B8820000}"/>
    <cellStyle name="Nota 2 4 5 55" xfId="33270" xr:uid="{00000000-0005-0000-0000-0000B9820000}"/>
    <cellStyle name="Nota 2 4 5 56" xfId="33271" xr:uid="{00000000-0005-0000-0000-0000BA820000}"/>
    <cellStyle name="Nota 2 4 5 57" xfId="33272" xr:uid="{00000000-0005-0000-0000-0000BB820000}"/>
    <cellStyle name="Nota 2 4 5 58" xfId="33273" xr:uid="{00000000-0005-0000-0000-0000BC820000}"/>
    <cellStyle name="Nota 2 4 5 59" xfId="33274" xr:uid="{00000000-0005-0000-0000-0000BD820000}"/>
    <cellStyle name="Nota 2 4 5 6" xfId="33275" xr:uid="{00000000-0005-0000-0000-0000BE820000}"/>
    <cellStyle name="Nota 2 4 5 6 2" xfId="33276" xr:uid="{00000000-0005-0000-0000-0000BF820000}"/>
    <cellStyle name="Nota 2 4 5 60" xfId="33277" xr:uid="{00000000-0005-0000-0000-0000C0820000}"/>
    <cellStyle name="Nota 2 4 5 61" xfId="33278" xr:uid="{00000000-0005-0000-0000-0000C1820000}"/>
    <cellStyle name="Nota 2 4 5 62" xfId="33279" xr:uid="{00000000-0005-0000-0000-0000C2820000}"/>
    <cellStyle name="Nota 2 4 5 63" xfId="33280" xr:uid="{00000000-0005-0000-0000-0000C3820000}"/>
    <cellStyle name="Nota 2 4 5 64" xfId="33281" xr:uid="{00000000-0005-0000-0000-0000C4820000}"/>
    <cellStyle name="Nota 2 4 5 65" xfId="33282" xr:uid="{00000000-0005-0000-0000-0000C5820000}"/>
    <cellStyle name="Nota 2 4 5 66" xfId="33283" xr:uid="{00000000-0005-0000-0000-0000C6820000}"/>
    <cellStyle name="Nota 2 4 5 67" xfId="33284" xr:uid="{00000000-0005-0000-0000-0000C7820000}"/>
    <cellStyle name="Nota 2 4 5 68" xfId="33285" xr:uid="{00000000-0005-0000-0000-0000C8820000}"/>
    <cellStyle name="Nota 2 4 5 69" xfId="33286" xr:uid="{00000000-0005-0000-0000-0000C9820000}"/>
    <cellStyle name="Nota 2 4 5 7" xfId="33287" xr:uid="{00000000-0005-0000-0000-0000CA820000}"/>
    <cellStyle name="Nota 2 4 5 7 2" xfId="33288" xr:uid="{00000000-0005-0000-0000-0000CB820000}"/>
    <cellStyle name="Nota 2 4 5 70" xfId="33289" xr:uid="{00000000-0005-0000-0000-0000CC820000}"/>
    <cellStyle name="Nota 2 4 5 71" xfId="33290" xr:uid="{00000000-0005-0000-0000-0000CD820000}"/>
    <cellStyle name="Nota 2 4 5 72" xfId="33291" xr:uid="{00000000-0005-0000-0000-0000CE820000}"/>
    <cellStyle name="Nota 2 4 5 73" xfId="33292" xr:uid="{00000000-0005-0000-0000-0000CF820000}"/>
    <cellStyle name="Nota 2 4 5 74" xfId="33293" xr:uid="{00000000-0005-0000-0000-0000D0820000}"/>
    <cellStyle name="Nota 2 4 5 75" xfId="33294" xr:uid="{00000000-0005-0000-0000-0000D1820000}"/>
    <cellStyle name="Nota 2 4 5 76" xfId="33295" xr:uid="{00000000-0005-0000-0000-0000D2820000}"/>
    <cellStyle name="Nota 2 4 5 77" xfId="52506" xr:uid="{00000000-0005-0000-0000-0000D3820000}"/>
    <cellStyle name="Nota 2 4 5 78" xfId="52246" xr:uid="{00000000-0005-0000-0000-0000D4820000}"/>
    <cellStyle name="Nota 2 4 5 79" xfId="53199" xr:uid="{00000000-0005-0000-0000-0000D5820000}"/>
    <cellStyle name="Nota 2 4 5 8" xfId="33296" xr:uid="{00000000-0005-0000-0000-0000D6820000}"/>
    <cellStyle name="Nota 2 4 5 8 2" xfId="33297" xr:uid="{00000000-0005-0000-0000-0000D7820000}"/>
    <cellStyle name="Nota 2 4 5 9" xfId="33298" xr:uid="{00000000-0005-0000-0000-0000D8820000}"/>
    <cellStyle name="Nota 2 4 5 9 2" xfId="33299" xr:uid="{00000000-0005-0000-0000-0000D9820000}"/>
    <cellStyle name="Nota 2 4 50" xfId="33300" xr:uid="{00000000-0005-0000-0000-0000DA820000}"/>
    <cellStyle name="Nota 2 4 50 2" xfId="33301" xr:uid="{00000000-0005-0000-0000-0000DB820000}"/>
    <cellStyle name="Nota 2 4 51" xfId="33302" xr:uid="{00000000-0005-0000-0000-0000DC820000}"/>
    <cellStyle name="Nota 2 4 51 2" xfId="33303" xr:uid="{00000000-0005-0000-0000-0000DD820000}"/>
    <cellStyle name="Nota 2 4 52" xfId="33304" xr:uid="{00000000-0005-0000-0000-0000DE820000}"/>
    <cellStyle name="Nota 2 4 52 2" xfId="33305" xr:uid="{00000000-0005-0000-0000-0000DF820000}"/>
    <cellStyle name="Nota 2 4 53" xfId="33306" xr:uid="{00000000-0005-0000-0000-0000E0820000}"/>
    <cellStyle name="Nota 2 4 53 2" xfId="33307" xr:uid="{00000000-0005-0000-0000-0000E1820000}"/>
    <cellStyle name="Nota 2 4 54" xfId="33308" xr:uid="{00000000-0005-0000-0000-0000E2820000}"/>
    <cellStyle name="Nota 2 4 54 2" xfId="33309" xr:uid="{00000000-0005-0000-0000-0000E3820000}"/>
    <cellStyle name="Nota 2 4 55" xfId="33310" xr:uid="{00000000-0005-0000-0000-0000E4820000}"/>
    <cellStyle name="Nota 2 4 55 2" xfId="33311" xr:uid="{00000000-0005-0000-0000-0000E5820000}"/>
    <cellStyle name="Nota 2 4 56" xfId="33312" xr:uid="{00000000-0005-0000-0000-0000E6820000}"/>
    <cellStyle name="Nota 2 4 56 2" xfId="33313" xr:uid="{00000000-0005-0000-0000-0000E7820000}"/>
    <cellStyle name="Nota 2 4 57" xfId="33314" xr:uid="{00000000-0005-0000-0000-0000E8820000}"/>
    <cellStyle name="Nota 2 4 57 2" xfId="33315" xr:uid="{00000000-0005-0000-0000-0000E9820000}"/>
    <cellStyle name="Nota 2 4 58" xfId="33316" xr:uid="{00000000-0005-0000-0000-0000EA820000}"/>
    <cellStyle name="Nota 2 4 58 2" xfId="33317" xr:uid="{00000000-0005-0000-0000-0000EB820000}"/>
    <cellStyle name="Nota 2 4 59" xfId="33318" xr:uid="{00000000-0005-0000-0000-0000EC820000}"/>
    <cellStyle name="Nota 2 4 6" xfId="973" xr:uid="{00000000-0005-0000-0000-0000ED820000}"/>
    <cellStyle name="Nota 2 4 6 10" xfId="33319" xr:uid="{00000000-0005-0000-0000-0000EE820000}"/>
    <cellStyle name="Nota 2 4 6 10 2" xfId="33320" xr:uid="{00000000-0005-0000-0000-0000EF820000}"/>
    <cellStyle name="Nota 2 4 6 11" xfId="33321" xr:uid="{00000000-0005-0000-0000-0000F0820000}"/>
    <cellStyle name="Nota 2 4 6 11 2" xfId="33322" xr:uid="{00000000-0005-0000-0000-0000F1820000}"/>
    <cellStyle name="Nota 2 4 6 12" xfId="33323" xr:uid="{00000000-0005-0000-0000-0000F2820000}"/>
    <cellStyle name="Nota 2 4 6 12 2" xfId="33324" xr:uid="{00000000-0005-0000-0000-0000F3820000}"/>
    <cellStyle name="Nota 2 4 6 13" xfId="33325" xr:uid="{00000000-0005-0000-0000-0000F4820000}"/>
    <cellStyle name="Nota 2 4 6 13 2" xfId="33326" xr:uid="{00000000-0005-0000-0000-0000F5820000}"/>
    <cellStyle name="Nota 2 4 6 14" xfId="33327" xr:uid="{00000000-0005-0000-0000-0000F6820000}"/>
    <cellStyle name="Nota 2 4 6 14 2" xfId="33328" xr:uid="{00000000-0005-0000-0000-0000F7820000}"/>
    <cellStyle name="Nota 2 4 6 15" xfId="33329" xr:uid="{00000000-0005-0000-0000-0000F8820000}"/>
    <cellStyle name="Nota 2 4 6 15 2" xfId="33330" xr:uid="{00000000-0005-0000-0000-0000F9820000}"/>
    <cellStyle name="Nota 2 4 6 16" xfId="33331" xr:uid="{00000000-0005-0000-0000-0000FA820000}"/>
    <cellStyle name="Nota 2 4 6 16 2" xfId="33332" xr:uid="{00000000-0005-0000-0000-0000FB820000}"/>
    <cellStyle name="Nota 2 4 6 17" xfId="33333" xr:uid="{00000000-0005-0000-0000-0000FC820000}"/>
    <cellStyle name="Nota 2 4 6 17 2" xfId="33334" xr:uid="{00000000-0005-0000-0000-0000FD820000}"/>
    <cellStyle name="Nota 2 4 6 18" xfId="33335" xr:uid="{00000000-0005-0000-0000-0000FE820000}"/>
    <cellStyle name="Nota 2 4 6 18 2" xfId="33336" xr:uid="{00000000-0005-0000-0000-0000FF820000}"/>
    <cellStyle name="Nota 2 4 6 19" xfId="33337" xr:uid="{00000000-0005-0000-0000-000000830000}"/>
    <cellStyle name="Nota 2 4 6 19 2" xfId="33338" xr:uid="{00000000-0005-0000-0000-000001830000}"/>
    <cellStyle name="Nota 2 4 6 2" xfId="974" xr:uid="{00000000-0005-0000-0000-000002830000}"/>
    <cellStyle name="Nota 2 4 6 2 2" xfId="33339" xr:uid="{00000000-0005-0000-0000-000003830000}"/>
    <cellStyle name="Nota 2 4 6 20" xfId="33340" xr:uid="{00000000-0005-0000-0000-000004830000}"/>
    <cellStyle name="Nota 2 4 6 20 2" xfId="33341" xr:uid="{00000000-0005-0000-0000-000005830000}"/>
    <cellStyle name="Nota 2 4 6 21" xfId="33342" xr:uid="{00000000-0005-0000-0000-000006830000}"/>
    <cellStyle name="Nota 2 4 6 21 2" xfId="33343" xr:uid="{00000000-0005-0000-0000-000007830000}"/>
    <cellStyle name="Nota 2 4 6 22" xfId="33344" xr:uid="{00000000-0005-0000-0000-000008830000}"/>
    <cellStyle name="Nota 2 4 6 22 2" xfId="33345" xr:uid="{00000000-0005-0000-0000-000009830000}"/>
    <cellStyle name="Nota 2 4 6 23" xfId="33346" xr:uid="{00000000-0005-0000-0000-00000A830000}"/>
    <cellStyle name="Nota 2 4 6 23 2" xfId="33347" xr:uid="{00000000-0005-0000-0000-00000B830000}"/>
    <cellStyle name="Nota 2 4 6 24" xfId="33348" xr:uid="{00000000-0005-0000-0000-00000C830000}"/>
    <cellStyle name="Nota 2 4 6 24 2" xfId="33349" xr:uid="{00000000-0005-0000-0000-00000D830000}"/>
    <cellStyle name="Nota 2 4 6 25" xfId="33350" xr:uid="{00000000-0005-0000-0000-00000E830000}"/>
    <cellStyle name="Nota 2 4 6 25 2" xfId="33351" xr:uid="{00000000-0005-0000-0000-00000F830000}"/>
    <cellStyle name="Nota 2 4 6 26" xfId="33352" xr:uid="{00000000-0005-0000-0000-000010830000}"/>
    <cellStyle name="Nota 2 4 6 26 2" xfId="33353" xr:uid="{00000000-0005-0000-0000-000011830000}"/>
    <cellStyle name="Nota 2 4 6 27" xfId="33354" xr:uid="{00000000-0005-0000-0000-000012830000}"/>
    <cellStyle name="Nota 2 4 6 27 2" xfId="33355" xr:uid="{00000000-0005-0000-0000-000013830000}"/>
    <cellStyle name="Nota 2 4 6 28" xfId="33356" xr:uid="{00000000-0005-0000-0000-000014830000}"/>
    <cellStyle name="Nota 2 4 6 28 2" xfId="33357" xr:uid="{00000000-0005-0000-0000-000015830000}"/>
    <cellStyle name="Nota 2 4 6 29" xfId="33358" xr:uid="{00000000-0005-0000-0000-000016830000}"/>
    <cellStyle name="Nota 2 4 6 29 2" xfId="33359" xr:uid="{00000000-0005-0000-0000-000017830000}"/>
    <cellStyle name="Nota 2 4 6 3" xfId="33360" xr:uid="{00000000-0005-0000-0000-000018830000}"/>
    <cellStyle name="Nota 2 4 6 3 2" xfId="33361" xr:uid="{00000000-0005-0000-0000-000019830000}"/>
    <cellStyle name="Nota 2 4 6 30" xfId="33362" xr:uid="{00000000-0005-0000-0000-00001A830000}"/>
    <cellStyle name="Nota 2 4 6 30 2" xfId="33363" xr:uid="{00000000-0005-0000-0000-00001B830000}"/>
    <cellStyle name="Nota 2 4 6 31" xfId="33364" xr:uid="{00000000-0005-0000-0000-00001C830000}"/>
    <cellStyle name="Nota 2 4 6 31 2" xfId="33365" xr:uid="{00000000-0005-0000-0000-00001D830000}"/>
    <cellStyle name="Nota 2 4 6 32" xfId="33366" xr:uid="{00000000-0005-0000-0000-00001E830000}"/>
    <cellStyle name="Nota 2 4 6 32 2" xfId="33367" xr:uid="{00000000-0005-0000-0000-00001F830000}"/>
    <cellStyle name="Nota 2 4 6 33" xfId="33368" xr:uid="{00000000-0005-0000-0000-000020830000}"/>
    <cellStyle name="Nota 2 4 6 33 2" xfId="33369" xr:uid="{00000000-0005-0000-0000-000021830000}"/>
    <cellStyle name="Nota 2 4 6 34" xfId="33370" xr:uid="{00000000-0005-0000-0000-000022830000}"/>
    <cellStyle name="Nota 2 4 6 34 2" xfId="33371" xr:uid="{00000000-0005-0000-0000-000023830000}"/>
    <cellStyle name="Nota 2 4 6 35" xfId="33372" xr:uid="{00000000-0005-0000-0000-000024830000}"/>
    <cellStyle name="Nota 2 4 6 35 2" xfId="33373" xr:uid="{00000000-0005-0000-0000-000025830000}"/>
    <cellStyle name="Nota 2 4 6 36" xfId="33374" xr:uid="{00000000-0005-0000-0000-000026830000}"/>
    <cellStyle name="Nota 2 4 6 36 2" xfId="33375" xr:uid="{00000000-0005-0000-0000-000027830000}"/>
    <cellStyle name="Nota 2 4 6 37" xfId="33376" xr:uid="{00000000-0005-0000-0000-000028830000}"/>
    <cellStyle name="Nota 2 4 6 37 2" xfId="33377" xr:uid="{00000000-0005-0000-0000-000029830000}"/>
    <cellStyle name="Nota 2 4 6 38" xfId="33378" xr:uid="{00000000-0005-0000-0000-00002A830000}"/>
    <cellStyle name="Nota 2 4 6 38 2" xfId="33379" xr:uid="{00000000-0005-0000-0000-00002B830000}"/>
    <cellStyle name="Nota 2 4 6 39" xfId="33380" xr:uid="{00000000-0005-0000-0000-00002C830000}"/>
    <cellStyle name="Nota 2 4 6 39 2" xfId="33381" xr:uid="{00000000-0005-0000-0000-00002D830000}"/>
    <cellStyle name="Nota 2 4 6 4" xfId="33382" xr:uid="{00000000-0005-0000-0000-00002E830000}"/>
    <cellStyle name="Nota 2 4 6 4 2" xfId="33383" xr:uid="{00000000-0005-0000-0000-00002F830000}"/>
    <cellStyle name="Nota 2 4 6 40" xfId="33384" xr:uid="{00000000-0005-0000-0000-000030830000}"/>
    <cellStyle name="Nota 2 4 6 41" xfId="33385" xr:uid="{00000000-0005-0000-0000-000031830000}"/>
    <cellStyle name="Nota 2 4 6 42" xfId="33386" xr:uid="{00000000-0005-0000-0000-000032830000}"/>
    <cellStyle name="Nota 2 4 6 43" xfId="33387" xr:uid="{00000000-0005-0000-0000-000033830000}"/>
    <cellStyle name="Nota 2 4 6 44" xfId="33388" xr:uid="{00000000-0005-0000-0000-000034830000}"/>
    <cellStyle name="Nota 2 4 6 45" xfId="33389" xr:uid="{00000000-0005-0000-0000-000035830000}"/>
    <cellStyle name="Nota 2 4 6 46" xfId="33390" xr:uid="{00000000-0005-0000-0000-000036830000}"/>
    <cellStyle name="Nota 2 4 6 47" xfId="33391" xr:uid="{00000000-0005-0000-0000-000037830000}"/>
    <cellStyle name="Nota 2 4 6 48" xfId="33392" xr:uid="{00000000-0005-0000-0000-000038830000}"/>
    <cellStyle name="Nota 2 4 6 49" xfId="33393" xr:uid="{00000000-0005-0000-0000-000039830000}"/>
    <cellStyle name="Nota 2 4 6 5" xfId="33394" xr:uid="{00000000-0005-0000-0000-00003A830000}"/>
    <cellStyle name="Nota 2 4 6 5 2" xfId="33395" xr:uid="{00000000-0005-0000-0000-00003B830000}"/>
    <cellStyle name="Nota 2 4 6 50" xfId="33396" xr:uid="{00000000-0005-0000-0000-00003C830000}"/>
    <cellStyle name="Nota 2 4 6 51" xfId="33397" xr:uid="{00000000-0005-0000-0000-00003D830000}"/>
    <cellStyle name="Nota 2 4 6 52" xfId="33398" xr:uid="{00000000-0005-0000-0000-00003E830000}"/>
    <cellStyle name="Nota 2 4 6 53" xfId="33399" xr:uid="{00000000-0005-0000-0000-00003F830000}"/>
    <cellStyle name="Nota 2 4 6 54" xfId="33400" xr:uid="{00000000-0005-0000-0000-000040830000}"/>
    <cellStyle name="Nota 2 4 6 55" xfId="33401" xr:uid="{00000000-0005-0000-0000-000041830000}"/>
    <cellStyle name="Nota 2 4 6 56" xfId="33402" xr:uid="{00000000-0005-0000-0000-000042830000}"/>
    <cellStyle name="Nota 2 4 6 57" xfId="33403" xr:uid="{00000000-0005-0000-0000-000043830000}"/>
    <cellStyle name="Nota 2 4 6 58" xfId="33404" xr:uid="{00000000-0005-0000-0000-000044830000}"/>
    <cellStyle name="Nota 2 4 6 59" xfId="33405" xr:uid="{00000000-0005-0000-0000-000045830000}"/>
    <cellStyle name="Nota 2 4 6 6" xfId="33406" xr:uid="{00000000-0005-0000-0000-000046830000}"/>
    <cellStyle name="Nota 2 4 6 6 2" xfId="33407" xr:uid="{00000000-0005-0000-0000-000047830000}"/>
    <cellStyle name="Nota 2 4 6 60" xfId="33408" xr:uid="{00000000-0005-0000-0000-000048830000}"/>
    <cellStyle name="Nota 2 4 6 61" xfId="33409" xr:uid="{00000000-0005-0000-0000-000049830000}"/>
    <cellStyle name="Nota 2 4 6 62" xfId="33410" xr:uid="{00000000-0005-0000-0000-00004A830000}"/>
    <cellStyle name="Nota 2 4 6 63" xfId="33411" xr:uid="{00000000-0005-0000-0000-00004B830000}"/>
    <cellStyle name="Nota 2 4 6 64" xfId="33412" xr:uid="{00000000-0005-0000-0000-00004C830000}"/>
    <cellStyle name="Nota 2 4 6 65" xfId="33413" xr:uid="{00000000-0005-0000-0000-00004D830000}"/>
    <cellStyle name="Nota 2 4 6 66" xfId="33414" xr:uid="{00000000-0005-0000-0000-00004E830000}"/>
    <cellStyle name="Nota 2 4 6 67" xfId="33415" xr:uid="{00000000-0005-0000-0000-00004F830000}"/>
    <cellStyle name="Nota 2 4 6 68" xfId="33416" xr:uid="{00000000-0005-0000-0000-000050830000}"/>
    <cellStyle name="Nota 2 4 6 69" xfId="33417" xr:uid="{00000000-0005-0000-0000-000051830000}"/>
    <cellStyle name="Nota 2 4 6 7" xfId="33418" xr:uid="{00000000-0005-0000-0000-000052830000}"/>
    <cellStyle name="Nota 2 4 6 7 2" xfId="33419" xr:uid="{00000000-0005-0000-0000-000053830000}"/>
    <cellStyle name="Nota 2 4 6 70" xfId="33420" xr:uid="{00000000-0005-0000-0000-000054830000}"/>
    <cellStyle name="Nota 2 4 6 71" xfId="33421" xr:uid="{00000000-0005-0000-0000-000055830000}"/>
    <cellStyle name="Nota 2 4 6 72" xfId="33422" xr:uid="{00000000-0005-0000-0000-000056830000}"/>
    <cellStyle name="Nota 2 4 6 73" xfId="33423" xr:uid="{00000000-0005-0000-0000-000057830000}"/>
    <cellStyle name="Nota 2 4 6 74" xfId="33424" xr:uid="{00000000-0005-0000-0000-000058830000}"/>
    <cellStyle name="Nota 2 4 6 75" xfId="33425" xr:uid="{00000000-0005-0000-0000-000059830000}"/>
    <cellStyle name="Nota 2 4 6 76" xfId="33426" xr:uid="{00000000-0005-0000-0000-00005A830000}"/>
    <cellStyle name="Nota 2 4 6 77" xfId="52530" xr:uid="{00000000-0005-0000-0000-00005B830000}"/>
    <cellStyle name="Nota 2 4 6 78" xfId="52250" xr:uid="{00000000-0005-0000-0000-00005C830000}"/>
    <cellStyle name="Nota 2 4 6 79" xfId="53223" xr:uid="{00000000-0005-0000-0000-00005D830000}"/>
    <cellStyle name="Nota 2 4 6 8" xfId="33427" xr:uid="{00000000-0005-0000-0000-00005E830000}"/>
    <cellStyle name="Nota 2 4 6 8 2" xfId="33428" xr:uid="{00000000-0005-0000-0000-00005F830000}"/>
    <cellStyle name="Nota 2 4 6 9" xfId="33429" xr:uid="{00000000-0005-0000-0000-000060830000}"/>
    <cellStyle name="Nota 2 4 6 9 2" xfId="33430" xr:uid="{00000000-0005-0000-0000-000061830000}"/>
    <cellStyle name="Nota 2 4 60" xfId="33431" xr:uid="{00000000-0005-0000-0000-000062830000}"/>
    <cellStyle name="Nota 2 4 61" xfId="33432" xr:uid="{00000000-0005-0000-0000-000063830000}"/>
    <cellStyle name="Nota 2 4 62" xfId="33433" xr:uid="{00000000-0005-0000-0000-000064830000}"/>
    <cellStyle name="Nota 2 4 63" xfId="33434" xr:uid="{00000000-0005-0000-0000-000065830000}"/>
    <cellStyle name="Nota 2 4 64" xfId="33435" xr:uid="{00000000-0005-0000-0000-000066830000}"/>
    <cellStyle name="Nota 2 4 65" xfId="33436" xr:uid="{00000000-0005-0000-0000-000067830000}"/>
    <cellStyle name="Nota 2 4 66" xfId="33437" xr:uid="{00000000-0005-0000-0000-000068830000}"/>
    <cellStyle name="Nota 2 4 67" xfId="33438" xr:uid="{00000000-0005-0000-0000-000069830000}"/>
    <cellStyle name="Nota 2 4 68" xfId="33439" xr:uid="{00000000-0005-0000-0000-00006A830000}"/>
    <cellStyle name="Nota 2 4 69" xfId="33440" xr:uid="{00000000-0005-0000-0000-00006B830000}"/>
    <cellStyle name="Nota 2 4 7" xfId="975" xr:uid="{00000000-0005-0000-0000-00006C830000}"/>
    <cellStyle name="Nota 2 4 7 10" xfId="33441" xr:uid="{00000000-0005-0000-0000-00006D830000}"/>
    <cellStyle name="Nota 2 4 7 10 2" xfId="33442" xr:uid="{00000000-0005-0000-0000-00006E830000}"/>
    <cellStyle name="Nota 2 4 7 11" xfId="33443" xr:uid="{00000000-0005-0000-0000-00006F830000}"/>
    <cellStyle name="Nota 2 4 7 11 2" xfId="33444" xr:uid="{00000000-0005-0000-0000-000070830000}"/>
    <cellStyle name="Nota 2 4 7 12" xfId="33445" xr:uid="{00000000-0005-0000-0000-000071830000}"/>
    <cellStyle name="Nota 2 4 7 12 2" xfId="33446" xr:uid="{00000000-0005-0000-0000-000072830000}"/>
    <cellStyle name="Nota 2 4 7 13" xfId="33447" xr:uid="{00000000-0005-0000-0000-000073830000}"/>
    <cellStyle name="Nota 2 4 7 13 2" xfId="33448" xr:uid="{00000000-0005-0000-0000-000074830000}"/>
    <cellStyle name="Nota 2 4 7 14" xfId="33449" xr:uid="{00000000-0005-0000-0000-000075830000}"/>
    <cellStyle name="Nota 2 4 7 14 2" xfId="33450" xr:uid="{00000000-0005-0000-0000-000076830000}"/>
    <cellStyle name="Nota 2 4 7 15" xfId="33451" xr:uid="{00000000-0005-0000-0000-000077830000}"/>
    <cellStyle name="Nota 2 4 7 15 2" xfId="33452" xr:uid="{00000000-0005-0000-0000-000078830000}"/>
    <cellStyle name="Nota 2 4 7 16" xfId="33453" xr:uid="{00000000-0005-0000-0000-000079830000}"/>
    <cellStyle name="Nota 2 4 7 16 2" xfId="33454" xr:uid="{00000000-0005-0000-0000-00007A830000}"/>
    <cellStyle name="Nota 2 4 7 17" xfId="33455" xr:uid="{00000000-0005-0000-0000-00007B830000}"/>
    <cellStyle name="Nota 2 4 7 17 2" xfId="33456" xr:uid="{00000000-0005-0000-0000-00007C830000}"/>
    <cellStyle name="Nota 2 4 7 18" xfId="33457" xr:uid="{00000000-0005-0000-0000-00007D830000}"/>
    <cellStyle name="Nota 2 4 7 18 2" xfId="33458" xr:uid="{00000000-0005-0000-0000-00007E830000}"/>
    <cellStyle name="Nota 2 4 7 19" xfId="33459" xr:uid="{00000000-0005-0000-0000-00007F830000}"/>
    <cellStyle name="Nota 2 4 7 19 2" xfId="33460" xr:uid="{00000000-0005-0000-0000-000080830000}"/>
    <cellStyle name="Nota 2 4 7 2" xfId="976" xr:uid="{00000000-0005-0000-0000-000081830000}"/>
    <cellStyle name="Nota 2 4 7 2 2" xfId="33461" xr:uid="{00000000-0005-0000-0000-000082830000}"/>
    <cellStyle name="Nota 2 4 7 20" xfId="33462" xr:uid="{00000000-0005-0000-0000-000083830000}"/>
    <cellStyle name="Nota 2 4 7 20 2" xfId="33463" xr:uid="{00000000-0005-0000-0000-000084830000}"/>
    <cellStyle name="Nota 2 4 7 21" xfId="33464" xr:uid="{00000000-0005-0000-0000-000085830000}"/>
    <cellStyle name="Nota 2 4 7 21 2" xfId="33465" xr:uid="{00000000-0005-0000-0000-000086830000}"/>
    <cellStyle name="Nota 2 4 7 22" xfId="33466" xr:uid="{00000000-0005-0000-0000-000087830000}"/>
    <cellStyle name="Nota 2 4 7 22 2" xfId="33467" xr:uid="{00000000-0005-0000-0000-000088830000}"/>
    <cellStyle name="Nota 2 4 7 23" xfId="33468" xr:uid="{00000000-0005-0000-0000-000089830000}"/>
    <cellStyle name="Nota 2 4 7 23 2" xfId="33469" xr:uid="{00000000-0005-0000-0000-00008A830000}"/>
    <cellStyle name="Nota 2 4 7 24" xfId="33470" xr:uid="{00000000-0005-0000-0000-00008B830000}"/>
    <cellStyle name="Nota 2 4 7 24 2" xfId="33471" xr:uid="{00000000-0005-0000-0000-00008C830000}"/>
    <cellStyle name="Nota 2 4 7 25" xfId="33472" xr:uid="{00000000-0005-0000-0000-00008D830000}"/>
    <cellStyle name="Nota 2 4 7 25 2" xfId="33473" xr:uid="{00000000-0005-0000-0000-00008E830000}"/>
    <cellStyle name="Nota 2 4 7 26" xfId="33474" xr:uid="{00000000-0005-0000-0000-00008F830000}"/>
    <cellStyle name="Nota 2 4 7 26 2" xfId="33475" xr:uid="{00000000-0005-0000-0000-000090830000}"/>
    <cellStyle name="Nota 2 4 7 27" xfId="33476" xr:uid="{00000000-0005-0000-0000-000091830000}"/>
    <cellStyle name="Nota 2 4 7 27 2" xfId="33477" xr:uid="{00000000-0005-0000-0000-000092830000}"/>
    <cellStyle name="Nota 2 4 7 28" xfId="33478" xr:uid="{00000000-0005-0000-0000-000093830000}"/>
    <cellStyle name="Nota 2 4 7 28 2" xfId="33479" xr:uid="{00000000-0005-0000-0000-000094830000}"/>
    <cellStyle name="Nota 2 4 7 29" xfId="33480" xr:uid="{00000000-0005-0000-0000-000095830000}"/>
    <cellStyle name="Nota 2 4 7 29 2" xfId="33481" xr:uid="{00000000-0005-0000-0000-000096830000}"/>
    <cellStyle name="Nota 2 4 7 3" xfId="33482" xr:uid="{00000000-0005-0000-0000-000097830000}"/>
    <cellStyle name="Nota 2 4 7 3 2" xfId="33483" xr:uid="{00000000-0005-0000-0000-000098830000}"/>
    <cellStyle name="Nota 2 4 7 30" xfId="33484" xr:uid="{00000000-0005-0000-0000-000099830000}"/>
    <cellStyle name="Nota 2 4 7 30 2" xfId="33485" xr:uid="{00000000-0005-0000-0000-00009A830000}"/>
    <cellStyle name="Nota 2 4 7 31" xfId="33486" xr:uid="{00000000-0005-0000-0000-00009B830000}"/>
    <cellStyle name="Nota 2 4 7 31 2" xfId="33487" xr:uid="{00000000-0005-0000-0000-00009C830000}"/>
    <cellStyle name="Nota 2 4 7 32" xfId="33488" xr:uid="{00000000-0005-0000-0000-00009D830000}"/>
    <cellStyle name="Nota 2 4 7 32 2" xfId="33489" xr:uid="{00000000-0005-0000-0000-00009E830000}"/>
    <cellStyle name="Nota 2 4 7 33" xfId="33490" xr:uid="{00000000-0005-0000-0000-00009F830000}"/>
    <cellStyle name="Nota 2 4 7 33 2" xfId="33491" xr:uid="{00000000-0005-0000-0000-0000A0830000}"/>
    <cellStyle name="Nota 2 4 7 34" xfId="33492" xr:uid="{00000000-0005-0000-0000-0000A1830000}"/>
    <cellStyle name="Nota 2 4 7 34 2" xfId="33493" xr:uid="{00000000-0005-0000-0000-0000A2830000}"/>
    <cellStyle name="Nota 2 4 7 35" xfId="33494" xr:uid="{00000000-0005-0000-0000-0000A3830000}"/>
    <cellStyle name="Nota 2 4 7 35 2" xfId="33495" xr:uid="{00000000-0005-0000-0000-0000A4830000}"/>
    <cellStyle name="Nota 2 4 7 36" xfId="33496" xr:uid="{00000000-0005-0000-0000-0000A5830000}"/>
    <cellStyle name="Nota 2 4 7 36 2" xfId="33497" xr:uid="{00000000-0005-0000-0000-0000A6830000}"/>
    <cellStyle name="Nota 2 4 7 37" xfId="33498" xr:uid="{00000000-0005-0000-0000-0000A7830000}"/>
    <cellStyle name="Nota 2 4 7 37 2" xfId="33499" xr:uid="{00000000-0005-0000-0000-0000A8830000}"/>
    <cellStyle name="Nota 2 4 7 38" xfId="33500" xr:uid="{00000000-0005-0000-0000-0000A9830000}"/>
    <cellStyle name="Nota 2 4 7 38 2" xfId="33501" xr:uid="{00000000-0005-0000-0000-0000AA830000}"/>
    <cellStyle name="Nota 2 4 7 39" xfId="33502" xr:uid="{00000000-0005-0000-0000-0000AB830000}"/>
    <cellStyle name="Nota 2 4 7 39 2" xfId="33503" xr:uid="{00000000-0005-0000-0000-0000AC830000}"/>
    <cellStyle name="Nota 2 4 7 4" xfId="33504" xr:uid="{00000000-0005-0000-0000-0000AD830000}"/>
    <cellStyle name="Nota 2 4 7 4 2" xfId="33505" xr:uid="{00000000-0005-0000-0000-0000AE830000}"/>
    <cellStyle name="Nota 2 4 7 40" xfId="33506" xr:uid="{00000000-0005-0000-0000-0000AF830000}"/>
    <cellStyle name="Nota 2 4 7 41" xfId="33507" xr:uid="{00000000-0005-0000-0000-0000B0830000}"/>
    <cellStyle name="Nota 2 4 7 42" xfId="33508" xr:uid="{00000000-0005-0000-0000-0000B1830000}"/>
    <cellStyle name="Nota 2 4 7 43" xfId="33509" xr:uid="{00000000-0005-0000-0000-0000B2830000}"/>
    <cellStyle name="Nota 2 4 7 44" xfId="33510" xr:uid="{00000000-0005-0000-0000-0000B3830000}"/>
    <cellStyle name="Nota 2 4 7 45" xfId="33511" xr:uid="{00000000-0005-0000-0000-0000B4830000}"/>
    <cellStyle name="Nota 2 4 7 46" xfId="33512" xr:uid="{00000000-0005-0000-0000-0000B5830000}"/>
    <cellStyle name="Nota 2 4 7 47" xfId="33513" xr:uid="{00000000-0005-0000-0000-0000B6830000}"/>
    <cellStyle name="Nota 2 4 7 48" xfId="33514" xr:uid="{00000000-0005-0000-0000-0000B7830000}"/>
    <cellStyle name="Nota 2 4 7 49" xfId="33515" xr:uid="{00000000-0005-0000-0000-0000B8830000}"/>
    <cellStyle name="Nota 2 4 7 5" xfId="33516" xr:uid="{00000000-0005-0000-0000-0000B9830000}"/>
    <cellStyle name="Nota 2 4 7 5 2" xfId="33517" xr:uid="{00000000-0005-0000-0000-0000BA830000}"/>
    <cellStyle name="Nota 2 4 7 50" xfId="33518" xr:uid="{00000000-0005-0000-0000-0000BB830000}"/>
    <cellStyle name="Nota 2 4 7 51" xfId="33519" xr:uid="{00000000-0005-0000-0000-0000BC830000}"/>
    <cellStyle name="Nota 2 4 7 52" xfId="33520" xr:uid="{00000000-0005-0000-0000-0000BD830000}"/>
    <cellStyle name="Nota 2 4 7 53" xfId="33521" xr:uid="{00000000-0005-0000-0000-0000BE830000}"/>
    <cellStyle name="Nota 2 4 7 54" xfId="33522" xr:uid="{00000000-0005-0000-0000-0000BF830000}"/>
    <cellStyle name="Nota 2 4 7 55" xfId="33523" xr:uid="{00000000-0005-0000-0000-0000C0830000}"/>
    <cellStyle name="Nota 2 4 7 56" xfId="33524" xr:uid="{00000000-0005-0000-0000-0000C1830000}"/>
    <cellStyle name="Nota 2 4 7 57" xfId="33525" xr:uid="{00000000-0005-0000-0000-0000C2830000}"/>
    <cellStyle name="Nota 2 4 7 58" xfId="33526" xr:uid="{00000000-0005-0000-0000-0000C3830000}"/>
    <cellStyle name="Nota 2 4 7 59" xfId="33527" xr:uid="{00000000-0005-0000-0000-0000C4830000}"/>
    <cellStyle name="Nota 2 4 7 6" xfId="33528" xr:uid="{00000000-0005-0000-0000-0000C5830000}"/>
    <cellStyle name="Nota 2 4 7 6 2" xfId="33529" xr:uid="{00000000-0005-0000-0000-0000C6830000}"/>
    <cellStyle name="Nota 2 4 7 60" xfId="33530" xr:uid="{00000000-0005-0000-0000-0000C7830000}"/>
    <cellStyle name="Nota 2 4 7 61" xfId="33531" xr:uid="{00000000-0005-0000-0000-0000C8830000}"/>
    <cellStyle name="Nota 2 4 7 62" xfId="33532" xr:uid="{00000000-0005-0000-0000-0000C9830000}"/>
    <cellStyle name="Nota 2 4 7 63" xfId="33533" xr:uid="{00000000-0005-0000-0000-0000CA830000}"/>
    <cellStyle name="Nota 2 4 7 64" xfId="33534" xr:uid="{00000000-0005-0000-0000-0000CB830000}"/>
    <cellStyle name="Nota 2 4 7 65" xfId="33535" xr:uid="{00000000-0005-0000-0000-0000CC830000}"/>
    <cellStyle name="Nota 2 4 7 66" xfId="33536" xr:uid="{00000000-0005-0000-0000-0000CD830000}"/>
    <cellStyle name="Nota 2 4 7 67" xfId="33537" xr:uid="{00000000-0005-0000-0000-0000CE830000}"/>
    <cellStyle name="Nota 2 4 7 68" xfId="33538" xr:uid="{00000000-0005-0000-0000-0000CF830000}"/>
    <cellStyle name="Nota 2 4 7 69" xfId="33539" xr:uid="{00000000-0005-0000-0000-0000D0830000}"/>
    <cellStyle name="Nota 2 4 7 7" xfId="33540" xr:uid="{00000000-0005-0000-0000-0000D1830000}"/>
    <cellStyle name="Nota 2 4 7 7 2" xfId="33541" xr:uid="{00000000-0005-0000-0000-0000D2830000}"/>
    <cellStyle name="Nota 2 4 7 70" xfId="33542" xr:uid="{00000000-0005-0000-0000-0000D3830000}"/>
    <cellStyle name="Nota 2 4 7 71" xfId="33543" xr:uid="{00000000-0005-0000-0000-0000D4830000}"/>
    <cellStyle name="Nota 2 4 7 72" xfId="33544" xr:uid="{00000000-0005-0000-0000-0000D5830000}"/>
    <cellStyle name="Nota 2 4 7 73" xfId="33545" xr:uid="{00000000-0005-0000-0000-0000D6830000}"/>
    <cellStyle name="Nota 2 4 7 74" xfId="33546" xr:uid="{00000000-0005-0000-0000-0000D7830000}"/>
    <cellStyle name="Nota 2 4 7 75" xfId="33547" xr:uid="{00000000-0005-0000-0000-0000D8830000}"/>
    <cellStyle name="Nota 2 4 7 76" xfId="33548" xr:uid="{00000000-0005-0000-0000-0000D9830000}"/>
    <cellStyle name="Nota 2 4 7 77" xfId="52504" xr:uid="{00000000-0005-0000-0000-0000DA830000}"/>
    <cellStyle name="Nota 2 4 7 78" xfId="52270" xr:uid="{00000000-0005-0000-0000-0000DB830000}"/>
    <cellStyle name="Nota 2 4 7 79" xfId="53197" xr:uid="{00000000-0005-0000-0000-0000DC830000}"/>
    <cellStyle name="Nota 2 4 7 8" xfId="33549" xr:uid="{00000000-0005-0000-0000-0000DD830000}"/>
    <cellStyle name="Nota 2 4 7 8 2" xfId="33550" xr:uid="{00000000-0005-0000-0000-0000DE830000}"/>
    <cellStyle name="Nota 2 4 7 9" xfId="33551" xr:uid="{00000000-0005-0000-0000-0000DF830000}"/>
    <cellStyle name="Nota 2 4 7 9 2" xfId="33552" xr:uid="{00000000-0005-0000-0000-0000E0830000}"/>
    <cellStyle name="Nota 2 4 70" xfId="33553" xr:uid="{00000000-0005-0000-0000-0000E1830000}"/>
    <cellStyle name="Nota 2 4 71" xfId="33554" xr:uid="{00000000-0005-0000-0000-0000E2830000}"/>
    <cellStyle name="Nota 2 4 72" xfId="33555" xr:uid="{00000000-0005-0000-0000-0000E3830000}"/>
    <cellStyle name="Nota 2 4 73" xfId="33556" xr:uid="{00000000-0005-0000-0000-0000E4830000}"/>
    <cellStyle name="Nota 2 4 74" xfId="33557" xr:uid="{00000000-0005-0000-0000-0000E5830000}"/>
    <cellStyle name="Nota 2 4 75" xfId="33558" xr:uid="{00000000-0005-0000-0000-0000E6830000}"/>
    <cellStyle name="Nota 2 4 76" xfId="33559" xr:uid="{00000000-0005-0000-0000-0000E7830000}"/>
    <cellStyle name="Nota 2 4 77" xfId="33560" xr:uid="{00000000-0005-0000-0000-0000E8830000}"/>
    <cellStyle name="Nota 2 4 78" xfId="33561" xr:uid="{00000000-0005-0000-0000-0000E9830000}"/>
    <cellStyle name="Nota 2 4 79" xfId="33562" xr:uid="{00000000-0005-0000-0000-0000EA830000}"/>
    <cellStyle name="Nota 2 4 8" xfId="977" xr:uid="{00000000-0005-0000-0000-0000EB830000}"/>
    <cellStyle name="Nota 2 4 8 10" xfId="33563" xr:uid="{00000000-0005-0000-0000-0000EC830000}"/>
    <cellStyle name="Nota 2 4 8 10 2" xfId="33564" xr:uid="{00000000-0005-0000-0000-0000ED830000}"/>
    <cellStyle name="Nota 2 4 8 11" xfId="33565" xr:uid="{00000000-0005-0000-0000-0000EE830000}"/>
    <cellStyle name="Nota 2 4 8 11 2" xfId="33566" xr:uid="{00000000-0005-0000-0000-0000EF830000}"/>
    <cellStyle name="Nota 2 4 8 12" xfId="33567" xr:uid="{00000000-0005-0000-0000-0000F0830000}"/>
    <cellStyle name="Nota 2 4 8 12 2" xfId="33568" xr:uid="{00000000-0005-0000-0000-0000F1830000}"/>
    <cellStyle name="Nota 2 4 8 13" xfId="33569" xr:uid="{00000000-0005-0000-0000-0000F2830000}"/>
    <cellStyle name="Nota 2 4 8 13 2" xfId="33570" xr:uid="{00000000-0005-0000-0000-0000F3830000}"/>
    <cellStyle name="Nota 2 4 8 14" xfId="33571" xr:uid="{00000000-0005-0000-0000-0000F4830000}"/>
    <cellStyle name="Nota 2 4 8 14 2" xfId="33572" xr:uid="{00000000-0005-0000-0000-0000F5830000}"/>
    <cellStyle name="Nota 2 4 8 15" xfId="33573" xr:uid="{00000000-0005-0000-0000-0000F6830000}"/>
    <cellStyle name="Nota 2 4 8 15 2" xfId="33574" xr:uid="{00000000-0005-0000-0000-0000F7830000}"/>
    <cellStyle name="Nota 2 4 8 16" xfId="33575" xr:uid="{00000000-0005-0000-0000-0000F8830000}"/>
    <cellStyle name="Nota 2 4 8 16 2" xfId="33576" xr:uid="{00000000-0005-0000-0000-0000F9830000}"/>
    <cellStyle name="Nota 2 4 8 17" xfId="33577" xr:uid="{00000000-0005-0000-0000-0000FA830000}"/>
    <cellStyle name="Nota 2 4 8 17 2" xfId="33578" xr:uid="{00000000-0005-0000-0000-0000FB830000}"/>
    <cellStyle name="Nota 2 4 8 18" xfId="33579" xr:uid="{00000000-0005-0000-0000-0000FC830000}"/>
    <cellStyle name="Nota 2 4 8 18 2" xfId="33580" xr:uid="{00000000-0005-0000-0000-0000FD830000}"/>
    <cellStyle name="Nota 2 4 8 19" xfId="33581" xr:uid="{00000000-0005-0000-0000-0000FE830000}"/>
    <cellStyle name="Nota 2 4 8 19 2" xfId="33582" xr:uid="{00000000-0005-0000-0000-0000FF830000}"/>
    <cellStyle name="Nota 2 4 8 2" xfId="978" xr:uid="{00000000-0005-0000-0000-000000840000}"/>
    <cellStyle name="Nota 2 4 8 2 2" xfId="33583" xr:uid="{00000000-0005-0000-0000-000001840000}"/>
    <cellStyle name="Nota 2 4 8 20" xfId="33584" xr:uid="{00000000-0005-0000-0000-000002840000}"/>
    <cellStyle name="Nota 2 4 8 20 2" xfId="33585" xr:uid="{00000000-0005-0000-0000-000003840000}"/>
    <cellStyle name="Nota 2 4 8 21" xfId="33586" xr:uid="{00000000-0005-0000-0000-000004840000}"/>
    <cellStyle name="Nota 2 4 8 21 2" xfId="33587" xr:uid="{00000000-0005-0000-0000-000005840000}"/>
    <cellStyle name="Nota 2 4 8 22" xfId="33588" xr:uid="{00000000-0005-0000-0000-000006840000}"/>
    <cellStyle name="Nota 2 4 8 22 2" xfId="33589" xr:uid="{00000000-0005-0000-0000-000007840000}"/>
    <cellStyle name="Nota 2 4 8 23" xfId="33590" xr:uid="{00000000-0005-0000-0000-000008840000}"/>
    <cellStyle name="Nota 2 4 8 23 2" xfId="33591" xr:uid="{00000000-0005-0000-0000-000009840000}"/>
    <cellStyle name="Nota 2 4 8 24" xfId="33592" xr:uid="{00000000-0005-0000-0000-00000A840000}"/>
    <cellStyle name="Nota 2 4 8 24 2" xfId="33593" xr:uid="{00000000-0005-0000-0000-00000B840000}"/>
    <cellStyle name="Nota 2 4 8 25" xfId="33594" xr:uid="{00000000-0005-0000-0000-00000C840000}"/>
    <cellStyle name="Nota 2 4 8 25 2" xfId="33595" xr:uid="{00000000-0005-0000-0000-00000D840000}"/>
    <cellStyle name="Nota 2 4 8 26" xfId="33596" xr:uid="{00000000-0005-0000-0000-00000E840000}"/>
    <cellStyle name="Nota 2 4 8 26 2" xfId="33597" xr:uid="{00000000-0005-0000-0000-00000F840000}"/>
    <cellStyle name="Nota 2 4 8 27" xfId="33598" xr:uid="{00000000-0005-0000-0000-000010840000}"/>
    <cellStyle name="Nota 2 4 8 27 2" xfId="33599" xr:uid="{00000000-0005-0000-0000-000011840000}"/>
    <cellStyle name="Nota 2 4 8 28" xfId="33600" xr:uid="{00000000-0005-0000-0000-000012840000}"/>
    <cellStyle name="Nota 2 4 8 28 2" xfId="33601" xr:uid="{00000000-0005-0000-0000-000013840000}"/>
    <cellStyle name="Nota 2 4 8 29" xfId="33602" xr:uid="{00000000-0005-0000-0000-000014840000}"/>
    <cellStyle name="Nota 2 4 8 29 2" xfId="33603" xr:uid="{00000000-0005-0000-0000-000015840000}"/>
    <cellStyle name="Nota 2 4 8 3" xfId="33604" xr:uid="{00000000-0005-0000-0000-000016840000}"/>
    <cellStyle name="Nota 2 4 8 3 2" xfId="33605" xr:uid="{00000000-0005-0000-0000-000017840000}"/>
    <cellStyle name="Nota 2 4 8 30" xfId="33606" xr:uid="{00000000-0005-0000-0000-000018840000}"/>
    <cellStyle name="Nota 2 4 8 30 2" xfId="33607" xr:uid="{00000000-0005-0000-0000-000019840000}"/>
    <cellStyle name="Nota 2 4 8 31" xfId="33608" xr:uid="{00000000-0005-0000-0000-00001A840000}"/>
    <cellStyle name="Nota 2 4 8 31 2" xfId="33609" xr:uid="{00000000-0005-0000-0000-00001B840000}"/>
    <cellStyle name="Nota 2 4 8 32" xfId="33610" xr:uid="{00000000-0005-0000-0000-00001C840000}"/>
    <cellStyle name="Nota 2 4 8 32 2" xfId="33611" xr:uid="{00000000-0005-0000-0000-00001D840000}"/>
    <cellStyle name="Nota 2 4 8 33" xfId="33612" xr:uid="{00000000-0005-0000-0000-00001E840000}"/>
    <cellStyle name="Nota 2 4 8 33 2" xfId="33613" xr:uid="{00000000-0005-0000-0000-00001F840000}"/>
    <cellStyle name="Nota 2 4 8 34" xfId="33614" xr:uid="{00000000-0005-0000-0000-000020840000}"/>
    <cellStyle name="Nota 2 4 8 34 2" xfId="33615" xr:uid="{00000000-0005-0000-0000-000021840000}"/>
    <cellStyle name="Nota 2 4 8 35" xfId="33616" xr:uid="{00000000-0005-0000-0000-000022840000}"/>
    <cellStyle name="Nota 2 4 8 35 2" xfId="33617" xr:uid="{00000000-0005-0000-0000-000023840000}"/>
    <cellStyle name="Nota 2 4 8 36" xfId="33618" xr:uid="{00000000-0005-0000-0000-000024840000}"/>
    <cellStyle name="Nota 2 4 8 36 2" xfId="33619" xr:uid="{00000000-0005-0000-0000-000025840000}"/>
    <cellStyle name="Nota 2 4 8 37" xfId="33620" xr:uid="{00000000-0005-0000-0000-000026840000}"/>
    <cellStyle name="Nota 2 4 8 37 2" xfId="33621" xr:uid="{00000000-0005-0000-0000-000027840000}"/>
    <cellStyle name="Nota 2 4 8 38" xfId="33622" xr:uid="{00000000-0005-0000-0000-000028840000}"/>
    <cellStyle name="Nota 2 4 8 38 2" xfId="33623" xr:uid="{00000000-0005-0000-0000-000029840000}"/>
    <cellStyle name="Nota 2 4 8 39" xfId="33624" xr:uid="{00000000-0005-0000-0000-00002A840000}"/>
    <cellStyle name="Nota 2 4 8 39 2" xfId="33625" xr:uid="{00000000-0005-0000-0000-00002B840000}"/>
    <cellStyle name="Nota 2 4 8 4" xfId="33626" xr:uid="{00000000-0005-0000-0000-00002C840000}"/>
    <cellStyle name="Nota 2 4 8 4 2" xfId="33627" xr:uid="{00000000-0005-0000-0000-00002D840000}"/>
    <cellStyle name="Nota 2 4 8 40" xfId="33628" xr:uid="{00000000-0005-0000-0000-00002E840000}"/>
    <cellStyle name="Nota 2 4 8 41" xfId="33629" xr:uid="{00000000-0005-0000-0000-00002F840000}"/>
    <cellStyle name="Nota 2 4 8 42" xfId="33630" xr:uid="{00000000-0005-0000-0000-000030840000}"/>
    <cellStyle name="Nota 2 4 8 43" xfId="33631" xr:uid="{00000000-0005-0000-0000-000031840000}"/>
    <cellStyle name="Nota 2 4 8 44" xfId="33632" xr:uid="{00000000-0005-0000-0000-000032840000}"/>
    <cellStyle name="Nota 2 4 8 45" xfId="33633" xr:uid="{00000000-0005-0000-0000-000033840000}"/>
    <cellStyle name="Nota 2 4 8 46" xfId="33634" xr:uid="{00000000-0005-0000-0000-000034840000}"/>
    <cellStyle name="Nota 2 4 8 47" xfId="33635" xr:uid="{00000000-0005-0000-0000-000035840000}"/>
    <cellStyle name="Nota 2 4 8 48" xfId="33636" xr:uid="{00000000-0005-0000-0000-000036840000}"/>
    <cellStyle name="Nota 2 4 8 49" xfId="33637" xr:uid="{00000000-0005-0000-0000-000037840000}"/>
    <cellStyle name="Nota 2 4 8 5" xfId="33638" xr:uid="{00000000-0005-0000-0000-000038840000}"/>
    <cellStyle name="Nota 2 4 8 5 2" xfId="33639" xr:uid="{00000000-0005-0000-0000-000039840000}"/>
    <cellStyle name="Nota 2 4 8 50" xfId="33640" xr:uid="{00000000-0005-0000-0000-00003A840000}"/>
    <cellStyle name="Nota 2 4 8 51" xfId="33641" xr:uid="{00000000-0005-0000-0000-00003B840000}"/>
    <cellStyle name="Nota 2 4 8 52" xfId="33642" xr:uid="{00000000-0005-0000-0000-00003C840000}"/>
    <cellStyle name="Nota 2 4 8 53" xfId="33643" xr:uid="{00000000-0005-0000-0000-00003D840000}"/>
    <cellStyle name="Nota 2 4 8 54" xfId="33644" xr:uid="{00000000-0005-0000-0000-00003E840000}"/>
    <cellStyle name="Nota 2 4 8 55" xfId="33645" xr:uid="{00000000-0005-0000-0000-00003F840000}"/>
    <cellStyle name="Nota 2 4 8 56" xfId="33646" xr:uid="{00000000-0005-0000-0000-000040840000}"/>
    <cellStyle name="Nota 2 4 8 57" xfId="33647" xr:uid="{00000000-0005-0000-0000-000041840000}"/>
    <cellStyle name="Nota 2 4 8 58" xfId="33648" xr:uid="{00000000-0005-0000-0000-000042840000}"/>
    <cellStyle name="Nota 2 4 8 59" xfId="33649" xr:uid="{00000000-0005-0000-0000-000043840000}"/>
    <cellStyle name="Nota 2 4 8 6" xfId="33650" xr:uid="{00000000-0005-0000-0000-000044840000}"/>
    <cellStyle name="Nota 2 4 8 6 2" xfId="33651" xr:uid="{00000000-0005-0000-0000-000045840000}"/>
    <cellStyle name="Nota 2 4 8 60" xfId="33652" xr:uid="{00000000-0005-0000-0000-000046840000}"/>
    <cellStyle name="Nota 2 4 8 61" xfId="33653" xr:uid="{00000000-0005-0000-0000-000047840000}"/>
    <cellStyle name="Nota 2 4 8 62" xfId="33654" xr:uid="{00000000-0005-0000-0000-000048840000}"/>
    <cellStyle name="Nota 2 4 8 63" xfId="33655" xr:uid="{00000000-0005-0000-0000-000049840000}"/>
    <cellStyle name="Nota 2 4 8 64" xfId="33656" xr:uid="{00000000-0005-0000-0000-00004A840000}"/>
    <cellStyle name="Nota 2 4 8 65" xfId="33657" xr:uid="{00000000-0005-0000-0000-00004B840000}"/>
    <cellStyle name="Nota 2 4 8 66" xfId="33658" xr:uid="{00000000-0005-0000-0000-00004C840000}"/>
    <cellStyle name="Nota 2 4 8 67" xfId="33659" xr:uid="{00000000-0005-0000-0000-00004D840000}"/>
    <cellStyle name="Nota 2 4 8 68" xfId="33660" xr:uid="{00000000-0005-0000-0000-00004E840000}"/>
    <cellStyle name="Nota 2 4 8 69" xfId="33661" xr:uid="{00000000-0005-0000-0000-00004F840000}"/>
    <cellStyle name="Nota 2 4 8 7" xfId="33662" xr:uid="{00000000-0005-0000-0000-000050840000}"/>
    <cellStyle name="Nota 2 4 8 7 2" xfId="33663" xr:uid="{00000000-0005-0000-0000-000051840000}"/>
    <cellStyle name="Nota 2 4 8 70" xfId="33664" xr:uid="{00000000-0005-0000-0000-000052840000}"/>
    <cellStyle name="Nota 2 4 8 71" xfId="33665" xr:uid="{00000000-0005-0000-0000-000053840000}"/>
    <cellStyle name="Nota 2 4 8 72" xfId="33666" xr:uid="{00000000-0005-0000-0000-000054840000}"/>
    <cellStyle name="Nota 2 4 8 73" xfId="33667" xr:uid="{00000000-0005-0000-0000-000055840000}"/>
    <cellStyle name="Nota 2 4 8 74" xfId="33668" xr:uid="{00000000-0005-0000-0000-000056840000}"/>
    <cellStyle name="Nota 2 4 8 75" xfId="33669" xr:uid="{00000000-0005-0000-0000-000057840000}"/>
    <cellStyle name="Nota 2 4 8 76" xfId="33670" xr:uid="{00000000-0005-0000-0000-000058840000}"/>
    <cellStyle name="Nota 2 4 8 77" xfId="52639" xr:uid="{00000000-0005-0000-0000-000059840000}"/>
    <cellStyle name="Nota 2 4 8 78" xfId="52891" xr:uid="{00000000-0005-0000-0000-00005A840000}"/>
    <cellStyle name="Nota 2 4 8 79" xfId="53352" xr:uid="{00000000-0005-0000-0000-00005B840000}"/>
    <cellStyle name="Nota 2 4 8 8" xfId="33671" xr:uid="{00000000-0005-0000-0000-00005C840000}"/>
    <cellStyle name="Nota 2 4 8 8 2" xfId="33672" xr:uid="{00000000-0005-0000-0000-00005D840000}"/>
    <cellStyle name="Nota 2 4 8 9" xfId="33673" xr:uid="{00000000-0005-0000-0000-00005E840000}"/>
    <cellStyle name="Nota 2 4 8 9 2" xfId="33674" xr:uid="{00000000-0005-0000-0000-00005F840000}"/>
    <cellStyle name="Nota 2 4 80" xfId="33675" xr:uid="{00000000-0005-0000-0000-000060840000}"/>
    <cellStyle name="Nota 2 4 81" xfId="33676" xr:uid="{00000000-0005-0000-0000-000061840000}"/>
    <cellStyle name="Nota 2 4 82" xfId="33677" xr:uid="{00000000-0005-0000-0000-000062840000}"/>
    <cellStyle name="Nota 2 4 83" xfId="33678" xr:uid="{00000000-0005-0000-0000-000063840000}"/>
    <cellStyle name="Nota 2 4 84" xfId="33679" xr:uid="{00000000-0005-0000-0000-000064840000}"/>
    <cellStyle name="Nota 2 4 85" xfId="33680" xr:uid="{00000000-0005-0000-0000-000065840000}"/>
    <cellStyle name="Nota 2 4 86" xfId="33681" xr:uid="{00000000-0005-0000-0000-000066840000}"/>
    <cellStyle name="Nota 2 4 87" xfId="33682" xr:uid="{00000000-0005-0000-0000-000067840000}"/>
    <cellStyle name="Nota 2 4 88" xfId="33683" xr:uid="{00000000-0005-0000-0000-000068840000}"/>
    <cellStyle name="Nota 2 4 89" xfId="33684" xr:uid="{00000000-0005-0000-0000-000069840000}"/>
    <cellStyle name="Nota 2 4 9" xfId="979" xr:uid="{00000000-0005-0000-0000-00006A840000}"/>
    <cellStyle name="Nota 2 4 9 10" xfId="33685" xr:uid="{00000000-0005-0000-0000-00006B840000}"/>
    <cellStyle name="Nota 2 4 9 10 2" xfId="33686" xr:uid="{00000000-0005-0000-0000-00006C840000}"/>
    <cellStyle name="Nota 2 4 9 11" xfId="33687" xr:uid="{00000000-0005-0000-0000-00006D840000}"/>
    <cellStyle name="Nota 2 4 9 11 2" xfId="33688" xr:uid="{00000000-0005-0000-0000-00006E840000}"/>
    <cellStyle name="Nota 2 4 9 12" xfId="33689" xr:uid="{00000000-0005-0000-0000-00006F840000}"/>
    <cellStyle name="Nota 2 4 9 12 2" xfId="33690" xr:uid="{00000000-0005-0000-0000-000070840000}"/>
    <cellStyle name="Nota 2 4 9 13" xfId="33691" xr:uid="{00000000-0005-0000-0000-000071840000}"/>
    <cellStyle name="Nota 2 4 9 13 2" xfId="33692" xr:uid="{00000000-0005-0000-0000-000072840000}"/>
    <cellStyle name="Nota 2 4 9 14" xfId="33693" xr:uid="{00000000-0005-0000-0000-000073840000}"/>
    <cellStyle name="Nota 2 4 9 14 2" xfId="33694" xr:uid="{00000000-0005-0000-0000-000074840000}"/>
    <cellStyle name="Nota 2 4 9 15" xfId="33695" xr:uid="{00000000-0005-0000-0000-000075840000}"/>
    <cellStyle name="Nota 2 4 9 15 2" xfId="33696" xr:uid="{00000000-0005-0000-0000-000076840000}"/>
    <cellStyle name="Nota 2 4 9 16" xfId="33697" xr:uid="{00000000-0005-0000-0000-000077840000}"/>
    <cellStyle name="Nota 2 4 9 16 2" xfId="33698" xr:uid="{00000000-0005-0000-0000-000078840000}"/>
    <cellStyle name="Nota 2 4 9 17" xfId="33699" xr:uid="{00000000-0005-0000-0000-000079840000}"/>
    <cellStyle name="Nota 2 4 9 17 2" xfId="33700" xr:uid="{00000000-0005-0000-0000-00007A840000}"/>
    <cellStyle name="Nota 2 4 9 18" xfId="33701" xr:uid="{00000000-0005-0000-0000-00007B840000}"/>
    <cellStyle name="Nota 2 4 9 18 2" xfId="33702" xr:uid="{00000000-0005-0000-0000-00007C840000}"/>
    <cellStyle name="Nota 2 4 9 19" xfId="33703" xr:uid="{00000000-0005-0000-0000-00007D840000}"/>
    <cellStyle name="Nota 2 4 9 19 2" xfId="33704" xr:uid="{00000000-0005-0000-0000-00007E840000}"/>
    <cellStyle name="Nota 2 4 9 2" xfId="980" xr:uid="{00000000-0005-0000-0000-00007F840000}"/>
    <cellStyle name="Nota 2 4 9 2 2" xfId="33705" xr:uid="{00000000-0005-0000-0000-000080840000}"/>
    <cellStyle name="Nota 2 4 9 20" xfId="33706" xr:uid="{00000000-0005-0000-0000-000081840000}"/>
    <cellStyle name="Nota 2 4 9 20 2" xfId="33707" xr:uid="{00000000-0005-0000-0000-000082840000}"/>
    <cellStyle name="Nota 2 4 9 21" xfId="33708" xr:uid="{00000000-0005-0000-0000-000083840000}"/>
    <cellStyle name="Nota 2 4 9 21 2" xfId="33709" xr:uid="{00000000-0005-0000-0000-000084840000}"/>
    <cellStyle name="Nota 2 4 9 22" xfId="33710" xr:uid="{00000000-0005-0000-0000-000085840000}"/>
    <cellStyle name="Nota 2 4 9 22 2" xfId="33711" xr:uid="{00000000-0005-0000-0000-000086840000}"/>
    <cellStyle name="Nota 2 4 9 23" xfId="33712" xr:uid="{00000000-0005-0000-0000-000087840000}"/>
    <cellStyle name="Nota 2 4 9 23 2" xfId="33713" xr:uid="{00000000-0005-0000-0000-000088840000}"/>
    <cellStyle name="Nota 2 4 9 24" xfId="33714" xr:uid="{00000000-0005-0000-0000-000089840000}"/>
    <cellStyle name="Nota 2 4 9 24 2" xfId="33715" xr:uid="{00000000-0005-0000-0000-00008A840000}"/>
    <cellStyle name="Nota 2 4 9 25" xfId="33716" xr:uid="{00000000-0005-0000-0000-00008B840000}"/>
    <cellStyle name="Nota 2 4 9 25 2" xfId="33717" xr:uid="{00000000-0005-0000-0000-00008C840000}"/>
    <cellStyle name="Nota 2 4 9 26" xfId="33718" xr:uid="{00000000-0005-0000-0000-00008D840000}"/>
    <cellStyle name="Nota 2 4 9 26 2" xfId="33719" xr:uid="{00000000-0005-0000-0000-00008E840000}"/>
    <cellStyle name="Nota 2 4 9 27" xfId="33720" xr:uid="{00000000-0005-0000-0000-00008F840000}"/>
    <cellStyle name="Nota 2 4 9 27 2" xfId="33721" xr:uid="{00000000-0005-0000-0000-000090840000}"/>
    <cellStyle name="Nota 2 4 9 28" xfId="33722" xr:uid="{00000000-0005-0000-0000-000091840000}"/>
    <cellStyle name="Nota 2 4 9 28 2" xfId="33723" xr:uid="{00000000-0005-0000-0000-000092840000}"/>
    <cellStyle name="Nota 2 4 9 29" xfId="33724" xr:uid="{00000000-0005-0000-0000-000093840000}"/>
    <cellStyle name="Nota 2 4 9 29 2" xfId="33725" xr:uid="{00000000-0005-0000-0000-000094840000}"/>
    <cellStyle name="Nota 2 4 9 3" xfId="33726" xr:uid="{00000000-0005-0000-0000-000095840000}"/>
    <cellStyle name="Nota 2 4 9 3 2" xfId="33727" xr:uid="{00000000-0005-0000-0000-000096840000}"/>
    <cellStyle name="Nota 2 4 9 30" xfId="33728" xr:uid="{00000000-0005-0000-0000-000097840000}"/>
    <cellStyle name="Nota 2 4 9 30 2" xfId="33729" xr:uid="{00000000-0005-0000-0000-000098840000}"/>
    <cellStyle name="Nota 2 4 9 31" xfId="33730" xr:uid="{00000000-0005-0000-0000-000099840000}"/>
    <cellStyle name="Nota 2 4 9 31 2" xfId="33731" xr:uid="{00000000-0005-0000-0000-00009A840000}"/>
    <cellStyle name="Nota 2 4 9 32" xfId="33732" xr:uid="{00000000-0005-0000-0000-00009B840000}"/>
    <cellStyle name="Nota 2 4 9 32 2" xfId="33733" xr:uid="{00000000-0005-0000-0000-00009C840000}"/>
    <cellStyle name="Nota 2 4 9 33" xfId="33734" xr:uid="{00000000-0005-0000-0000-00009D840000}"/>
    <cellStyle name="Nota 2 4 9 33 2" xfId="33735" xr:uid="{00000000-0005-0000-0000-00009E840000}"/>
    <cellStyle name="Nota 2 4 9 34" xfId="33736" xr:uid="{00000000-0005-0000-0000-00009F840000}"/>
    <cellStyle name="Nota 2 4 9 34 2" xfId="33737" xr:uid="{00000000-0005-0000-0000-0000A0840000}"/>
    <cellStyle name="Nota 2 4 9 35" xfId="33738" xr:uid="{00000000-0005-0000-0000-0000A1840000}"/>
    <cellStyle name="Nota 2 4 9 35 2" xfId="33739" xr:uid="{00000000-0005-0000-0000-0000A2840000}"/>
    <cellStyle name="Nota 2 4 9 36" xfId="33740" xr:uid="{00000000-0005-0000-0000-0000A3840000}"/>
    <cellStyle name="Nota 2 4 9 36 2" xfId="33741" xr:uid="{00000000-0005-0000-0000-0000A4840000}"/>
    <cellStyle name="Nota 2 4 9 37" xfId="33742" xr:uid="{00000000-0005-0000-0000-0000A5840000}"/>
    <cellStyle name="Nota 2 4 9 37 2" xfId="33743" xr:uid="{00000000-0005-0000-0000-0000A6840000}"/>
    <cellStyle name="Nota 2 4 9 38" xfId="33744" xr:uid="{00000000-0005-0000-0000-0000A7840000}"/>
    <cellStyle name="Nota 2 4 9 38 2" xfId="33745" xr:uid="{00000000-0005-0000-0000-0000A8840000}"/>
    <cellStyle name="Nota 2 4 9 39" xfId="33746" xr:uid="{00000000-0005-0000-0000-0000A9840000}"/>
    <cellStyle name="Nota 2 4 9 39 2" xfId="33747" xr:uid="{00000000-0005-0000-0000-0000AA840000}"/>
    <cellStyle name="Nota 2 4 9 4" xfId="33748" xr:uid="{00000000-0005-0000-0000-0000AB840000}"/>
    <cellStyle name="Nota 2 4 9 4 2" xfId="33749" xr:uid="{00000000-0005-0000-0000-0000AC840000}"/>
    <cellStyle name="Nota 2 4 9 40" xfId="33750" xr:uid="{00000000-0005-0000-0000-0000AD840000}"/>
    <cellStyle name="Nota 2 4 9 41" xfId="33751" xr:uid="{00000000-0005-0000-0000-0000AE840000}"/>
    <cellStyle name="Nota 2 4 9 42" xfId="33752" xr:uid="{00000000-0005-0000-0000-0000AF840000}"/>
    <cellStyle name="Nota 2 4 9 43" xfId="33753" xr:uid="{00000000-0005-0000-0000-0000B0840000}"/>
    <cellStyle name="Nota 2 4 9 44" xfId="33754" xr:uid="{00000000-0005-0000-0000-0000B1840000}"/>
    <cellStyle name="Nota 2 4 9 45" xfId="33755" xr:uid="{00000000-0005-0000-0000-0000B2840000}"/>
    <cellStyle name="Nota 2 4 9 46" xfId="33756" xr:uid="{00000000-0005-0000-0000-0000B3840000}"/>
    <cellStyle name="Nota 2 4 9 47" xfId="33757" xr:uid="{00000000-0005-0000-0000-0000B4840000}"/>
    <cellStyle name="Nota 2 4 9 48" xfId="33758" xr:uid="{00000000-0005-0000-0000-0000B5840000}"/>
    <cellStyle name="Nota 2 4 9 49" xfId="33759" xr:uid="{00000000-0005-0000-0000-0000B6840000}"/>
    <cellStyle name="Nota 2 4 9 5" xfId="33760" xr:uid="{00000000-0005-0000-0000-0000B7840000}"/>
    <cellStyle name="Nota 2 4 9 5 2" xfId="33761" xr:uid="{00000000-0005-0000-0000-0000B8840000}"/>
    <cellStyle name="Nota 2 4 9 50" xfId="33762" xr:uid="{00000000-0005-0000-0000-0000B9840000}"/>
    <cellStyle name="Nota 2 4 9 51" xfId="33763" xr:uid="{00000000-0005-0000-0000-0000BA840000}"/>
    <cellStyle name="Nota 2 4 9 52" xfId="33764" xr:uid="{00000000-0005-0000-0000-0000BB840000}"/>
    <cellStyle name="Nota 2 4 9 53" xfId="33765" xr:uid="{00000000-0005-0000-0000-0000BC840000}"/>
    <cellStyle name="Nota 2 4 9 54" xfId="33766" xr:uid="{00000000-0005-0000-0000-0000BD840000}"/>
    <cellStyle name="Nota 2 4 9 55" xfId="33767" xr:uid="{00000000-0005-0000-0000-0000BE840000}"/>
    <cellStyle name="Nota 2 4 9 56" xfId="33768" xr:uid="{00000000-0005-0000-0000-0000BF840000}"/>
    <cellStyle name="Nota 2 4 9 57" xfId="33769" xr:uid="{00000000-0005-0000-0000-0000C0840000}"/>
    <cellStyle name="Nota 2 4 9 58" xfId="33770" xr:uid="{00000000-0005-0000-0000-0000C1840000}"/>
    <cellStyle name="Nota 2 4 9 59" xfId="33771" xr:uid="{00000000-0005-0000-0000-0000C2840000}"/>
    <cellStyle name="Nota 2 4 9 6" xfId="33772" xr:uid="{00000000-0005-0000-0000-0000C3840000}"/>
    <cellStyle name="Nota 2 4 9 6 2" xfId="33773" xr:uid="{00000000-0005-0000-0000-0000C4840000}"/>
    <cellStyle name="Nota 2 4 9 60" xfId="33774" xr:uid="{00000000-0005-0000-0000-0000C5840000}"/>
    <cellStyle name="Nota 2 4 9 61" xfId="33775" xr:uid="{00000000-0005-0000-0000-0000C6840000}"/>
    <cellStyle name="Nota 2 4 9 62" xfId="33776" xr:uid="{00000000-0005-0000-0000-0000C7840000}"/>
    <cellStyle name="Nota 2 4 9 63" xfId="33777" xr:uid="{00000000-0005-0000-0000-0000C8840000}"/>
    <cellStyle name="Nota 2 4 9 64" xfId="33778" xr:uid="{00000000-0005-0000-0000-0000C9840000}"/>
    <cellStyle name="Nota 2 4 9 65" xfId="33779" xr:uid="{00000000-0005-0000-0000-0000CA840000}"/>
    <cellStyle name="Nota 2 4 9 66" xfId="33780" xr:uid="{00000000-0005-0000-0000-0000CB840000}"/>
    <cellStyle name="Nota 2 4 9 67" xfId="33781" xr:uid="{00000000-0005-0000-0000-0000CC840000}"/>
    <cellStyle name="Nota 2 4 9 68" xfId="33782" xr:uid="{00000000-0005-0000-0000-0000CD840000}"/>
    <cellStyle name="Nota 2 4 9 69" xfId="33783" xr:uid="{00000000-0005-0000-0000-0000CE840000}"/>
    <cellStyle name="Nota 2 4 9 7" xfId="33784" xr:uid="{00000000-0005-0000-0000-0000CF840000}"/>
    <cellStyle name="Nota 2 4 9 7 2" xfId="33785" xr:uid="{00000000-0005-0000-0000-0000D0840000}"/>
    <cellStyle name="Nota 2 4 9 70" xfId="33786" xr:uid="{00000000-0005-0000-0000-0000D1840000}"/>
    <cellStyle name="Nota 2 4 9 71" xfId="33787" xr:uid="{00000000-0005-0000-0000-0000D2840000}"/>
    <cellStyle name="Nota 2 4 9 72" xfId="33788" xr:uid="{00000000-0005-0000-0000-0000D3840000}"/>
    <cellStyle name="Nota 2 4 9 73" xfId="33789" xr:uid="{00000000-0005-0000-0000-0000D4840000}"/>
    <cellStyle name="Nota 2 4 9 74" xfId="33790" xr:uid="{00000000-0005-0000-0000-0000D5840000}"/>
    <cellStyle name="Nota 2 4 9 75" xfId="33791" xr:uid="{00000000-0005-0000-0000-0000D6840000}"/>
    <cellStyle name="Nota 2 4 9 76" xfId="33792" xr:uid="{00000000-0005-0000-0000-0000D7840000}"/>
    <cellStyle name="Nota 2 4 9 77" xfId="52612" xr:uid="{00000000-0005-0000-0000-0000D8840000}"/>
    <cellStyle name="Nota 2 4 9 78" xfId="52858" xr:uid="{00000000-0005-0000-0000-0000D9840000}"/>
    <cellStyle name="Nota 2 4 9 79" xfId="53319" xr:uid="{00000000-0005-0000-0000-0000DA840000}"/>
    <cellStyle name="Nota 2 4 9 8" xfId="33793" xr:uid="{00000000-0005-0000-0000-0000DB840000}"/>
    <cellStyle name="Nota 2 4 9 8 2" xfId="33794" xr:uid="{00000000-0005-0000-0000-0000DC840000}"/>
    <cellStyle name="Nota 2 4 9 9" xfId="33795" xr:uid="{00000000-0005-0000-0000-0000DD840000}"/>
    <cellStyle name="Nota 2 4 9 9 2" xfId="33796" xr:uid="{00000000-0005-0000-0000-0000DE840000}"/>
    <cellStyle name="Nota 2 4 90" xfId="33797" xr:uid="{00000000-0005-0000-0000-0000DF840000}"/>
    <cellStyle name="Nota 2 4 91" xfId="33798" xr:uid="{00000000-0005-0000-0000-0000E0840000}"/>
    <cellStyle name="Nota 2 4 92" xfId="33799" xr:uid="{00000000-0005-0000-0000-0000E1840000}"/>
    <cellStyle name="Nota 2 4 93" xfId="33800" xr:uid="{00000000-0005-0000-0000-0000E2840000}"/>
    <cellStyle name="Nota 2 4 94" xfId="33801" xr:uid="{00000000-0005-0000-0000-0000E3840000}"/>
    <cellStyle name="Nota 2 4 95" xfId="33802" xr:uid="{00000000-0005-0000-0000-0000E4840000}"/>
    <cellStyle name="Nota 2 4 96" xfId="52367" xr:uid="{00000000-0005-0000-0000-0000E5840000}"/>
    <cellStyle name="Nota 2 4 97" xfId="52368" xr:uid="{00000000-0005-0000-0000-0000E6840000}"/>
    <cellStyle name="Nota 2 4 98" xfId="53052" xr:uid="{00000000-0005-0000-0000-0000E7840000}"/>
    <cellStyle name="Nota 2 5" xfId="33803" xr:uid="{00000000-0005-0000-0000-0000E8840000}"/>
    <cellStyle name="Nota 3" xfId="981" xr:uid="{00000000-0005-0000-0000-0000E9840000}"/>
    <cellStyle name="Nota 3 2" xfId="982" xr:uid="{00000000-0005-0000-0000-0000EA840000}"/>
    <cellStyle name="Nota 3 3" xfId="983" xr:uid="{00000000-0005-0000-0000-0000EB840000}"/>
    <cellStyle name="Nota 3 4" xfId="984" xr:uid="{00000000-0005-0000-0000-0000EC840000}"/>
    <cellStyle name="Nota 3 4 2" xfId="985" xr:uid="{00000000-0005-0000-0000-0000ED840000}"/>
    <cellStyle name="Nota 3 4 3" xfId="33804" xr:uid="{00000000-0005-0000-0000-0000EE840000}"/>
    <cellStyle name="Nota 3 5" xfId="986" xr:uid="{00000000-0005-0000-0000-0000EF840000}"/>
    <cellStyle name="Nota 4" xfId="987" xr:uid="{00000000-0005-0000-0000-0000F0840000}"/>
    <cellStyle name="Nota 4 2" xfId="988" xr:uid="{00000000-0005-0000-0000-0000F1840000}"/>
    <cellStyle name="Nota 4 3" xfId="989" xr:uid="{00000000-0005-0000-0000-0000F2840000}"/>
    <cellStyle name="Nota 4 4" xfId="990" xr:uid="{00000000-0005-0000-0000-0000F3840000}"/>
    <cellStyle name="Nota 4 4 2" xfId="991" xr:uid="{00000000-0005-0000-0000-0000F4840000}"/>
    <cellStyle name="Nota 4 4 3" xfId="33805" xr:uid="{00000000-0005-0000-0000-0000F5840000}"/>
    <cellStyle name="Nota 5" xfId="992" xr:uid="{00000000-0005-0000-0000-0000F6840000}"/>
    <cellStyle name="Nota 5 2" xfId="993" xr:uid="{00000000-0005-0000-0000-0000F7840000}"/>
    <cellStyle name="Nota 5 3" xfId="33806" xr:uid="{00000000-0005-0000-0000-0000F8840000}"/>
    <cellStyle name="Nota 6" xfId="994" xr:uid="{00000000-0005-0000-0000-0000F9840000}"/>
    <cellStyle name="Nota 7" xfId="995" xr:uid="{00000000-0005-0000-0000-0000FA840000}"/>
    <cellStyle name="Nota 8" xfId="996" xr:uid="{00000000-0005-0000-0000-0000FB840000}"/>
    <cellStyle name="Note" xfId="997" xr:uid="{00000000-0005-0000-0000-0000FC840000}"/>
    <cellStyle name="Note 10" xfId="998" xr:uid="{00000000-0005-0000-0000-0000FD840000}"/>
    <cellStyle name="Note 10 10" xfId="33807" xr:uid="{00000000-0005-0000-0000-0000FE840000}"/>
    <cellStyle name="Note 10 10 2" xfId="33808" xr:uid="{00000000-0005-0000-0000-0000FF840000}"/>
    <cellStyle name="Note 10 11" xfId="33809" xr:uid="{00000000-0005-0000-0000-000000850000}"/>
    <cellStyle name="Note 10 11 2" xfId="33810" xr:uid="{00000000-0005-0000-0000-000001850000}"/>
    <cellStyle name="Note 10 12" xfId="33811" xr:uid="{00000000-0005-0000-0000-000002850000}"/>
    <cellStyle name="Note 10 12 2" xfId="33812" xr:uid="{00000000-0005-0000-0000-000003850000}"/>
    <cellStyle name="Note 10 13" xfId="33813" xr:uid="{00000000-0005-0000-0000-000004850000}"/>
    <cellStyle name="Note 10 13 2" xfId="33814" xr:uid="{00000000-0005-0000-0000-000005850000}"/>
    <cellStyle name="Note 10 14" xfId="33815" xr:uid="{00000000-0005-0000-0000-000006850000}"/>
    <cellStyle name="Note 10 14 2" xfId="33816" xr:uid="{00000000-0005-0000-0000-000007850000}"/>
    <cellStyle name="Note 10 15" xfId="33817" xr:uid="{00000000-0005-0000-0000-000008850000}"/>
    <cellStyle name="Note 10 15 2" xfId="33818" xr:uid="{00000000-0005-0000-0000-000009850000}"/>
    <cellStyle name="Note 10 16" xfId="33819" xr:uid="{00000000-0005-0000-0000-00000A850000}"/>
    <cellStyle name="Note 10 16 2" xfId="33820" xr:uid="{00000000-0005-0000-0000-00000B850000}"/>
    <cellStyle name="Note 10 17" xfId="33821" xr:uid="{00000000-0005-0000-0000-00000C850000}"/>
    <cellStyle name="Note 10 17 2" xfId="33822" xr:uid="{00000000-0005-0000-0000-00000D850000}"/>
    <cellStyle name="Note 10 18" xfId="33823" xr:uid="{00000000-0005-0000-0000-00000E850000}"/>
    <cellStyle name="Note 10 18 2" xfId="33824" xr:uid="{00000000-0005-0000-0000-00000F850000}"/>
    <cellStyle name="Note 10 19" xfId="33825" xr:uid="{00000000-0005-0000-0000-000010850000}"/>
    <cellStyle name="Note 10 19 2" xfId="33826" xr:uid="{00000000-0005-0000-0000-000011850000}"/>
    <cellStyle name="Note 10 2" xfId="999" xr:uid="{00000000-0005-0000-0000-000012850000}"/>
    <cellStyle name="Note 10 2 2" xfId="33827" xr:uid="{00000000-0005-0000-0000-000013850000}"/>
    <cellStyle name="Note 10 20" xfId="33828" xr:uid="{00000000-0005-0000-0000-000014850000}"/>
    <cellStyle name="Note 10 20 2" xfId="33829" xr:uid="{00000000-0005-0000-0000-000015850000}"/>
    <cellStyle name="Note 10 21" xfId="33830" xr:uid="{00000000-0005-0000-0000-000016850000}"/>
    <cellStyle name="Note 10 21 2" xfId="33831" xr:uid="{00000000-0005-0000-0000-000017850000}"/>
    <cellStyle name="Note 10 22" xfId="33832" xr:uid="{00000000-0005-0000-0000-000018850000}"/>
    <cellStyle name="Note 10 22 2" xfId="33833" xr:uid="{00000000-0005-0000-0000-000019850000}"/>
    <cellStyle name="Note 10 23" xfId="33834" xr:uid="{00000000-0005-0000-0000-00001A850000}"/>
    <cellStyle name="Note 10 23 2" xfId="33835" xr:uid="{00000000-0005-0000-0000-00001B850000}"/>
    <cellStyle name="Note 10 24" xfId="33836" xr:uid="{00000000-0005-0000-0000-00001C850000}"/>
    <cellStyle name="Note 10 24 2" xfId="33837" xr:uid="{00000000-0005-0000-0000-00001D850000}"/>
    <cellStyle name="Note 10 25" xfId="33838" xr:uid="{00000000-0005-0000-0000-00001E850000}"/>
    <cellStyle name="Note 10 25 2" xfId="33839" xr:uid="{00000000-0005-0000-0000-00001F850000}"/>
    <cellStyle name="Note 10 26" xfId="33840" xr:uid="{00000000-0005-0000-0000-000020850000}"/>
    <cellStyle name="Note 10 26 2" xfId="33841" xr:uid="{00000000-0005-0000-0000-000021850000}"/>
    <cellStyle name="Note 10 27" xfId="33842" xr:uid="{00000000-0005-0000-0000-000022850000}"/>
    <cellStyle name="Note 10 27 2" xfId="33843" xr:uid="{00000000-0005-0000-0000-000023850000}"/>
    <cellStyle name="Note 10 28" xfId="33844" xr:uid="{00000000-0005-0000-0000-000024850000}"/>
    <cellStyle name="Note 10 28 2" xfId="33845" xr:uid="{00000000-0005-0000-0000-000025850000}"/>
    <cellStyle name="Note 10 29" xfId="33846" xr:uid="{00000000-0005-0000-0000-000026850000}"/>
    <cellStyle name="Note 10 29 2" xfId="33847" xr:uid="{00000000-0005-0000-0000-000027850000}"/>
    <cellStyle name="Note 10 3" xfId="33848" xr:uid="{00000000-0005-0000-0000-000028850000}"/>
    <cellStyle name="Note 10 3 2" xfId="33849" xr:uid="{00000000-0005-0000-0000-000029850000}"/>
    <cellStyle name="Note 10 30" xfId="33850" xr:uid="{00000000-0005-0000-0000-00002A850000}"/>
    <cellStyle name="Note 10 30 2" xfId="33851" xr:uid="{00000000-0005-0000-0000-00002B850000}"/>
    <cellStyle name="Note 10 31" xfId="33852" xr:uid="{00000000-0005-0000-0000-00002C850000}"/>
    <cellStyle name="Note 10 31 2" xfId="33853" xr:uid="{00000000-0005-0000-0000-00002D850000}"/>
    <cellStyle name="Note 10 32" xfId="33854" xr:uid="{00000000-0005-0000-0000-00002E850000}"/>
    <cellStyle name="Note 10 32 2" xfId="33855" xr:uid="{00000000-0005-0000-0000-00002F850000}"/>
    <cellStyle name="Note 10 33" xfId="33856" xr:uid="{00000000-0005-0000-0000-000030850000}"/>
    <cellStyle name="Note 10 33 2" xfId="33857" xr:uid="{00000000-0005-0000-0000-000031850000}"/>
    <cellStyle name="Note 10 34" xfId="33858" xr:uid="{00000000-0005-0000-0000-000032850000}"/>
    <cellStyle name="Note 10 34 2" xfId="33859" xr:uid="{00000000-0005-0000-0000-000033850000}"/>
    <cellStyle name="Note 10 35" xfId="33860" xr:uid="{00000000-0005-0000-0000-000034850000}"/>
    <cellStyle name="Note 10 35 2" xfId="33861" xr:uid="{00000000-0005-0000-0000-000035850000}"/>
    <cellStyle name="Note 10 36" xfId="33862" xr:uid="{00000000-0005-0000-0000-000036850000}"/>
    <cellStyle name="Note 10 36 2" xfId="33863" xr:uid="{00000000-0005-0000-0000-000037850000}"/>
    <cellStyle name="Note 10 37" xfId="33864" xr:uid="{00000000-0005-0000-0000-000038850000}"/>
    <cellStyle name="Note 10 37 2" xfId="33865" xr:uid="{00000000-0005-0000-0000-000039850000}"/>
    <cellStyle name="Note 10 38" xfId="33866" xr:uid="{00000000-0005-0000-0000-00003A850000}"/>
    <cellStyle name="Note 10 38 2" xfId="33867" xr:uid="{00000000-0005-0000-0000-00003B850000}"/>
    <cellStyle name="Note 10 39" xfId="33868" xr:uid="{00000000-0005-0000-0000-00003C850000}"/>
    <cellStyle name="Note 10 39 2" xfId="33869" xr:uid="{00000000-0005-0000-0000-00003D850000}"/>
    <cellStyle name="Note 10 4" xfId="33870" xr:uid="{00000000-0005-0000-0000-00003E850000}"/>
    <cellStyle name="Note 10 4 2" xfId="33871" xr:uid="{00000000-0005-0000-0000-00003F850000}"/>
    <cellStyle name="Note 10 40" xfId="33872" xr:uid="{00000000-0005-0000-0000-000040850000}"/>
    <cellStyle name="Note 10 41" xfId="33873" xr:uid="{00000000-0005-0000-0000-000041850000}"/>
    <cellStyle name="Note 10 42" xfId="33874" xr:uid="{00000000-0005-0000-0000-000042850000}"/>
    <cellStyle name="Note 10 43" xfId="33875" xr:uid="{00000000-0005-0000-0000-000043850000}"/>
    <cellStyle name="Note 10 44" xfId="33876" xr:uid="{00000000-0005-0000-0000-000044850000}"/>
    <cellStyle name="Note 10 45" xfId="33877" xr:uid="{00000000-0005-0000-0000-000045850000}"/>
    <cellStyle name="Note 10 46" xfId="33878" xr:uid="{00000000-0005-0000-0000-000046850000}"/>
    <cellStyle name="Note 10 47" xfId="33879" xr:uid="{00000000-0005-0000-0000-000047850000}"/>
    <cellStyle name="Note 10 48" xfId="33880" xr:uid="{00000000-0005-0000-0000-000048850000}"/>
    <cellStyle name="Note 10 49" xfId="33881" xr:uid="{00000000-0005-0000-0000-000049850000}"/>
    <cellStyle name="Note 10 5" xfId="33882" xr:uid="{00000000-0005-0000-0000-00004A850000}"/>
    <cellStyle name="Note 10 5 2" xfId="33883" xr:uid="{00000000-0005-0000-0000-00004B850000}"/>
    <cellStyle name="Note 10 50" xfId="33884" xr:uid="{00000000-0005-0000-0000-00004C850000}"/>
    <cellStyle name="Note 10 51" xfId="33885" xr:uid="{00000000-0005-0000-0000-00004D850000}"/>
    <cellStyle name="Note 10 52" xfId="33886" xr:uid="{00000000-0005-0000-0000-00004E850000}"/>
    <cellStyle name="Note 10 53" xfId="33887" xr:uid="{00000000-0005-0000-0000-00004F850000}"/>
    <cellStyle name="Note 10 54" xfId="33888" xr:uid="{00000000-0005-0000-0000-000050850000}"/>
    <cellStyle name="Note 10 55" xfId="33889" xr:uid="{00000000-0005-0000-0000-000051850000}"/>
    <cellStyle name="Note 10 56" xfId="33890" xr:uid="{00000000-0005-0000-0000-000052850000}"/>
    <cellStyle name="Note 10 57" xfId="33891" xr:uid="{00000000-0005-0000-0000-000053850000}"/>
    <cellStyle name="Note 10 58" xfId="33892" xr:uid="{00000000-0005-0000-0000-000054850000}"/>
    <cellStyle name="Note 10 59" xfId="33893" xr:uid="{00000000-0005-0000-0000-000055850000}"/>
    <cellStyle name="Note 10 6" xfId="33894" xr:uid="{00000000-0005-0000-0000-000056850000}"/>
    <cellStyle name="Note 10 6 2" xfId="33895" xr:uid="{00000000-0005-0000-0000-000057850000}"/>
    <cellStyle name="Note 10 60" xfId="33896" xr:uid="{00000000-0005-0000-0000-000058850000}"/>
    <cellStyle name="Note 10 61" xfId="33897" xr:uid="{00000000-0005-0000-0000-000059850000}"/>
    <cellStyle name="Note 10 62" xfId="33898" xr:uid="{00000000-0005-0000-0000-00005A850000}"/>
    <cellStyle name="Note 10 63" xfId="33899" xr:uid="{00000000-0005-0000-0000-00005B850000}"/>
    <cellStyle name="Note 10 64" xfId="33900" xr:uid="{00000000-0005-0000-0000-00005C850000}"/>
    <cellStyle name="Note 10 65" xfId="33901" xr:uid="{00000000-0005-0000-0000-00005D850000}"/>
    <cellStyle name="Note 10 66" xfId="33902" xr:uid="{00000000-0005-0000-0000-00005E850000}"/>
    <cellStyle name="Note 10 67" xfId="33903" xr:uid="{00000000-0005-0000-0000-00005F850000}"/>
    <cellStyle name="Note 10 68" xfId="33904" xr:uid="{00000000-0005-0000-0000-000060850000}"/>
    <cellStyle name="Note 10 69" xfId="33905" xr:uid="{00000000-0005-0000-0000-000061850000}"/>
    <cellStyle name="Note 10 7" xfId="33906" xr:uid="{00000000-0005-0000-0000-000062850000}"/>
    <cellStyle name="Note 10 7 2" xfId="33907" xr:uid="{00000000-0005-0000-0000-000063850000}"/>
    <cellStyle name="Note 10 70" xfId="33908" xr:uid="{00000000-0005-0000-0000-000064850000}"/>
    <cellStyle name="Note 10 71" xfId="33909" xr:uid="{00000000-0005-0000-0000-000065850000}"/>
    <cellStyle name="Note 10 72" xfId="33910" xr:uid="{00000000-0005-0000-0000-000066850000}"/>
    <cellStyle name="Note 10 73" xfId="33911" xr:uid="{00000000-0005-0000-0000-000067850000}"/>
    <cellStyle name="Note 10 74" xfId="33912" xr:uid="{00000000-0005-0000-0000-000068850000}"/>
    <cellStyle name="Note 10 75" xfId="33913" xr:uid="{00000000-0005-0000-0000-000069850000}"/>
    <cellStyle name="Note 10 76" xfId="33914" xr:uid="{00000000-0005-0000-0000-00006A850000}"/>
    <cellStyle name="Note 10 77" xfId="52644" xr:uid="{00000000-0005-0000-0000-00006B850000}"/>
    <cellStyle name="Note 10 78" xfId="52899" xr:uid="{00000000-0005-0000-0000-00006C850000}"/>
    <cellStyle name="Note 10 79" xfId="53360" xr:uid="{00000000-0005-0000-0000-00006D850000}"/>
    <cellStyle name="Note 10 8" xfId="33915" xr:uid="{00000000-0005-0000-0000-00006E850000}"/>
    <cellStyle name="Note 10 8 2" xfId="33916" xr:uid="{00000000-0005-0000-0000-00006F850000}"/>
    <cellStyle name="Note 10 9" xfId="33917" xr:uid="{00000000-0005-0000-0000-000070850000}"/>
    <cellStyle name="Note 10 9 2" xfId="33918" xr:uid="{00000000-0005-0000-0000-000071850000}"/>
    <cellStyle name="Note 11" xfId="1000" xr:uid="{00000000-0005-0000-0000-000072850000}"/>
    <cellStyle name="Note 11 10" xfId="33919" xr:uid="{00000000-0005-0000-0000-000073850000}"/>
    <cellStyle name="Note 11 10 2" xfId="33920" xr:uid="{00000000-0005-0000-0000-000074850000}"/>
    <cellStyle name="Note 11 11" xfId="33921" xr:uid="{00000000-0005-0000-0000-000075850000}"/>
    <cellStyle name="Note 11 11 2" xfId="33922" xr:uid="{00000000-0005-0000-0000-000076850000}"/>
    <cellStyle name="Note 11 12" xfId="33923" xr:uid="{00000000-0005-0000-0000-000077850000}"/>
    <cellStyle name="Note 11 12 2" xfId="33924" xr:uid="{00000000-0005-0000-0000-000078850000}"/>
    <cellStyle name="Note 11 13" xfId="33925" xr:uid="{00000000-0005-0000-0000-000079850000}"/>
    <cellStyle name="Note 11 13 2" xfId="33926" xr:uid="{00000000-0005-0000-0000-00007A850000}"/>
    <cellStyle name="Note 11 14" xfId="33927" xr:uid="{00000000-0005-0000-0000-00007B850000}"/>
    <cellStyle name="Note 11 14 2" xfId="33928" xr:uid="{00000000-0005-0000-0000-00007C850000}"/>
    <cellStyle name="Note 11 15" xfId="33929" xr:uid="{00000000-0005-0000-0000-00007D850000}"/>
    <cellStyle name="Note 11 15 2" xfId="33930" xr:uid="{00000000-0005-0000-0000-00007E850000}"/>
    <cellStyle name="Note 11 16" xfId="33931" xr:uid="{00000000-0005-0000-0000-00007F850000}"/>
    <cellStyle name="Note 11 16 2" xfId="33932" xr:uid="{00000000-0005-0000-0000-000080850000}"/>
    <cellStyle name="Note 11 17" xfId="33933" xr:uid="{00000000-0005-0000-0000-000081850000}"/>
    <cellStyle name="Note 11 17 2" xfId="33934" xr:uid="{00000000-0005-0000-0000-000082850000}"/>
    <cellStyle name="Note 11 18" xfId="33935" xr:uid="{00000000-0005-0000-0000-000083850000}"/>
    <cellStyle name="Note 11 18 2" xfId="33936" xr:uid="{00000000-0005-0000-0000-000084850000}"/>
    <cellStyle name="Note 11 19" xfId="33937" xr:uid="{00000000-0005-0000-0000-000085850000}"/>
    <cellStyle name="Note 11 19 2" xfId="33938" xr:uid="{00000000-0005-0000-0000-000086850000}"/>
    <cellStyle name="Note 11 2" xfId="1001" xr:uid="{00000000-0005-0000-0000-000087850000}"/>
    <cellStyle name="Note 11 2 2" xfId="33939" xr:uid="{00000000-0005-0000-0000-000088850000}"/>
    <cellStyle name="Note 11 20" xfId="33940" xr:uid="{00000000-0005-0000-0000-000089850000}"/>
    <cellStyle name="Note 11 20 2" xfId="33941" xr:uid="{00000000-0005-0000-0000-00008A850000}"/>
    <cellStyle name="Note 11 21" xfId="33942" xr:uid="{00000000-0005-0000-0000-00008B850000}"/>
    <cellStyle name="Note 11 21 2" xfId="33943" xr:uid="{00000000-0005-0000-0000-00008C850000}"/>
    <cellStyle name="Note 11 22" xfId="33944" xr:uid="{00000000-0005-0000-0000-00008D850000}"/>
    <cellStyle name="Note 11 22 2" xfId="33945" xr:uid="{00000000-0005-0000-0000-00008E850000}"/>
    <cellStyle name="Note 11 23" xfId="33946" xr:uid="{00000000-0005-0000-0000-00008F850000}"/>
    <cellStyle name="Note 11 23 2" xfId="33947" xr:uid="{00000000-0005-0000-0000-000090850000}"/>
    <cellStyle name="Note 11 24" xfId="33948" xr:uid="{00000000-0005-0000-0000-000091850000}"/>
    <cellStyle name="Note 11 24 2" xfId="33949" xr:uid="{00000000-0005-0000-0000-000092850000}"/>
    <cellStyle name="Note 11 25" xfId="33950" xr:uid="{00000000-0005-0000-0000-000093850000}"/>
    <cellStyle name="Note 11 25 2" xfId="33951" xr:uid="{00000000-0005-0000-0000-000094850000}"/>
    <cellStyle name="Note 11 26" xfId="33952" xr:uid="{00000000-0005-0000-0000-000095850000}"/>
    <cellStyle name="Note 11 26 2" xfId="33953" xr:uid="{00000000-0005-0000-0000-000096850000}"/>
    <cellStyle name="Note 11 27" xfId="33954" xr:uid="{00000000-0005-0000-0000-000097850000}"/>
    <cellStyle name="Note 11 27 2" xfId="33955" xr:uid="{00000000-0005-0000-0000-000098850000}"/>
    <cellStyle name="Note 11 28" xfId="33956" xr:uid="{00000000-0005-0000-0000-000099850000}"/>
    <cellStyle name="Note 11 28 2" xfId="33957" xr:uid="{00000000-0005-0000-0000-00009A850000}"/>
    <cellStyle name="Note 11 29" xfId="33958" xr:uid="{00000000-0005-0000-0000-00009B850000}"/>
    <cellStyle name="Note 11 29 2" xfId="33959" xr:uid="{00000000-0005-0000-0000-00009C850000}"/>
    <cellStyle name="Note 11 3" xfId="33960" xr:uid="{00000000-0005-0000-0000-00009D850000}"/>
    <cellStyle name="Note 11 3 2" xfId="33961" xr:uid="{00000000-0005-0000-0000-00009E850000}"/>
    <cellStyle name="Note 11 30" xfId="33962" xr:uid="{00000000-0005-0000-0000-00009F850000}"/>
    <cellStyle name="Note 11 30 2" xfId="33963" xr:uid="{00000000-0005-0000-0000-0000A0850000}"/>
    <cellStyle name="Note 11 31" xfId="33964" xr:uid="{00000000-0005-0000-0000-0000A1850000}"/>
    <cellStyle name="Note 11 31 2" xfId="33965" xr:uid="{00000000-0005-0000-0000-0000A2850000}"/>
    <cellStyle name="Note 11 32" xfId="33966" xr:uid="{00000000-0005-0000-0000-0000A3850000}"/>
    <cellStyle name="Note 11 32 2" xfId="33967" xr:uid="{00000000-0005-0000-0000-0000A4850000}"/>
    <cellStyle name="Note 11 33" xfId="33968" xr:uid="{00000000-0005-0000-0000-0000A5850000}"/>
    <cellStyle name="Note 11 33 2" xfId="33969" xr:uid="{00000000-0005-0000-0000-0000A6850000}"/>
    <cellStyle name="Note 11 34" xfId="33970" xr:uid="{00000000-0005-0000-0000-0000A7850000}"/>
    <cellStyle name="Note 11 34 2" xfId="33971" xr:uid="{00000000-0005-0000-0000-0000A8850000}"/>
    <cellStyle name="Note 11 35" xfId="33972" xr:uid="{00000000-0005-0000-0000-0000A9850000}"/>
    <cellStyle name="Note 11 35 2" xfId="33973" xr:uid="{00000000-0005-0000-0000-0000AA850000}"/>
    <cellStyle name="Note 11 36" xfId="33974" xr:uid="{00000000-0005-0000-0000-0000AB850000}"/>
    <cellStyle name="Note 11 36 2" xfId="33975" xr:uid="{00000000-0005-0000-0000-0000AC850000}"/>
    <cellStyle name="Note 11 37" xfId="33976" xr:uid="{00000000-0005-0000-0000-0000AD850000}"/>
    <cellStyle name="Note 11 37 2" xfId="33977" xr:uid="{00000000-0005-0000-0000-0000AE850000}"/>
    <cellStyle name="Note 11 38" xfId="33978" xr:uid="{00000000-0005-0000-0000-0000AF850000}"/>
    <cellStyle name="Note 11 38 2" xfId="33979" xr:uid="{00000000-0005-0000-0000-0000B0850000}"/>
    <cellStyle name="Note 11 39" xfId="33980" xr:uid="{00000000-0005-0000-0000-0000B1850000}"/>
    <cellStyle name="Note 11 39 2" xfId="33981" xr:uid="{00000000-0005-0000-0000-0000B2850000}"/>
    <cellStyle name="Note 11 4" xfId="33982" xr:uid="{00000000-0005-0000-0000-0000B3850000}"/>
    <cellStyle name="Note 11 4 2" xfId="33983" xr:uid="{00000000-0005-0000-0000-0000B4850000}"/>
    <cellStyle name="Note 11 40" xfId="33984" xr:uid="{00000000-0005-0000-0000-0000B5850000}"/>
    <cellStyle name="Note 11 41" xfId="33985" xr:uid="{00000000-0005-0000-0000-0000B6850000}"/>
    <cellStyle name="Note 11 42" xfId="33986" xr:uid="{00000000-0005-0000-0000-0000B7850000}"/>
    <cellStyle name="Note 11 43" xfId="33987" xr:uid="{00000000-0005-0000-0000-0000B8850000}"/>
    <cellStyle name="Note 11 44" xfId="33988" xr:uid="{00000000-0005-0000-0000-0000B9850000}"/>
    <cellStyle name="Note 11 45" xfId="33989" xr:uid="{00000000-0005-0000-0000-0000BA850000}"/>
    <cellStyle name="Note 11 46" xfId="33990" xr:uid="{00000000-0005-0000-0000-0000BB850000}"/>
    <cellStyle name="Note 11 47" xfId="33991" xr:uid="{00000000-0005-0000-0000-0000BC850000}"/>
    <cellStyle name="Note 11 48" xfId="33992" xr:uid="{00000000-0005-0000-0000-0000BD850000}"/>
    <cellStyle name="Note 11 49" xfId="33993" xr:uid="{00000000-0005-0000-0000-0000BE850000}"/>
    <cellStyle name="Note 11 5" xfId="33994" xr:uid="{00000000-0005-0000-0000-0000BF850000}"/>
    <cellStyle name="Note 11 5 2" xfId="33995" xr:uid="{00000000-0005-0000-0000-0000C0850000}"/>
    <cellStyle name="Note 11 50" xfId="33996" xr:uid="{00000000-0005-0000-0000-0000C1850000}"/>
    <cellStyle name="Note 11 51" xfId="33997" xr:uid="{00000000-0005-0000-0000-0000C2850000}"/>
    <cellStyle name="Note 11 52" xfId="33998" xr:uid="{00000000-0005-0000-0000-0000C3850000}"/>
    <cellStyle name="Note 11 53" xfId="33999" xr:uid="{00000000-0005-0000-0000-0000C4850000}"/>
    <cellStyle name="Note 11 54" xfId="34000" xr:uid="{00000000-0005-0000-0000-0000C5850000}"/>
    <cellStyle name="Note 11 55" xfId="34001" xr:uid="{00000000-0005-0000-0000-0000C6850000}"/>
    <cellStyle name="Note 11 56" xfId="34002" xr:uid="{00000000-0005-0000-0000-0000C7850000}"/>
    <cellStyle name="Note 11 57" xfId="34003" xr:uid="{00000000-0005-0000-0000-0000C8850000}"/>
    <cellStyle name="Note 11 58" xfId="34004" xr:uid="{00000000-0005-0000-0000-0000C9850000}"/>
    <cellStyle name="Note 11 59" xfId="34005" xr:uid="{00000000-0005-0000-0000-0000CA850000}"/>
    <cellStyle name="Note 11 6" xfId="34006" xr:uid="{00000000-0005-0000-0000-0000CB850000}"/>
    <cellStyle name="Note 11 6 2" xfId="34007" xr:uid="{00000000-0005-0000-0000-0000CC850000}"/>
    <cellStyle name="Note 11 60" xfId="34008" xr:uid="{00000000-0005-0000-0000-0000CD850000}"/>
    <cellStyle name="Note 11 61" xfId="34009" xr:uid="{00000000-0005-0000-0000-0000CE850000}"/>
    <cellStyle name="Note 11 62" xfId="34010" xr:uid="{00000000-0005-0000-0000-0000CF850000}"/>
    <cellStyle name="Note 11 63" xfId="34011" xr:uid="{00000000-0005-0000-0000-0000D0850000}"/>
    <cellStyle name="Note 11 64" xfId="34012" xr:uid="{00000000-0005-0000-0000-0000D1850000}"/>
    <cellStyle name="Note 11 65" xfId="34013" xr:uid="{00000000-0005-0000-0000-0000D2850000}"/>
    <cellStyle name="Note 11 66" xfId="34014" xr:uid="{00000000-0005-0000-0000-0000D3850000}"/>
    <cellStyle name="Note 11 67" xfId="34015" xr:uid="{00000000-0005-0000-0000-0000D4850000}"/>
    <cellStyle name="Note 11 68" xfId="34016" xr:uid="{00000000-0005-0000-0000-0000D5850000}"/>
    <cellStyle name="Note 11 69" xfId="34017" xr:uid="{00000000-0005-0000-0000-0000D6850000}"/>
    <cellStyle name="Note 11 7" xfId="34018" xr:uid="{00000000-0005-0000-0000-0000D7850000}"/>
    <cellStyle name="Note 11 7 2" xfId="34019" xr:uid="{00000000-0005-0000-0000-0000D8850000}"/>
    <cellStyle name="Note 11 70" xfId="34020" xr:uid="{00000000-0005-0000-0000-0000D9850000}"/>
    <cellStyle name="Note 11 71" xfId="34021" xr:uid="{00000000-0005-0000-0000-0000DA850000}"/>
    <cellStyle name="Note 11 72" xfId="34022" xr:uid="{00000000-0005-0000-0000-0000DB850000}"/>
    <cellStyle name="Note 11 73" xfId="34023" xr:uid="{00000000-0005-0000-0000-0000DC850000}"/>
    <cellStyle name="Note 11 74" xfId="34024" xr:uid="{00000000-0005-0000-0000-0000DD850000}"/>
    <cellStyle name="Note 11 75" xfId="34025" xr:uid="{00000000-0005-0000-0000-0000DE850000}"/>
    <cellStyle name="Note 11 76" xfId="34026" xr:uid="{00000000-0005-0000-0000-0000DF850000}"/>
    <cellStyle name="Note 11 77" xfId="52677" xr:uid="{00000000-0005-0000-0000-0000E0850000}"/>
    <cellStyle name="Note 11 78" xfId="52935" xr:uid="{00000000-0005-0000-0000-0000E1850000}"/>
    <cellStyle name="Note 11 79" xfId="53396" xr:uid="{00000000-0005-0000-0000-0000E2850000}"/>
    <cellStyle name="Note 11 8" xfId="34027" xr:uid="{00000000-0005-0000-0000-0000E3850000}"/>
    <cellStyle name="Note 11 8 2" xfId="34028" xr:uid="{00000000-0005-0000-0000-0000E4850000}"/>
    <cellStyle name="Note 11 9" xfId="34029" xr:uid="{00000000-0005-0000-0000-0000E5850000}"/>
    <cellStyle name="Note 11 9 2" xfId="34030" xr:uid="{00000000-0005-0000-0000-0000E6850000}"/>
    <cellStyle name="Note 12" xfId="1002" xr:uid="{00000000-0005-0000-0000-0000E7850000}"/>
    <cellStyle name="Note 12 10" xfId="34031" xr:uid="{00000000-0005-0000-0000-0000E8850000}"/>
    <cellStyle name="Note 12 10 2" xfId="34032" xr:uid="{00000000-0005-0000-0000-0000E9850000}"/>
    <cellStyle name="Note 12 11" xfId="34033" xr:uid="{00000000-0005-0000-0000-0000EA850000}"/>
    <cellStyle name="Note 12 11 2" xfId="34034" xr:uid="{00000000-0005-0000-0000-0000EB850000}"/>
    <cellStyle name="Note 12 12" xfId="34035" xr:uid="{00000000-0005-0000-0000-0000EC850000}"/>
    <cellStyle name="Note 12 12 2" xfId="34036" xr:uid="{00000000-0005-0000-0000-0000ED850000}"/>
    <cellStyle name="Note 12 13" xfId="34037" xr:uid="{00000000-0005-0000-0000-0000EE850000}"/>
    <cellStyle name="Note 12 13 2" xfId="34038" xr:uid="{00000000-0005-0000-0000-0000EF850000}"/>
    <cellStyle name="Note 12 14" xfId="34039" xr:uid="{00000000-0005-0000-0000-0000F0850000}"/>
    <cellStyle name="Note 12 14 2" xfId="34040" xr:uid="{00000000-0005-0000-0000-0000F1850000}"/>
    <cellStyle name="Note 12 15" xfId="34041" xr:uid="{00000000-0005-0000-0000-0000F2850000}"/>
    <cellStyle name="Note 12 15 2" xfId="34042" xr:uid="{00000000-0005-0000-0000-0000F3850000}"/>
    <cellStyle name="Note 12 16" xfId="34043" xr:uid="{00000000-0005-0000-0000-0000F4850000}"/>
    <cellStyle name="Note 12 16 2" xfId="34044" xr:uid="{00000000-0005-0000-0000-0000F5850000}"/>
    <cellStyle name="Note 12 17" xfId="34045" xr:uid="{00000000-0005-0000-0000-0000F6850000}"/>
    <cellStyle name="Note 12 17 2" xfId="34046" xr:uid="{00000000-0005-0000-0000-0000F7850000}"/>
    <cellStyle name="Note 12 18" xfId="34047" xr:uid="{00000000-0005-0000-0000-0000F8850000}"/>
    <cellStyle name="Note 12 18 2" xfId="34048" xr:uid="{00000000-0005-0000-0000-0000F9850000}"/>
    <cellStyle name="Note 12 19" xfId="34049" xr:uid="{00000000-0005-0000-0000-0000FA850000}"/>
    <cellStyle name="Note 12 19 2" xfId="34050" xr:uid="{00000000-0005-0000-0000-0000FB850000}"/>
    <cellStyle name="Note 12 2" xfId="1003" xr:uid="{00000000-0005-0000-0000-0000FC850000}"/>
    <cellStyle name="Note 12 2 2" xfId="34051" xr:uid="{00000000-0005-0000-0000-0000FD850000}"/>
    <cellStyle name="Note 12 20" xfId="34052" xr:uid="{00000000-0005-0000-0000-0000FE850000}"/>
    <cellStyle name="Note 12 20 2" xfId="34053" xr:uid="{00000000-0005-0000-0000-0000FF850000}"/>
    <cellStyle name="Note 12 21" xfId="34054" xr:uid="{00000000-0005-0000-0000-000000860000}"/>
    <cellStyle name="Note 12 21 2" xfId="34055" xr:uid="{00000000-0005-0000-0000-000001860000}"/>
    <cellStyle name="Note 12 22" xfId="34056" xr:uid="{00000000-0005-0000-0000-000002860000}"/>
    <cellStyle name="Note 12 22 2" xfId="34057" xr:uid="{00000000-0005-0000-0000-000003860000}"/>
    <cellStyle name="Note 12 23" xfId="34058" xr:uid="{00000000-0005-0000-0000-000004860000}"/>
    <cellStyle name="Note 12 23 2" xfId="34059" xr:uid="{00000000-0005-0000-0000-000005860000}"/>
    <cellStyle name="Note 12 24" xfId="34060" xr:uid="{00000000-0005-0000-0000-000006860000}"/>
    <cellStyle name="Note 12 24 2" xfId="34061" xr:uid="{00000000-0005-0000-0000-000007860000}"/>
    <cellStyle name="Note 12 25" xfId="34062" xr:uid="{00000000-0005-0000-0000-000008860000}"/>
    <cellStyle name="Note 12 25 2" xfId="34063" xr:uid="{00000000-0005-0000-0000-000009860000}"/>
    <cellStyle name="Note 12 26" xfId="34064" xr:uid="{00000000-0005-0000-0000-00000A860000}"/>
    <cellStyle name="Note 12 26 2" xfId="34065" xr:uid="{00000000-0005-0000-0000-00000B860000}"/>
    <cellStyle name="Note 12 27" xfId="34066" xr:uid="{00000000-0005-0000-0000-00000C860000}"/>
    <cellStyle name="Note 12 27 2" xfId="34067" xr:uid="{00000000-0005-0000-0000-00000D860000}"/>
    <cellStyle name="Note 12 28" xfId="34068" xr:uid="{00000000-0005-0000-0000-00000E860000}"/>
    <cellStyle name="Note 12 28 2" xfId="34069" xr:uid="{00000000-0005-0000-0000-00000F860000}"/>
    <cellStyle name="Note 12 29" xfId="34070" xr:uid="{00000000-0005-0000-0000-000010860000}"/>
    <cellStyle name="Note 12 29 2" xfId="34071" xr:uid="{00000000-0005-0000-0000-000011860000}"/>
    <cellStyle name="Note 12 3" xfId="34072" xr:uid="{00000000-0005-0000-0000-000012860000}"/>
    <cellStyle name="Note 12 3 2" xfId="34073" xr:uid="{00000000-0005-0000-0000-000013860000}"/>
    <cellStyle name="Note 12 30" xfId="34074" xr:uid="{00000000-0005-0000-0000-000014860000}"/>
    <cellStyle name="Note 12 30 2" xfId="34075" xr:uid="{00000000-0005-0000-0000-000015860000}"/>
    <cellStyle name="Note 12 31" xfId="34076" xr:uid="{00000000-0005-0000-0000-000016860000}"/>
    <cellStyle name="Note 12 31 2" xfId="34077" xr:uid="{00000000-0005-0000-0000-000017860000}"/>
    <cellStyle name="Note 12 32" xfId="34078" xr:uid="{00000000-0005-0000-0000-000018860000}"/>
    <cellStyle name="Note 12 32 2" xfId="34079" xr:uid="{00000000-0005-0000-0000-000019860000}"/>
    <cellStyle name="Note 12 33" xfId="34080" xr:uid="{00000000-0005-0000-0000-00001A860000}"/>
    <cellStyle name="Note 12 33 2" xfId="34081" xr:uid="{00000000-0005-0000-0000-00001B860000}"/>
    <cellStyle name="Note 12 34" xfId="34082" xr:uid="{00000000-0005-0000-0000-00001C860000}"/>
    <cellStyle name="Note 12 34 2" xfId="34083" xr:uid="{00000000-0005-0000-0000-00001D860000}"/>
    <cellStyle name="Note 12 35" xfId="34084" xr:uid="{00000000-0005-0000-0000-00001E860000}"/>
    <cellStyle name="Note 12 35 2" xfId="34085" xr:uid="{00000000-0005-0000-0000-00001F860000}"/>
    <cellStyle name="Note 12 36" xfId="34086" xr:uid="{00000000-0005-0000-0000-000020860000}"/>
    <cellStyle name="Note 12 36 2" xfId="34087" xr:uid="{00000000-0005-0000-0000-000021860000}"/>
    <cellStyle name="Note 12 37" xfId="34088" xr:uid="{00000000-0005-0000-0000-000022860000}"/>
    <cellStyle name="Note 12 37 2" xfId="34089" xr:uid="{00000000-0005-0000-0000-000023860000}"/>
    <cellStyle name="Note 12 38" xfId="34090" xr:uid="{00000000-0005-0000-0000-000024860000}"/>
    <cellStyle name="Note 12 38 2" xfId="34091" xr:uid="{00000000-0005-0000-0000-000025860000}"/>
    <cellStyle name="Note 12 39" xfId="34092" xr:uid="{00000000-0005-0000-0000-000026860000}"/>
    <cellStyle name="Note 12 39 2" xfId="34093" xr:uid="{00000000-0005-0000-0000-000027860000}"/>
    <cellStyle name="Note 12 4" xfId="34094" xr:uid="{00000000-0005-0000-0000-000028860000}"/>
    <cellStyle name="Note 12 4 2" xfId="34095" xr:uid="{00000000-0005-0000-0000-000029860000}"/>
    <cellStyle name="Note 12 40" xfId="34096" xr:uid="{00000000-0005-0000-0000-00002A860000}"/>
    <cellStyle name="Note 12 41" xfId="34097" xr:uid="{00000000-0005-0000-0000-00002B860000}"/>
    <cellStyle name="Note 12 42" xfId="34098" xr:uid="{00000000-0005-0000-0000-00002C860000}"/>
    <cellStyle name="Note 12 43" xfId="34099" xr:uid="{00000000-0005-0000-0000-00002D860000}"/>
    <cellStyle name="Note 12 44" xfId="34100" xr:uid="{00000000-0005-0000-0000-00002E860000}"/>
    <cellStyle name="Note 12 45" xfId="34101" xr:uid="{00000000-0005-0000-0000-00002F860000}"/>
    <cellStyle name="Note 12 46" xfId="34102" xr:uid="{00000000-0005-0000-0000-000030860000}"/>
    <cellStyle name="Note 12 47" xfId="34103" xr:uid="{00000000-0005-0000-0000-000031860000}"/>
    <cellStyle name="Note 12 48" xfId="34104" xr:uid="{00000000-0005-0000-0000-000032860000}"/>
    <cellStyle name="Note 12 49" xfId="34105" xr:uid="{00000000-0005-0000-0000-000033860000}"/>
    <cellStyle name="Note 12 5" xfId="34106" xr:uid="{00000000-0005-0000-0000-000034860000}"/>
    <cellStyle name="Note 12 5 2" xfId="34107" xr:uid="{00000000-0005-0000-0000-000035860000}"/>
    <cellStyle name="Note 12 50" xfId="34108" xr:uid="{00000000-0005-0000-0000-000036860000}"/>
    <cellStyle name="Note 12 51" xfId="34109" xr:uid="{00000000-0005-0000-0000-000037860000}"/>
    <cellStyle name="Note 12 52" xfId="34110" xr:uid="{00000000-0005-0000-0000-000038860000}"/>
    <cellStyle name="Note 12 53" xfId="34111" xr:uid="{00000000-0005-0000-0000-000039860000}"/>
    <cellStyle name="Note 12 54" xfId="34112" xr:uid="{00000000-0005-0000-0000-00003A860000}"/>
    <cellStyle name="Note 12 55" xfId="34113" xr:uid="{00000000-0005-0000-0000-00003B860000}"/>
    <cellStyle name="Note 12 56" xfId="34114" xr:uid="{00000000-0005-0000-0000-00003C860000}"/>
    <cellStyle name="Note 12 57" xfId="34115" xr:uid="{00000000-0005-0000-0000-00003D860000}"/>
    <cellStyle name="Note 12 58" xfId="34116" xr:uid="{00000000-0005-0000-0000-00003E860000}"/>
    <cellStyle name="Note 12 59" xfId="34117" xr:uid="{00000000-0005-0000-0000-00003F860000}"/>
    <cellStyle name="Note 12 6" xfId="34118" xr:uid="{00000000-0005-0000-0000-000040860000}"/>
    <cellStyle name="Note 12 6 2" xfId="34119" xr:uid="{00000000-0005-0000-0000-000041860000}"/>
    <cellStyle name="Note 12 60" xfId="34120" xr:uid="{00000000-0005-0000-0000-000042860000}"/>
    <cellStyle name="Note 12 61" xfId="34121" xr:uid="{00000000-0005-0000-0000-000043860000}"/>
    <cellStyle name="Note 12 62" xfId="34122" xr:uid="{00000000-0005-0000-0000-000044860000}"/>
    <cellStyle name="Note 12 63" xfId="34123" xr:uid="{00000000-0005-0000-0000-000045860000}"/>
    <cellStyle name="Note 12 64" xfId="34124" xr:uid="{00000000-0005-0000-0000-000046860000}"/>
    <cellStyle name="Note 12 65" xfId="34125" xr:uid="{00000000-0005-0000-0000-000047860000}"/>
    <cellStyle name="Note 12 66" xfId="34126" xr:uid="{00000000-0005-0000-0000-000048860000}"/>
    <cellStyle name="Note 12 67" xfId="34127" xr:uid="{00000000-0005-0000-0000-000049860000}"/>
    <cellStyle name="Note 12 68" xfId="34128" xr:uid="{00000000-0005-0000-0000-00004A860000}"/>
    <cellStyle name="Note 12 69" xfId="34129" xr:uid="{00000000-0005-0000-0000-00004B860000}"/>
    <cellStyle name="Note 12 7" xfId="34130" xr:uid="{00000000-0005-0000-0000-00004C860000}"/>
    <cellStyle name="Note 12 7 2" xfId="34131" xr:uid="{00000000-0005-0000-0000-00004D860000}"/>
    <cellStyle name="Note 12 70" xfId="34132" xr:uid="{00000000-0005-0000-0000-00004E860000}"/>
    <cellStyle name="Note 12 71" xfId="34133" xr:uid="{00000000-0005-0000-0000-00004F860000}"/>
    <cellStyle name="Note 12 72" xfId="34134" xr:uid="{00000000-0005-0000-0000-000050860000}"/>
    <cellStyle name="Note 12 73" xfId="34135" xr:uid="{00000000-0005-0000-0000-000051860000}"/>
    <cellStyle name="Note 12 74" xfId="34136" xr:uid="{00000000-0005-0000-0000-000052860000}"/>
    <cellStyle name="Note 12 75" xfId="34137" xr:uid="{00000000-0005-0000-0000-000053860000}"/>
    <cellStyle name="Note 12 76" xfId="34138" xr:uid="{00000000-0005-0000-0000-000054860000}"/>
    <cellStyle name="Note 12 77" xfId="52422" xr:uid="{00000000-0005-0000-0000-000055860000}"/>
    <cellStyle name="Note 12 78" xfId="52245" xr:uid="{00000000-0005-0000-0000-000056860000}"/>
    <cellStyle name="Note 12 79" xfId="53111" xr:uid="{00000000-0005-0000-0000-000057860000}"/>
    <cellStyle name="Note 12 8" xfId="34139" xr:uid="{00000000-0005-0000-0000-000058860000}"/>
    <cellStyle name="Note 12 8 2" xfId="34140" xr:uid="{00000000-0005-0000-0000-000059860000}"/>
    <cellStyle name="Note 12 9" xfId="34141" xr:uid="{00000000-0005-0000-0000-00005A860000}"/>
    <cellStyle name="Note 12 9 2" xfId="34142" xr:uid="{00000000-0005-0000-0000-00005B860000}"/>
    <cellStyle name="Note 13" xfId="1004" xr:uid="{00000000-0005-0000-0000-00005C860000}"/>
    <cellStyle name="Note 13 10" xfId="34143" xr:uid="{00000000-0005-0000-0000-00005D860000}"/>
    <cellStyle name="Note 13 10 2" xfId="34144" xr:uid="{00000000-0005-0000-0000-00005E860000}"/>
    <cellStyle name="Note 13 11" xfId="34145" xr:uid="{00000000-0005-0000-0000-00005F860000}"/>
    <cellStyle name="Note 13 11 2" xfId="34146" xr:uid="{00000000-0005-0000-0000-000060860000}"/>
    <cellStyle name="Note 13 12" xfId="34147" xr:uid="{00000000-0005-0000-0000-000061860000}"/>
    <cellStyle name="Note 13 12 2" xfId="34148" xr:uid="{00000000-0005-0000-0000-000062860000}"/>
    <cellStyle name="Note 13 13" xfId="34149" xr:uid="{00000000-0005-0000-0000-000063860000}"/>
    <cellStyle name="Note 13 13 2" xfId="34150" xr:uid="{00000000-0005-0000-0000-000064860000}"/>
    <cellStyle name="Note 13 14" xfId="34151" xr:uid="{00000000-0005-0000-0000-000065860000}"/>
    <cellStyle name="Note 13 14 2" xfId="34152" xr:uid="{00000000-0005-0000-0000-000066860000}"/>
    <cellStyle name="Note 13 15" xfId="34153" xr:uid="{00000000-0005-0000-0000-000067860000}"/>
    <cellStyle name="Note 13 15 2" xfId="34154" xr:uid="{00000000-0005-0000-0000-000068860000}"/>
    <cellStyle name="Note 13 16" xfId="34155" xr:uid="{00000000-0005-0000-0000-000069860000}"/>
    <cellStyle name="Note 13 16 2" xfId="34156" xr:uid="{00000000-0005-0000-0000-00006A860000}"/>
    <cellStyle name="Note 13 17" xfId="34157" xr:uid="{00000000-0005-0000-0000-00006B860000}"/>
    <cellStyle name="Note 13 17 2" xfId="34158" xr:uid="{00000000-0005-0000-0000-00006C860000}"/>
    <cellStyle name="Note 13 18" xfId="34159" xr:uid="{00000000-0005-0000-0000-00006D860000}"/>
    <cellStyle name="Note 13 18 2" xfId="34160" xr:uid="{00000000-0005-0000-0000-00006E860000}"/>
    <cellStyle name="Note 13 19" xfId="34161" xr:uid="{00000000-0005-0000-0000-00006F860000}"/>
    <cellStyle name="Note 13 19 2" xfId="34162" xr:uid="{00000000-0005-0000-0000-000070860000}"/>
    <cellStyle name="Note 13 2" xfId="1005" xr:uid="{00000000-0005-0000-0000-000071860000}"/>
    <cellStyle name="Note 13 2 2" xfId="34163" xr:uid="{00000000-0005-0000-0000-000072860000}"/>
    <cellStyle name="Note 13 20" xfId="34164" xr:uid="{00000000-0005-0000-0000-000073860000}"/>
    <cellStyle name="Note 13 20 2" xfId="34165" xr:uid="{00000000-0005-0000-0000-000074860000}"/>
    <cellStyle name="Note 13 21" xfId="34166" xr:uid="{00000000-0005-0000-0000-000075860000}"/>
    <cellStyle name="Note 13 21 2" xfId="34167" xr:uid="{00000000-0005-0000-0000-000076860000}"/>
    <cellStyle name="Note 13 22" xfId="34168" xr:uid="{00000000-0005-0000-0000-000077860000}"/>
    <cellStyle name="Note 13 22 2" xfId="34169" xr:uid="{00000000-0005-0000-0000-000078860000}"/>
    <cellStyle name="Note 13 23" xfId="34170" xr:uid="{00000000-0005-0000-0000-000079860000}"/>
    <cellStyle name="Note 13 23 2" xfId="34171" xr:uid="{00000000-0005-0000-0000-00007A860000}"/>
    <cellStyle name="Note 13 24" xfId="34172" xr:uid="{00000000-0005-0000-0000-00007B860000}"/>
    <cellStyle name="Note 13 24 2" xfId="34173" xr:uid="{00000000-0005-0000-0000-00007C860000}"/>
    <cellStyle name="Note 13 25" xfId="34174" xr:uid="{00000000-0005-0000-0000-00007D860000}"/>
    <cellStyle name="Note 13 25 2" xfId="34175" xr:uid="{00000000-0005-0000-0000-00007E860000}"/>
    <cellStyle name="Note 13 26" xfId="34176" xr:uid="{00000000-0005-0000-0000-00007F860000}"/>
    <cellStyle name="Note 13 26 2" xfId="34177" xr:uid="{00000000-0005-0000-0000-000080860000}"/>
    <cellStyle name="Note 13 27" xfId="34178" xr:uid="{00000000-0005-0000-0000-000081860000}"/>
    <cellStyle name="Note 13 27 2" xfId="34179" xr:uid="{00000000-0005-0000-0000-000082860000}"/>
    <cellStyle name="Note 13 28" xfId="34180" xr:uid="{00000000-0005-0000-0000-000083860000}"/>
    <cellStyle name="Note 13 28 2" xfId="34181" xr:uid="{00000000-0005-0000-0000-000084860000}"/>
    <cellStyle name="Note 13 29" xfId="34182" xr:uid="{00000000-0005-0000-0000-000085860000}"/>
    <cellStyle name="Note 13 29 2" xfId="34183" xr:uid="{00000000-0005-0000-0000-000086860000}"/>
    <cellStyle name="Note 13 3" xfId="34184" xr:uid="{00000000-0005-0000-0000-000087860000}"/>
    <cellStyle name="Note 13 3 2" xfId="34185" xr:uid="{00000000-0005-0000-0000-000088860000}"/>
    <cellStyle name="Note 13 30" xfId="34186" xr:uid="{00000000-0005-0000-0000-000089860000}"/>
    <cellStyle name="Note 13 30 2" xfId="34187" xr:uid="{00000000-0005-0000-0000-00008A860000}"/>
    <cellStyle name="Note 13 31" xfId="34188" xr:uid="{00000000-0005-0000-0000-00008B860000}"/>
    <cellStyle name="Note 13 31 2" xfId="34189" xr:uid="{00000000-0005-0000-0000-00008C860000}"/>
    <cellStyle name="Note 13 32" xfId="34190" xr:uid="{00000000-0005-0000-0000-00008D860000}"/>
    <cellStyle name="Note 13 32 2" xfId="34191" xr:uid="{00000000-0005-0000-0000-00008E860000}"/>
    <cellStyle name="Note 13 33" xfId="34192" xr:uid="{00000000-0005-0000-0000-00008F860000}"/>
    <cellStyle name="Note 13 33 2" xfId="34193" xr:uid="{00000000-0005-0000-0000-000090860000}"/>
    <cellStyle name="Note 13 34" xfId="34194" xr:uid="{00000000-0005-0000-0000-000091860000}"/>
    <cellStyle name="Note 13 34 2" xfId="34195" xr:uid="{00000000-0005-0000-0000-000092860000}"/>
    <cellStyle name="Note 13 35" xfId="34196" xr:uid="{00000000-0005-0000-0000-000093860000}"/>
    <cellStyle name="Note 13 35 2" xfId="34197" xr:uid="{00000000-0005-0000-0000-000094860000}"/>
    <cellStyle name="Note 13 36" xfId="34198" xr:uid="{00000000-0005-0000-0000-000095860000}"/>
    <cellStyle name="Note 13 36 2" xfId="34199" xr:uid="{00000000-0005-0000-0000-000096860000}"/>
    <cellStyle name="Note 13 37" xfId="34200" xr:uid="{00000000-0005-0000-0000-000097860000}"/>
    <cellStyle name="Note 13 37 2" xfId="34201" xr:uid="{00000000-0005-0000-0000-000098860000}"/>
    <cellStyle name="Note 13 38" xfId="34202" xr:uid="{00000000-0005-0000-0000-000099860000}"/>
    <cellStyle name="Note 13 38 2" xfId="34203" xr:uid="{00000000-0005-0000-0000-00009A860000}"/>
    <cellStyle name="Note 13 39" xfId="34204" xr:uid="{00000000-0005-0000-0000-00009B860000}"/>
    <cellStyle name="Note 13 39 2" xfId="34205" xr:uid="{00000000-0005-0000-0000-00009C860000}"/>
    <cellStyle name="Note 13 4" xfId="34206" xr:uid="{00000000-0005-0000-0000-00009D860000}"/>
    <cellStyle name="Note 13 4 2" xfId="34207" xr:uid="{00000000-0005-0000-0000-00009E860000}"/>
    <cellStyle name="Note 13 40" xfId="34208" xr:uid="{00000000-0005-0000-0000-00009F860000}"/>
    <cellStyle name="Note 13 41" xfId="34209" xr:uid="{00000000-0005-0000-0000-0000A0860000}"/>
    <cellStyle name="Note 13 42" xfId="34210" xr:uid="{00000000-0005-0000-0000-0000A1860000}"/>
    <cellStyle name="Note 13 43" xfId="34211" xr:uid="{00000000-0005-0000-0000-0000A2860000}"/>
    <cellStyle name="Note 13 44" xfId="34212" xr:uid="{00000000-0005-0000-0000-0000A3860000}"/>
    <cellStyle name="Note 13 45" xfId="34213" xr:uid="{00000000-0005-0000-0000-0000A4860000}"/>
    <cellStyle name="Note 13 46" xfId="34214" xr:uid="{00000000-0005-0000-0000-0000A5860000}"/>
    <cellStyle name="Note 13 47" xfId="34215" xr:uid="{00000000-0005-0000-0000-0000A6860000}"/>
    <cellStyle name="Note 13 48" xfId="34216" xr:uid="{00000000-0005-0000-0000-0000A7860000}"/>
    <cellStyle name="Note 13 49" xfId="34217" xr:uid="{00000000-0005-0000-0000-0000A8860000}"/>
    <cellStyle name="Note 13 5" xfId="34218" xr:uid="{00000000-0005-0000-0000-0000A9860000}"/>
    <cellStyle name="Note 13 5 2" xfId="34219" xr:uid="{00000000-0005-0000-0000-0000AA860000}"/>
    <cellStyle name="Note 13 50" xfId="34220" xr:uid="{00000000-0005-0000-0000-0000AB860000}"/>
    <cellStyle name="Note 13 51" xfId="34221" xr:uid="{00000000-0005-0000-0000-0000AC860000}"/>
    <cellStyle name="Note 13 52" xfId="34222" xr:uid="{00000000-0005-0000-0000-0000AD860000}"/>
    <cellStyle name="Note 13 53" xfId="34223" xr:uid="{00000000-0005-0000-0000-0000AE860000}"/>
    <cellStyle name="Note 13 54" xfId="34224" xr:uid="{00000000-0005-0000-0000-0000AF860000}"/>
    <cellStyle name="Note 13 55" xfId="34225" xr:uid="{00000000-0005-0000-0000-0000B0860000}"/>
    <cellStyle name="Note 13 56" xfId="34226" xr:uid="{00000000-0005-0000-0000-0000B1860000}"/>
    <cellStyle name="Note 13 57" xfId="34227" xr:uid="{00000000-0005-0000-0000-0000B2860000}"/>
    <cellStyle name="Note 13 58" xfId="34228" xr:uid="{00000000-0005-0000-0000-0000B3860000}"/>
    <cellStyle name="Note 13 59" xfId="34229" xr:uid="{00000000-0005-0000-0000-0000B4860000}"/>
    <cellStyle name="Note 13 6" xfId="34230" xr:uid="{00000000-0005-0000-0000-0000B5860000}"/>
    <cellStyle name="Note 13 6 2" xfId="34231" xr:uid="{00000000-0005-0000-0000-0000B6860000}"/>
    <cellStyle name="Note 13 60" xfId="34232" xr:uid="{00000000-0005-0000-0000-0000B7860000}"/>
    <cellStyle name="Note 13 61" xfId="34233" xr:uid="{00000000-0005-0000-0000-0000B8860000}"/>
    <cellStyle name="Note 13 62" xfId="34234" xr:uid="{00000000-0005-0000-0000-0000B9860000}"/>
    <cellStyle name="Note 13 63" xfId="34235" xr:uid="{00000000-0005-0000-0000-0000BA860000}"/>
    <cellStyle name="Note 13 64" xfId="34236" xr:uid="{00000000-0005-0000-0000-0000BB860000}"/>
    <cellStyle name="Note 13 65" xfId="34237" xr:uid="{00000000-0005-0000-0000-0000BC860000}"/>
    <cellStyle name="Note 13 66" xfId="34238" xr:uid="{00000000-0005-0000-0000-0000BD860000}"/>
    <cellStyle name="Note 13 67" xfId="34239" xr:uid="{00000000-0005-0000-0000-0000BE860000}"/>
    <cellStyle name="Note 13 68" xfId="34240" xr:uid="{00000000-0005-0000-0000-0000BF860000}"/>
    <cellStyle name="Note 13 69" xfId="34241" xr:uid="{00000000-0005-0000-0000-0000C0860000}"/>
    <cellStyle name="Note 13 7" xfId="34242" xr:uid="{00000000-0005-0000-0000-0000C1860000}"/>
    <cellStyle name="Note 13 7 2" xfId="34243" xr:uid="{00000000-0005-0000-0000-0000C2860000}"/>
    <cellStyle name="Note 13 70" xfId="34244" xr:uid="{00000000-0005-0000-0000-0000C3860000}"/>
    <cellStyle name="Note 13 71" xfId="34245" xr:uid="{00000000-0005-0000-0000-0000C4860000}"/>
    <cellStyle name="Note 13 72" xfId="34246" xr:uid="{00000000-0005-0000-0000-0000C5860000}"/>
    <cellStyle name="Note 13 73" xfId="34247" xr:uid="{00000000-0005-0000-0000-0000C6860000}"/>
    <cellStyle name="Note 13 74" xfId="34248" xr:uid="{00000000-0005-0000-0000-0000C7860000}"/>
    <cellStyle name="Note 13 75" xfId="34249" xr:uid="{00000000-0005-0000-0000-0000C8860000}"/>
    <cellStyle name="Note 13 76" xfId="34250" xr:uid="{00000000-0005-0000-0000-0000C9860000}"/>
    <cellStyle name="Note 13 77" xfId="52516" xr:uid="{00000000-0005-0000-0000-0000CA860000}"/>
    <cellStyle name="Note 13 78" xfId="52262" xr:uid="{00000000-0005-0000-0000-0000CB860000}"/>
    <cellStyle name="Note 13 79" xfId="53209" xr:uid="{00000000-0005-0000-0000-0000CC860000}"/>
    <cellStyle name="Note 13 8" xfId="34251" xr:uid="{00000000-0005-0000-0000-0000CD860000}"/>
    <cellStyle name="Note 13 8 2" xfId="34252" xr:uid="{00000000-0005-0000-0000-0000CE860000}"/>
    <cellStyle name="Note 13 9" xfId="34253" xr:uid="{00000000-0005-0000-0000-0000CF860000}"/>
    <cellStyle name="Note 13 9 2" xfId="34254" xr:uid="{00000000-0005-0000-0000-0000D0860000}"/>
    <cellStyle name="Note 14" xfId="1006" xr:uid="{00000000-0005-0000-0000-0000D1860000}"/>
    <cellStyle name="Note 14 10" xfId="34255" xr:uid="{00000000-0005-0000-0000-0000D2860000}"/>
    <cellStyle name="Note 14 10 2" xfId="34256" xr:uid="{00000000-0005-0000-0000-0000D3860000}"/>
    <cellStyle name="Note 14 11" xfId="34257" xr:uid="{00000000-0005-0000-0000-0000D4860000}"/>
    <cellStyle name="Note 14 11 2" xfId="34258" xr:uid="{00000000-0005-0000-0000-0000D5860000}"/>
    <cellStyle name="Note 14 12" xfId="34259" xr:uid="{00000000-0005-0000-0000-0000D6860000}"/>
    <cellStyle name="Note 14 12 2" xfId="34260" xr:uid="{00000000-0005-0000-0000-0000D7860000}"/>
    <cellStyle name="Note 14 13" xfId="34261" xr:uid="{00000000-0005-0000-0000-0000D8860000}"/>
    <cellStyle name="Note 14 13 2" xfId="34262" xr:uid="{00000000-0005-0000-0000-0000D9860000}"/>
    <cellStyle name="Note 14 14" xfId="34263" xr:uid="{00000000-0005-0000-0000-0000DA860000}"/>
    <cellStyle name="Note 14 14 2" xfId="34264" xr:uid="{00000000-0005-0000-0000-0000DB860000}"/>
    <cellStyle name="Note 14 15" xfId="34265" xr:uid="{00000000-0005-0000-0000-0000DC860000}"/>
    <cellStyle name="Note 14 15 2" xfId="34266" xr:uid="{00000000-0005-0000-0000-0000DD860000}"/>
    <cellStyle name="Note 14 16" xfId="34267" xr:uid="{00000000-0005-0000-0000-0000DE860000}"/>
    <cellStyle name="Note 14 16 2" xfId="34268" xr:uid="{00000000-0005-0000-0000-0000DF860000}"/>
    <cellStyle name="Note 14 17" xfId="34269" xr:uid="{00000000-0005-0000-0000-0000E0860000}"/>
    <cellStyle name="Note 14 17 2" xfId="34270" xr:uid="{00000000-0005-0000-0000-0000E1860000}"/>
    <cellStyle name="Note 14 18" xfId="34271" xr:uid="{00000000-0005-0000-0000-0000E2860000}"/>
    <cellStyle name="Note 14 18 2" xfId="34272" xr:uid="{00000000-0005-0000-0000-0000E3860000}"/>
    <cellStyle name="Note 14 19" xfId="34273" xr:uid="{00000000-0005-0000-0000-0000E4860000}"/>
    <cellStyle name="Note 14 19 2" xfId="34274" xr:uid="{00000000-0005-0000-0000-0000E5860000}"/>
    <cellStyle name="Note 14 2" xfId="1007" xr:uid="{00000000-0005-0000-0000-0000E6860000}"/>
    <cellStyle name="Note 14 2 2" xfId="34275" xr:uid="{00000000-0005-0000-0000-0000E7860000}"/>
    <cellStyle name="Note 14 20" xfId="34276" xr:uid="{00000000-0005-0000-0000-0000E8860000}"/>
    <cellStyle name="Note 14 20 2" xfId="34277" xr:uid="{00000000-0005-0000-0000-0000E9860000}"/>
    <cellStyle name="Note 14 21" xfId="34278" xr:uid="{00000000-0005-0000-0000-0000EA860000}"/>
    <cellStyle name="Note 14 21 2" xfId="34279" xr:uid="{00000000-0005-0000-0000-0000EB860000}"/>
    <cellStyle name="Note 14 22" xfId="34280" xr:uid="{00000000-0005-0000-0000-0000EC860000}"/>
    <cellStyle name="Note 14 22 2" xfId="34281" xr:uid="{00000000-0005-0000-0000-0000ED860000}"/>
    <cellStyle name="Note 14 23" xfId="34282" xr:uid="{00000000-0005-0000-0000-0000EE860000}"/>
    <cellStyle name="Note 14 23 2" xfId="34283" xr:uid="{00000000-0005-0000-0000-0000EF860000}"/>
    <cellStyle name="Note 14 24" xfId="34284" xr:uid="{00000000-0005-0000-0000-0000F0860000}"/>
    <cellStyle name="Note 14 24 2" xfId="34285" xr:uid="{00000000-0005-0000-0000-0000F1860000}"/>
    <cellStyle name="Note 14 25" xfId="34286" xr:uid="{00000000-0005-0000-0000-0000F2860000}"/>
    <cellStyle name="Note 14 25 2" xfId="34287" xr:uid="{00000000-0005-0000-0000-0000F3860000}"/>
    <cellStyle name="Note 14 26" xfId="34288" xr:uid="{00000000-0005-0000-0000-0000F4860000}"/>
    <cellStyle name="Note 14 26 2" xfId="34289" xr:uid="{00000000-0005-0000-0000-0000F5860000}"/>
    <cellStyle name="Note 14 27" xfId="34290" xr:uid="{00000000-0005-0000-0000-0000F6860000}"/>
    <cellStyle name="Note 14 27 2" xfId="34291" xr:uid="{00000000-0005-0000-0000-0000F7860000}"/>
    <cellStyle name="Note 14 28" xfId="34292" xr:uid="{00000000-0005-0000-0000-0000F8860000}"/>
    <cellStyle name="Note 14 28 2" xfId="34293" xr:uid="{00000000-0005-0000-0000-0000F9860000}"/>
    <cellStyle name="Note 14 29" xfId="34294" xr:uid="{00000000-0005-0000-0000-0000FA860000}"/>
    <cellStyle name="Note 14 29 2" xfId="34295" xr:uid="{00000000-0005-0000-0000-0000FB860000}"/>
    <cellStyle name="Note 14 3" xfId="34296" xr:uid="{00000000-0005-0000-0000-0000FC860000}"/>
    <cellStyle name="Note 14 3 2" xfId="34297" xr:uid="{00000000-0005-0000-0000-0000FD860000}"/>
    <cellStyle name="Note 14 30" xfId="34298" xr:uid="{00000000-0005-0000-0000-0000FE860000}"/>
    <cellStyle name="Note 14 30 2" xfId="34299" xr:uid="{00000000-0005-0000-0000-0000FF860000}"/>
    <cellStyle name="Note 14 31" xfId="34300" xr:uid="{00000000-0005-0000-0000-000000870000}"/>
    <cellStyle name="Note 14 31 2" xfId="34301" xr:uid="{00000000-0005-0000-0000-000001870000}"/>
    <cellStyle name="Note 14 32" xfId="34302" xr:uid="{00000000-0005-0000-0000-000002870000}"/>
    <cellStyle name="Note 14 32 2" xfId="34303" xr:uid="{00000000-0005-0000-0000-000003870000}"/>
    <cellStyle name="Note 14 33" xfId="34304" xr:uid="{00000000-0005-0000-0000-000004870000}"/>
    <cellStyle name="Note 14 33 2" xfId="34305" xr:uid="{00000000-0005-0000-0000-000005870000}"/>
    <cellStyle name="Note 14 34" xfId="34306" xr:uid="{00000000-0005-0000-0000-000006870000}"/>
    <cellStyle name="Note 14 34 2" xfId="34307" xr:uid="{00000000-0005-0000-0000-000007870000}"/>
    <cellStyle name="Note 14 35" xfId="34308" xr:uid="{00000000-0005-0000-0000-000008870000}"/>
    <cellStyle name="Note 14 35 2" xfId="34309" xr:uid="{00000000-0005-0000-0000-000009870000}"/>
    <cellStyle name="Note 14 36" xfId="34310" xr:uid="{00000000-0005-0000-0000-00000A870000}"/>
    <cellStyle name="Note 14 36 2" xfId="34311" xr:uid="{00000000-0005-0000-0000-00000B870000}"/>
    <cellStyle name="Note 14 37" xfId="34312" xr:uid="{00000000-0005-0000-0000-00000C870000}"/>
    <cellStyle name="Note 14 37 2" xfId="34313" xr:uid="{00000000-0005-0000-0000-00000D870000}"/>
    <cellStyle name="Note 14 38" xfId="34314" xr:uid="{00000000-0005-0000-0000-00000E870000}"/>
    <cellStyle name="Note 14 38 2" xfId="34315" xr:uid="{00000000-0005-0000-0000-00000F870000}"/>
    <cellStyle name="Note 14 39" xfId="34316" xr:uid="{00000000-0005-0000-0000-000010870000}"/>
    <cellStyle name="Note 14 39 2" xfId="34317" xr:uid="{00000000-0005-0000-0000-000011870000}"/>
    <cellStyle name="Note 14 4" xfId="34318" xr:uid="{00000000-0005-0000-0000-000012870000}"/>
    <cellStyle name="Note 14 4 2" xfId="34319" xr:uid="{00000000-0005-0000-0000-000013870000}"/>
    <cellStyle name="Note 14 40" xfId="34320" xr:uid="{00000000-0005-0000-0000-000014870000}"/>
    <cellStyle name="Note 14 41" xfId="34321" xr:uid="{00000000-0005-0000-0000-000015870000}"/>
    <cellStyle name="Note 14 42" xfId="34322" xr:uid="{00000000-0005-0000-0000-000016870000}"/>
    <cellStyle name="Note 14 43" xfId="34323" xr:uid="{00000000-0005-0000-0000-000017870000}"/>
    <cellStyle name="Note 14 44" xfId="34324" xr:uid="{00000000-0005-0000-0000-000018870000}"/>
    <cellStyle name="Note 14 45" xfId="34325" xr:uid="{00000000-0005-0000-0000-000019870000}"/>
    <cellStyle name="Note 14 46" xfId="34326" xr:uid="{00000000-0005-0000-0000-00001A870000}"/>
    <cellStyle name="Note 14 47" xfId="34327" xr:uid="{00000000-0005-0000-0000-00001B870000}"/>
    <cellStyle name="Note 14 48" xfId="34328" xr:uid="{00000000-0005-0000-0000-00001C870000}"/>
    <cellStyle name="Note 14 49" xfId="34329" xr:uid="{00000000-0005-0000-0000-00001D870000}"/>
    <cellStyle name="Note 14 5" xfId="34330" xr:uid="{00000000-0005-0000-0000-00001E870000}"/>
    <cellStyle name="Note 14 5 2" xfId="34331" xr:uid="{00000000-0005-0000-0000-00001F870000}"/>
    <cellStyle name="Note 14 50" xfId="34332" xr:uid="{00000000-0005-0000-0000-000020870000}"/>
    <cellStyle name="Note 14 51" xfId="34333" xr:uid="{00000000-0005-0000-0000-000021870000}"/>
    <cellStyle name="Note 14 52" xfId="34334" xr:uid="{00000000-0005-0000-0000-000022870000}"/>
    <cellStyle name="Note 14 53" xfId="34335" xr:uid="{00000000-0005-0000-0000-000023870000}"/>
    <cellStyle name="Note 14 54" xfId="34336" xr:uid="{00000000-0005-0000-0000-000024870000}"/>
    <cellStyle name="Note 14 55" xfId="34337" xr:uid="{00000000-0005-0000-0000-000025870000}"/>
    <cellStyle name="Note 14 56" xfId="34338" xr:uid="{00000000-0005-0000-0000-000026870000}"/>
    <cellStyle name="Note 14 57" xfId="34339" xr:uid="{00000000-0005-0000-0000-000027870000}"/>
    <cellStyle name="Note 14 58" xfId="34340" xr:uid="{00000000-0005-0000-0000-000028870000}"/>
    <cellStyle name="Note 14 59" xfId="34341" xr:uid="{00000000-0005-0000-0000-000029870000}"/>
    <cellStyle name="Note 14 6" xfId="34342" xr:uid="{00000000-0005-0000-0000-00002A870000}"/>
    <cellStyle name="Note 14 6 2" xfId="34343" xr:uid="{00000000-0005-0000-0000-00002B870000}"/>
    <cellStyle name="Note 14 60" xfId="34344" xr:uid="{00000000-0005-0000-0000-00002C870000}"/>
    <cellStyle name="Note 14 61" xfId="34345" xr:uid="{00000000-0005-0000-0000-00002D870000}"/>
    <cellStyle name="Note 14 62" xfId="34346" xr:uid="{00000000-0005-0000-0000-00002E870000}"/>
    <cellStyle name="Note 14 63" xfId="34347" xr:uid="{00000000-0005-0000-0000-00002F870000}"/>
    <cellStyle name="Note 14 64" xfId="34348" xr:uid="{00000000-0005-0000-0000-000030870000}"/>
    <cellStyle name="Note 14 65" xfId="34349" xr:uid="{00000000-0005-0000-0000-000031870000}"/>
    <cellStyle name="Note 14 66" xfId="34350" xr:uid="{00000000-0005-0000-0000-000032870000}"/>
    <cellStyle name="Note 14 67" xfId="34351" xr:uid="{00000000-0005-0000-0000-000033870000}"/>
    <cellStyle name="Note 14 68" xfId="34352" xr:uid="{00000000-0005-0000-0000-000034870000}"/>
    <cellStyle name="Note 14 69" xfId="34353" xr:uid="{00000000-0005-0000-0000-000035870000}"/>
    <cellStyle name="Note 14 7" xfId="34354" xr:uid="{00000000-0005-0000-0000-000036870000}"/>
    <cellStyle name="Note 14 7 2" xfId="34355" xr:uid="{00000000-0005-0000-0000-000037870000}"/>
    <cellStyle name="Note 14 70" xfId="34356" xr:uid="{00000000-0005-0000-0000-000038870000}"/>
    <cellStyle name="Note 14 71" xfId="34357" xr:uid="{00000000-0005-0000-0000-000039870000}"/>
    <cellStyle name="Note 14 72" xfId="34358" xr:uid="{00000000-0005-0000-0000-00003A870000}"/>
    <cellStyle name="Note 14 73" xfId="34359" xr:uid="{00000000-0005-0000-0000-00003B870000}"/>
    <cellStyle name="Note 14 74" xfId="34360" xr:uid="{00000000-0005-0000-0000-00003C870000}"/>
    <cellStyle name="Note 14 75" xfId="34361" xr:uid="{00000000-0005-0000-0000-00003D870000}"/>
    <cellStyle name="Note 14 76" xfId="34362" xr:uid="{00000000-0005-0000-0000-00003E870000}"/>
    <cellStyle name="Note 14 77" xfId="52470" xr:uid="{00000000-0005-0000-0000-00003F870000}"/>
    <cellStyle name="Note 14 78" xfId="52298" xr:uid="{00000000-0005-0000-0000-000040870000}"/>
    <cellStyle name="Note 14 79" xfId="53163" xr:uid="{00000000-0005-0000-0000-000041870000}"/>
    <cellStyle name="Note 14 8" xfId="34363" xr:uid="{00000000-0005-0000-0000-000042870000}"/>
    <cellStyle name="Note 14 8 2" xfId="34364" xr:uid="{00000000-0005-0000-0000-000043870000}"/>
    <cellStyle name="Note 14 9" xfId="34365" xr:uid="{00000000-0005-0000-0000-000044870000}"/>
    <cellStyle name="Note 14 9 2" xfId="34366" xr:uid="{00000000-0005-0000-0000-000045870000}"/>
    <cellStyle name="Note 15" xfId="1008" xr:uid="{00000000-0005-0000-0000-000046870000}"/>
    <cellStyle name="Note 15 10" xfId="34367" xr:uid="{00000000-0005-0000-0000-000047870000}"/>
    <cellStyle name="Note 15 10 2" xfId="34368" xr:uid="{00000000-0005-0000-0000-000048870000}"/>
    <cellStyle name="Note 15 11" xfId="34369" xr:uid="{00000000-0005-0000-0000-000049870000}"/>
    <cellStyle name="Note 15 11 2" xfId="34370" xr:uid="{00000000-0005-0000-0000-00004A870000}"/>
    <cellStyle name="Note 15 12" xfId="34371" xr:uid="{00000000-0005-0000-0000-00004B870000}"/>
    <cellStyle name="Note 15 12 2" xfId="34372" xr:uid="{00000000-0005-0000-0000-00004C870000}"/>
    <cellStyle name="Note 15 13" xfId="34373" xr:uid="{00000000-0005-0000-0000-00004D870000}"/>
    <cellStyle name="Note 15 13 2" xfId="34374" xr:uid="{00000000-0005-0000-0000-00004E870000}"/>
    <cellStyle name="Note 15 14" xfId="34375" xr:uid="{00000000-0005-0000-0000-00004F870000}"/>
    <cellStyle name="Note 15 14 2" xfId="34376" xr:uid="{00000000-0005-0000-0000-000050870000}"/>
    <cellStyle name="Note 15 15" xfId="34377" xr:uid="{00000000-0005-0000-0000-000051870000}"/>
    <cellStyle name="Note 15 15 2" xfId="34378" xr:uid="{00000000-0005-0000-0000-000052870000}"/>
    <cellStyle name="Note 15 16" xfId="34379" xr:uid="{00000000-0005-0000-0000-000053870000}"/>
    <cellStyle name="Note 15 16 2" xfId="34380" xr:uid="{00000000-0005-0000-0000-000054870000}"/>
    <cellStyle name="Note 15 17" xfId="34381" xr:uid="{00000000-0005-0000-0000-000055870000}"/>
    <cellStyle name="Note 15 17 2" xfId="34382" xr:uid="{00000000-0005-0000-0000-000056870000}"/>
    <cellStyle name="Note 15 18" xfId="34383" xr:uid="{00000000-0005-0000-0000-000057870000}"/>
    <cellStyle name="Note 15 18 2" xfId="34384" xr:uid="{00000000-0005-0000-0000-000058870000}"/>
    <cellStyle name="Note 15 19" xfId="34385" xr:uid="{00000000-0005-0000-0000-000059870000}"/>
    <cellStyle name="Note 15 19 2" xfId="34386" xr:uid="{00000000-0005-0000-0000-00005A870000}"/>
    <cellStyle name="Note 15 2" xfId="1009" xr:uid="{00000000-0005-0000-0000-00005B870000}"/>
    <cellStyle name="Note 15 2 2" xfId="34387" xr:uid="{00000000-0005-0000-0000-00005C870000}"/>
    <cellStyle name="Note 15 20" xfId="34388" xr:uid="{00000000-0005-0000-0000-00005D870000}"/>
    <cellStyle name="Note 15 20 2" xfId="34389" xr:uid="{00000000-0005-0000-0000-00005E870000}"/>
    <cellStyle name="Note 15 21" xfId="34390" xr:uid="{00000000-0005-0000-0000-00005F870000}"/>
    <cellStyle name="Note 15 21 2" xfId="34391" xr:uid="{00000000-0005-0000-0000-000060870000}"/>
    <cellStyle name="Note 15 22" xfId="34392" xr:uid="{00000000-0005-0000-0000-000061870000}"/>
    <cellStyle name="Note 15 22 2" xfId="34393" xr:uid="{00000000-0005-0000-0000-000062870000}"/>
    <cellStyle name="Note 15 23" xfId="34394" xr:uid="{00000000-0005-0000-0000-000063870000}"/>
    <cellStyle name="Note 15 23 2" xfId="34395" xr:uid="{00000000-0005-0000-0000-000064870000}"/>
    <cellStyle name="Note 15 24" xfId="34396" xr:uid="{00000000-0005-0000-0000-000065870000}"/>
    <cellStyle name="Note 15 24 2" xfId="34397" xr:uid="{00000000-0005-0000-0000-000066870000}"/>
    <cellStyle name="Note 15 25" xfId="34398" xr:uid="{00000000-0005-0000-0000-000067870000}"/>
    <cellStyle name="Note 15 25 2" xfId="34399" xr:uid="{00000000-0005-0000-0000-000068870000}"/>
    <cellStyle name="Note 15 26" xfId="34400" xr:uid="{00000000-0005-0000-0000-000069870000}"/>
    <cellStyle name="Note 15 26 2" xfId="34401" xr:uid="{00000000-0005-0000-0000-00006A870000}"/>
    <cellStyle name="Note 15 27" xfId="34402" xr:uid="{00000000-0005-0000-0000-00006B870000}"/>
    <cellStyle name="Note 15 27 2" xfId="34403" xr:uid="{00000000-0005-0000-0000-00006C870000}"/>
    <cellStyle name="Note 15 28" xfId="34404" xr:uid="{00000000-0005-0000-0000-00006D870000}"/>
    <cellStyle name="Note 15 28 2" xfId="34405" xr:uid="{00000000-0005-0000-0000-00006E870000}"/>
    <cellStyle name="Note 15 29" xfId="34406" xr:uid="{00000000-0005-0000-0000-00006F870000}"/>
    <cellStyle name="Note 15 29 2" xfId="34407" xr:uid="{00000000-0005-0000-0000-000070870000}"/>
    <cellStyle name="Note 15 3" xfId="34408" xr:uid="{00000000-0005-0000-0000-000071870000}"/>
    <cellStyle name="Note 15 3 2" xfId="34409" xr:uid="{00000000-0005-0000-0000-000072870000}"/>
    <cellStyle name="Note 15 30" xfId="34410" xr:uid="{00000000-0005-0000-0000-000073870000}"/>
    <cellStyle name="Note 15 30 2" xfId="34411" xr:uid="{00000000-0005-0000-0000-000074870000}"/>
    <cellStyle name="Note 15 31" xfId="34412" xr:uid="{00000000-0005-0000-0000-000075870000}"/>
    <cellStyle name="Note 15 31 2" xfId="34413" xr:uid="{00000000-0005-0000-0000-000076870000}"/>
    <cellStyle name="Note 15 32" xfId="34414" xr:uid="{00000000-0005-0000-0000-000077870000}"/>
    <cellStyle name="Note 15 32 2" xfId="34415" xr:uid="{00000000-0005-0000-0000-000078870000}"/>
    <cellStyle name="Note 15 33" xfId="34416" xr:uid="{00000000-0005-0000-0000-000079870000}"/>
    <cellStyle name="Note 15 33 2" xfId="34417" xr:uid="{00000000-0005-0000-0000-00007A870000}"/>
    <cellStyle name="Note 15 34" xfId="34418" xr:uid="{00000000-0005-0000-0000-00007B870000}"/>
    <cellStyle name="Note 15 34 2" xfId="34419" xr:uid="{00000000-0005-0000-0000-00007C870000}"/>
    <cellStyle name="Note 15 35" xfId="34420" xr:uid="{00000000-0005-0000-0000-00007D870000}"/>
    <cellStyle name="Note 15 35 2" xfId="34421" xr:uid="{00000000-0005-0000-0000-00007E870000}"/>
    <cellStyle name="Note 15 36" xfId="34422" xr:uid="{00000000-0005-0000-0000-00007F870000}"/>
    <cellStyle name="Note 15 36 2" xfId="34423" xr:uid="{00000000-0005-0000-0000-000080870000}"/>
    <cellStyle name="Note 15 37" xfId="34424" xr:uid="{00000000-0005-0000-0000-000081870000}"/>
    <cellStyle name="Note 15 37 2" xfId="34425" xr:uid="{00000000-0005-0000-0000-000082870000}"/>
    <cellStyle name="Note 15 38" xfId="34426" xr:uid="{00000000-0005-0000-0000-000083870000}"/>
    <cellStyle name="Note 15 38 2" xfId="34427" xr:uid="{00000000-0005-0000-0000-000084870000}"/>
    <cellStyle name="Note 15 39" xfId="34428" xr:uid="{00000000-0005-0000-0000-000085870000}"/>
    <cellStyle name="Note 15 39 2" xfId="34429" xr:uid="{00000000-0005-0000-0000-000086870000}"/>
    <cellStyle name="Note 15 4" xfId="34430" xr:uid="{00000000-0005-0000-0000-000087870000}"/>
    <cellStyle name="Note 15 4 2" xfId="34431" xr:uid="{00000000-0005-0000-0000-000088870000}"/>
    <cellStyle name="Note 15 40" xfId="34432" xr:uid="{00000000-0005-0000-0000-000089870000}"/>
    <cellStyle name="Note 15 41" xfId="34433" xr:uid="{00000000-0005-0000-0000-00008A870000}"/>
    <cellStyle name="Note 15 42" xfId="34434" xr:uid="{00000000-0005-0000-0000-00008B870000}"/>
    <cellStyle name="Note 15 43" xfId="34435" xr:uid="{00000000-0005-0000-0000-00008C870000}"/>
    <cellStyle name="Note 15 44" xfId="34436" xr:uid="{00000000-0005-0000-0000-00008D870000}"/>
    <cellStyle name="Note 15 45" xfId="34437" xr:uid="{00000000-0005-0000-0000-00008E870000}"/>
    <cellStyle name="Note 15 46" xfId="34438" xr:uid="{00000000-0005-0000-0000-00008F870000}"/>
    <cellStyle name="Note 15 47" xfId="34439" xr:uid="{00000000-0005-0000-0000-000090870000}"/>
    <cellStyle name="Note 15 48" xfId="34440" xr:uid="{00000000-0005-0000-0000-000091870000}"/>
    <cellStyle name="Note 15 49" xfId="34441" xr:uid="{00000000-0005-0000-0000-000092870000}"/>
    <cellStyle name="Note 15 5" xfId="34442" xr:uid="{00000000-0005-0000-0000-000093870000}"/>
    <cellStyle name="Note 15 5 2" xfId="34443" xr:uid="{00000000-0005-0000-0000-000094870000}"/>
    <cellStyle name="Note 15 50" xfId="34444" xr:uid="{00000000-0005-0000-0000-000095870000}"/>
    <cellStyle name="Note 15 51" xfId="34445" xr:uid="{00000000-0005-0000-0000-000096870000}"/>
    <cellStyle name="Note 15 52" xfId="34446" xr:uid="{00000000-0005-0000-0000-000097870000}"/>
    <cellStyle name="Note 15 53" xfId="34447" xr:uid="{00000000-0005-0000-0000-000098870000}"/>
    <cellStyle name="Note 15 54" xfId="34448" xr:uid="{00000000-0005-0000-0000-000099870000}"/>
    <cellStyle name="Note 15 55" xfId="34449" xr:uid="{00000000-0005-0000-0000-00009A870000}"/>
    <cellStyle name="Note 15 56" xfId="34450" xr:uid="{00000000-0005-0000-0000-00009B870000}"/>
    <cellStyle name="Note 15 57" xfId="34451" xr:uid="{00000000-0005-0000-0000-00009C870000}"/>
    <cellStyle name="Note 15 58" xfId="34452" xr:uid="{00000000-0005-0000-0000-00009D870000}"/>
    <cellStyle name="Note 15 59" xfId="34453" xr:uid="{00000000-0005-0000-0000-00009E870000}"/>
    <cellStyle name="Note 15 6" xfId="34454" xr:uid="{00000000-0005-0000-0000-00009F870000}"/>
    <cellStyle name="Note 15 6 2" xfId="34455" xr:uid="{00000000-0005-0000-0000-0000A0870000}"/>
    <cellStyle name="Note 15 60" xfId="34456" xr:uid="{00000000-0005-0000-0000-0000A1870000}"/>
    <cellStyle name="Note 15 61" xfId="34457" xr:uid="{00000000-0005-0000-0000-0000A2870000}"/>
    <cellStyle name="Note 15 62" xfId="34458" xr:uid="{00000000-0005-0000-0000-0000A3870000}"/>
    <cellStyle name="Note 15 63" xfId="34459" xr:uid="{00000000-0005-0000-0000-0000A4870000}"/>
    <cellStyle name="Note 15 64" xfId="34460" xr:uid="{00000000-0005-0000-0000-0000A5870000}"/>
    <cellStyle name="Note 15 65" xfId="34461" xr:uid="{00000000-0005-0000-0000-0000A6870000}"/>
    <cellStyle name="Note 15 66" xfId="34462" xr:uid="{00000000-0005-0000-0000-0000A7870000}"/>
    <cellStyle name="Note 15 67" xfId="34463" xr:uid="{00000000-0005-0000-0000-0000A8870000}"/>
    <cellStyle name="Note 15 68" xfId="34464" xr:uid="{00000000-0005-0000-0000-0000A9870000}"/>
    <cellStyle name="Note 15 69" xfId="34465" xr:uid="{00000000-0005-0000-0000-0000AA870000}"/>
    <cellStyle name="Note 15 7" xfId="34466" xr:uid="{00000000-0005-0000-0000-0000AB870000}"/>
    <cellStyle name="Note 15 7 2" xfId="34467" xr:uid="{00000000-0005-0000-0000-0000AC870000}"/>
    <cellStyle name="Note 15 70" xfId="34468" xr:uid="{00000000-0005-0000-0000-0000AD870000}"/>
    <cellStyle name="Note 15 71" xfId="34469" xr:uid="{00000000-0005-0000-0000-0000AE870000}"/>
    <cellStyle name="Note 15 72" xfId="34470" xr:uid="{00000000-0005-0000-0000-0000AF870000}"/>
    <cellStyle name="Note 15 73" xfId="34471" xr:uid="{00000000-0005-0000-0000-0000B0870000}"/>
    <cellStyle name="Note 15 74" xfId="34472" xr:uid="{00000000-0005-0000-0000-0000B1870000}"/>
    <cellStyle name="Note 15 75" xfId="34473" xr:uid="{00000000-0005-0000-0000-0000B2870000}"/>
    <cellStyle name="Note 15 76" xfId="34474" xr:uid="{00000000-0005-0000-0000-0000B3870000}"/>
    <cellStyle name="Note 15 77" xfId="52708" xr:uid="{00000000-0005-0000-0000-0000B4870000}"/>
    <cellStyle name="Note 15 78" xfId="52975" xr:uid="{00000000-0005-0000-0000-0000B5870000}"/>
    <cellStyle name="Note 15 79" xfId="53436" xr:uid="{00000000-0005-0000-0000-0000B6870000}"/>
    <cellStyle name="Note 15 8" xfId="34475" xr:uid="{00000000-0005-0000-0000-0000B7870000}"/>
    <cellStyle name="Note 15 8 2" xfId="34476" xr:uid="{00000000-0005-0000-0000-0000B8870000}"/>
    <cellStyle name="Note 15 9" xfId="34477" xr:uid="{00000000-0005-0000-0000-0000B9870000}"/>
    <cellStyle name="Note 15 9 2" xfId="34478" xr:uid="{00000000-0005-0000-0000-0000BA870000}"/>
    <cellStyle name="Note 16" xfId="1010" xr:uid="{00000000-0005-0000-0000-0000BB870000}"/>
    <cellStyle name="Note 16 10" xfId="34479" xr:uid="{00000000-0005-0000-0000-0000BC870000}"/>
    <cellStyle name="Note 16 10 2" xfId="34480" xr:uid="{00000000-0005-0000-0000-0000BD870000}"/>
    <cellStyle name="Note 16 11" xfId="34481" xr:uid="{00000000-0005-0000-0000-0000BE870000}"/>
    <cellStyle name="Note 16 11 2" xfId="34482" xr:uid="{00000000-0005-0000-0000-0000BF870000}"/>
    <cellStyle name="Note 16 12" xfId="34483" xr:uid="{00000000-0005-0000-0000-0000C0870000}"/>
    <cellStyle name="Note 16 12 2" xfId="34484" xr:uid="{00000000-0005-0000-0000-0000C1870000}"/>
    <cellStyle name="Note 16 13" xfId="34485" xr:uid="{00000000-0005-0000-0000-0000C2870000}"/>
    <cellStyle name="Note 16 13 2" xfId="34486" xr:uid="{00000000-0005-0000-0000-0000C3870000}"/>
    <cellStyle name="Note 16 14" xfId="34487" xr:uid="{00000000-0005-0000-0000-0000C4870000}"/>
    <cellStyle name="Note 16 14 2" xfId="34488" xr:uid="{00000000-0005-0000-0000-0000C5870000}"/>
    <cellStyle name="Note 16 15" xfId="34489" xr:uid="{00000000-0005-0000-0000-0000C6870000}"/>
    <cellStyle name="Note 16 15 2" xfId="34490" xr:uid="{00000000-0005-0000-0000-0000C7870000}"/>
    <cellStyle name="Note 16 16" xfId="34491" xr:uid="{00000000-0005-0000-0000-0000C8870000}"/>
    <cellStyle name="Note 16 16 2" xfId="34492" xr:uid="{00000000-0005-0000-0000-0000C9870000}"/>
    <cellStyle name="Note 16 17" xfId="34493" xr:uid="{00000000-0005-0000-0000-0000CA870000}"/>
    <cellStyle name="Note 16 17 2" xfId="34494" xr:uid="{00000000-0005-0000-0000-0000CB870000}"/>
    <cellStyle name="Note 16 18" xfId="34495" xr:uid="{00000000-0005-0000-0000-0000CC870000}"/>
    <cellStyle name="Note 16 18 2" xfId="34496" xr:uid="{00000000-0005-0000-0000-0000CD870000}"/>
    <cellStyle name="Note 16 19" xfId="34497" xr:uid="{00000000-0005-0000-0000-0000CE870000}"/>
    <cellStyle name="Note 16 19 2" xfId="34498" xr:uid="{00000000-0005-0000-0000-0000CF870000}"/>
    <cellStyle name="Note 16 2" xfId="1011" xr:uid="{00000000-0005-0000-0000-0000D0870000}"/>
    <cellStyle name="Note 16 2 2" xfId="34499" xr:uid="{00000000-0005-0000-0000-0000D1870000}"/>
    <cellStyle name="Note 16 20" xfId="34500" xr:uid="{00000000-0005-0000-0000-0000D2870000}"/>
    <cellStyle name="Note 16 20 2" xfId="34501" xr:uid="{00000000-0005-0000-0000-0000D3870000}"/>
    <cellStyle name="Note 16 21" xfId="34502" xr:uid="{00000000-0005-0000-0000-0000D4870000}"/>
    <cellStyle name="Note 16 21 2" xfId="34503" xr:uid="{00000000-0005-0000-0000-0000D5870000}"/>
    <cellStyle name="Note 16 22" xfId="34504" xr:uid="{00000000-0005-0000-0000-0000D6870000}"/>
    <cellStyle name="Note 16 22 2" xfId="34505" xr:uid="{00000000-0005-0000-0000-0000D7870000}"/>
    <cellStyle name="Note 16 23" xfId="34506" xr:uid="{00000000-0005-0000-0000-0000D8870000}"/>
    <cellStyle name="Note 16 23 2" xfId="34507" xr:uid="{00000000-0005-0000-0000-0000D9870000}"/>
    <cellStyle name="Note 16 24" xfId="34508" xr:uid="{00000000-0005-0000-0000-0000DA870000}"/>
    <cellStyle name="Note 16 24 2" xfId="34509" xr:uid="{00000000-0005-0000-0000-0000DB870000}"/>
    <cellStyle name="Note 16 25" xfId="34510" xr:uid="{00000000-0005-0000-0000-0000DC870000}"/>
    <cellStyle name="Note 16 25 2" xfId="34511" xr:uid="{00000000-0005-0000-0000-0000DD870000}"/>
    <cellStyle name="Note 16 26" xfId="34512" xr:uid="{00000000-0005-0000-0000-0000DE870000}"/>
    <cellStyle name="Note 16 26 2" xfId="34513" xr:uid="{00000000-0005-0000-0000-0000DF870000}"/>
    <cellStyle name="Note 16 27" xfId="34514" xr:uid="{00000000-0005-0000-0000-0000E0870000}"/>
    <cellStyle name="Note 16 27 2" xfId="34515" xr:uid="{00000000-0005-0000-0000-0000E1870000}"/>
    <cellStyle name="Note 16 28" xfId="34516" xr:uid="{00000000-0005-0000-0000-0000E2870000}"/>
    <cellStyle name="Note 16 28 2" xfId="34517" xr:uid="{00000000-0005-0000-0000-0000E3870000}"/>
    <cellStyle name="Note 16 29" xfId="34518" xr:uid="{00000000-0005-0000-0000-0000E4870000}"/>
    <cellStyle name="Note 16 29 2" xfId="34519" xr:uid="{00000000-0005-0000-0000-0000E5870000}"/>
    <cellStyle name="Note 16 3" xfId="34520" xr:uid="{00000000-0005-0000-0000-0000E6870000}"/>
    <cellStyle name="Note 16 3 2" xfId="34521" xr:uid="{00000000-0005-0000-0000-0000E7870000}"/>
    <cellStyle name="Note 16 30" xfId="34522" xr:uid="{00000000-0005-0000-0000-0000E8870000}"/>
    <cellStyle name="Note 16 30 2" xfId="34523" xr:uid="{00000000-0005-0000-0000-0000E9870000}"/>
    <cellStyle name="Note 16 31" xfId="34524" xr:uid="{00000000-0005-0000-0000-0000EA870000}"/>
    <cellStyle name="Note 16 31 2" xfId="34525" xr:uid="{00000000-0005-0000-0000-0000EB870000}"/>
    <cellStyle name="Note 16 32" xfId="34526" xr:uid="{00000000-0005-0000-0000-0000EC870000}"/>
    <cellStyle name="Note 16 32 2" xfId="34527" xr:uid="{00000000-0005-0000-0000-0000ED870000}"/>
    <cellStyle name="Note 16 33" xfId="34528" xr:uid="{00000000-0005-0000-0000-0000EE870000}"/>
    <cellStyle name="Note 16 33 2" xfId="34529" xr:uid="{00000000-0005-0000-0000-0000EF870000}"/>
    <cellStyle name="Note 16 34" xfId="34530" xr:uid="{00000000-0005-0000-0000-0000F0870000}"/>
    <cellStyle name="Note 16 34 2" xfId="34531" xr:uid="{00000000-0005-0000-0000-0000F1870000}"/>
    <cellStyle name="Note 16 35" xfId="34532" xr:uid="{00000000-0005-0000-0000-0000F2870000}"/>
    <cellStyle name="Note 16 35 2" xfId="34533" xr:uid="{00000000-0005-0000-0000-0000F3870000}"/>
    <cellStyle name="Note 16 36" xfId="34534" xr:uid="{00000000-0005-0000-0000-0000F4870000}"/>
    <cellStyle name="Note 16 36 2" xfId="34535" xr:uid="{00000000-0005-0000-0000-0000F5870000}"/>
    <cellStyle name="Note 16 37" xfId="34536" xr:uid="{00000000-0005-0000-0000-0000F6870000}"/>
    <cellStyle name="Note 16 37 2" xfId="34537" xr:uid="{00000000-0005-0000-0000-0000F7870000}"/>
    <cellStyle name="Note 16 38" xfId="34538" xr:uid="{00000000-0005-0000-0000-0000F8870000}"/>
    <cellStyle name="Note 16 38 2" xfId="34539" xr:uid="{00000000-0005-0000-0000-0000F9870000}"/>
    <cellStyle name="Note 16 39" xfId="34540" xr:uid="{00000000-0005-0000-0000-0000FA870000}"/>
    <cellStyle name="Note 16 39 2" xfId="34541" xr:uid="{00000000-0005-0000-0000-0000FB870000}"/>
    <cellStyle name="Note 16 4" xfId="34542" xr:uid="{00000000-0005-0000-0000-0000FC870000}"/>
    <cellStyle name="Note 16 4 2" xfId="34543" xr:uid="{00000000-0005-0000-0000-0000FD870000}"/>
    <cellStyle name="Note 16 40" xfId="34544" xr:uid="{00000000-0005-0000-0000-0000FE870000}"/>
    <cellStyle name="Note 16 41" xfId="34545" xr:uid="{00000000-0005-0000-0000-0000FF870000}"/>
    <cellStyle name="Note 16 42" xfId="34546" xr:uid="{00000000-0005-0000-0000-000000880000}"/>
    <cellStyle name="Note 16 43" xfId="34547" xr:uid="{00000000-0005-0000-0000-000001880000}"/>
    <cellStyle name="Note 16 44" xfId="34548" xr:uid="{00000000-0005-0000-0000-000002880000}"/>
    <cellStyle name="Note 16 45" xfId="34549" xr:uid="{00000000-0005-0000-0000-000003880000}"/>
    <cellStyle name="Note 16 46" xfId="34550" xr:uid="{00000000-0005-0000-0000-000004880000}"/>
    <cellStyle name="Note 16 47" xfId="34551" xr:uid="{00000000-0005-0000-0000-000005880000}"/>
    <cellStyle name="Note 16 48" xfId="34552" xr:uid="{00000000-0005-0000-0000-000006880000}"/>
    <cellStyle name="Note 16 49" xfId="34553" xr:uid="{00000000-0005-0000-0000-000007880000}"/>
    <cellStyle name="Note 16 5" xfId="34554" xr:uid="{00000000-0005-0000-0000-000008880000}"/>
    <cellStyle name="Note 16 5 2" xfId="34555" xr:uid="{00000000-0005-0000-0000-000009880000}"/>
    <cellStyle name="Note 16 50" xfId="34556" xr:uid="{00000000-0005-0000-0000-00000A880000}"/>
    <cellStyle name="Note 16 51" xfId="34557" xr:uid="{00000000-0005-0000-0000-00000B880000}"/>
    <cellStyle name="Note 16 52" xfId="34558" xr:uid="{00000000-0005-0000-0000-00000C880000}"/>
    <cellStyle name="Note 16 53" xfId="34559" xr:uid="{00000000-0005-0000-0000-00000D880000}"/>
    <cellStyle name="Note 16 54" xfId="34560" xr:uid="{00000000-0005-0000-0000-00000E880000}"/>
    <cellStyle name="Note 16 55" xfId="34561" xr:uid="{00000000-0005-0000-0000-00000F880000}"/>
    <cellStyle name="Note 16 56" xfId="34562" xr:uid="{00000000-0005-0000-0000-000010880000}"/>
    <cellStyle name="Note 16 57" xfId="34563" xr:uid="{00000000-0005-0000-0000-000011880000}"/>
    <cellStyle name="Note 16 58" xfId="34564" xr:uid="{00000000-0005-0000-0000-000012880000}"/>
    <cellStyle name="Note 16 59" xfId="34565" xr:uid="{00000000-0005-0000-0000-000013880000}"/>
    <cellStyle name="Note 16 6" xfId="34566" xr:uid="{00000000-0005-0000-0000-000014880000}"/>
    <cellStyle name="Note 16 6 2" xfId="34567" xr:uid="{00000000-0005-0000-0000-000015880000}"/>
    <cellStyle name="Note 16 60" xfId="34568" xr:uid="{00000000-0005-0000-0000-000016880000}"/>
    <cellStyle name="Note 16 61" xfId="34569" xr:uid="{00000000-0005-0000-0000-000017880000}"/>
    <cellStyle name="Note 16 62" xfId="34570" xr:uid="{00000000-0005-0000-0000-000018880000}"/>
    <cellStyle name="Note 16 63" xfId="34571" xr:uid="{00000000-0005-0000-0000-000019880000}"/>
    <cellStyle name="Note 16 64" xfId="34572" xr:uid="{00000000-0005-0000-0000-00001A880000}"/>
    <cellStyle name="Note 16 65" xfId="34573" xr:uid="{00000000-0005-0000-0000-00001B880000}"/>
    <cellStyle name="Note 16 66" xfId="34574" xr:uid="{00000000-0005-0000-0000-00001C880000}"/>
    <cellStyle name="Note 16 67" xfId="34575" xr:uid="{00000000-0005-0000-0000-00001D880000}"/>
    <cellStyle name="Note 16 68" xfId="34576" xr:uid="{00000000-0005-0000-0000-00001E880000}"/>
    <cellStyle name="Note 16 69" xfId="34577" xr:uid="{00000000-0005-0000-0000-00001F880000}"/>
    <cellStyle name="Note 16 7" xfId="34578" xr:uid="{00000000-0005-0000-0000-000020880000}"/>
    <cellStyle name="Note 16 7 2" xfId="34579" xr:uid="{00000000-0005-0000-0000-000021880000}"/>
    <cellStyle name="Note 16 70" xfId="34580" xr:uid="{00000000-0005-0000-0000-000022880000}"/>
    <cellStyle name="Note 16 71" xfId="34581" xr:uid="{00000000-0005-0000-0000-000023880000}"/>
    <cellStyle name="Note 16 72" xfId="34582" xr:uid="{00000000-0005-0000-0000-000024880000}"/>
    <cellStyle name="Note 16 73" xfId="34583" xr:uid="{00000000-0005-0000-0000-000025880000}"/>
    <cellStyle name="Note 16 74" xfId="34584" xr:uid="{00000000-0005-0000-0000-000026880000}"/>
    <cellStyle name="Note 16 75" xfId="34585" xr:uid="{00000000-0005-0000-0000-000027880000}"/>
    <cellStyle name="Note 16 76" xfId="34586" xr:uid="{00000000-0005-0000-0000-000028880000}"/>
    <cellStyle name="Note 16 77" xfId="52476" xr:uid="{00000000-0005-0000-0000-000029880000}"/>
    <cellStyle name="Note 16 78" xfId="52292" xr:uid="{00000000-0005-0000-0000-00002A880000}"/>
    <cellStyle name="Note 16 79" xfId="53169" xr:uid="{00000000-0005-0000-0000-00002B880000}"/>
    <cellStyle name="Note 16 8" xfId="34587" xr:uid="{00000000-0005-0000-0000-00002C880000}"/>
    <cellStyle name="Note 16 8 2" xfId="34588" xr:uid="{00000000-0005-0000-0000-00002D880000}"/>
    <cellStyle name="Note 16 9" xfId="34589" xr:uid="{00000000-0005-0000-0000-00002E880000}"/>
    <cellStyle name="Note 16 9 2" xfId="34590" xr:uid="{00000000-0005-0000-0000-00002F880000}"/>
    <cellStyle name="Note 17" xfId="1012" xr:uid="{00000000-0005-0000-0000-000030880000}"/>
    <cellStyle name="Note 17 10" xfId="34591" xr:uid="{00000000-0005-0000-0000-000031880000}"/>
    <cellStyle name="Note 17 10 2" xfId="34592" xr:uid="{00000000-0005-0000-0000-000032880000}"/>
    <cellStyle name="Note 17 11" xfId="34593" xr:uid="{00000000-0005-0000-0000-000033880000}"/>
    <cellStyle name="Note 17 11 2" xfId="34594" xr:uid="{00000000-0005-0000-0000-000034880000}"/>
    <cellStyle name="Note 17 12" xfId="34595" xr:uid="{00000000-0005-0000-0000-000035880000}"/>
    <cellStyle name="Note 17 12 2" xfId="34596" xr:uid="{00000000-0005-0000-0000-000036880000}"/>
    <cellStyle name="Note 17 13" xfId="34597" xr:uid="{00000000-0005-0000-0000-000037880000}"/>
    <cellStyle name="Note 17 13 2" xfId="34598" xr:uid="{00000000-0005-0000-0000-000038880000}"/>
    <cellStyle name="Note 17 14" xfId="34599" xr:uid="{00000000-0005-0000-0000-000039880000}"/>
    <cellStyle name="Note 17 14 2" xfId="34600" xr:uid="{00000000-0005-0000-0000-00003A880000}"/>
    <cellStyle name="Note 17 15" xfId="34601" xr:uid="{00000000-0005-0000-0000-00003B880000}"/>
    <cellStyle name="Note 17 15 2" xfId="34602" xr:uid="{00000000-0005-0000-0000-00003C880000}"/>
    <cellStyle name="Note 17 16" xfId="34603" xr:uid="{00000000-0005-0000-0000-00003D880000}"/>
    <cellStyle name="Note 17 16 2" xfId="34604" xr:uid="{00000000-0005-0000-0000-00003E880000}"/>
    <cellStyle name="Note 17 17" xfId="34605" xr:uid="{00000000-0005-0000-0000-00003F880000}"/>
    <cellStyle name="Note 17 17 2" xfId="34606" xr:uid="{00000000-0005-0000-0000-000040880000}"/>
    <cellStyle name="Note 17 18" xfId="34607" xr:uid="{00000000-0005-0000-0000-000041880000}"/>
    <cellStyle name="Note 17 18 2" xfId="34608" xr:uid="{00000000-0005-0000-0000-000042880000}"/>
    <cellStyle name="Note 17 19" xfId="34609" xr:uid="{00000000-0005-0000-0000-000043880000}"/>
    <cellStyle name="Note 17 19 2" xfId="34610" xr:uid="{00000000-0005-0000-0000-000044880000}"/>
    <cellStyle name="Note 17 2" xfId="1013" xr:uid="{00000000-0005-0000-0000-000045880000}"/>
    <cellStyle name="Note 17 2 2" xfId="34611" xr:uid="{00000000-0005-0000-0000-000046880000}"/>
    <cellStyle name="Note 17 20" xfId="34612" xr:uid="{00000000-0005-0000-0000-000047880000}"/>
    <cellStyle name="Note 17 20 2" xfId="34613" xr:uid="{00000000-0005-0000-0000-000048880000}"/>
    <cellStyle name="Note 17 21" xfId="34614" xr:uid="{00000000-0005-0000-0000-000049880000}"/>
    <cellStyle name="Note 17 21 2" xfId="34615" xr:uid="{00000000-0005-0000-0000-00004A880000}"/>
    <cellStyle name="Note 17 22" xfId="34616" xr:uid="{00000000-0005-0000-0000-00004B880000}"/>
    <cellStyle name="Note 17 22 2" xfId="34617" xr:uid="{00000000-0005-0000-0000-00004C880000}"/>
    <cellStyle name="Note 17 23" xfId="34618" xr:uid="{00000000-0005-0000-0000-00004D880000}"/>
    <cellStyle name="Note 17 23 2" xfId="34619" xr:uid="{00000000-0005-0000-0000-00004E880000}"/>
    <cellStyle name="Note 17 24" xfId="34620" xr:uid="{00000000-0005-0000-0000-00004F880000}"/>
    <cellStyle name="Note 17 24 2" xfId="34621" xr:uid="{00000000-0005-0000-0000-000050880000}"/>
    <cellStyle name="Note 17 25" xfId="34622" xr:uid="{00000000-0005-0000-0000-000051880000}"/>
    <cellStyle name="Note 17 25 2" xfId="34623" xr:uid="{00000000-0005-0000-0000-000052880000}"/>
    <cellStyle name="Note 17 26" xfId="34624" xr:uid="{00000000-0005-0000-0000-000053880000}"/>
    <cellStyle name="Note 17 26 2" xfId="34625" xr:uid="{00000000-0005-0000-0000-000054880000}"/>
    <cellStyle name="Note 17 27" xfId="34626" xr:uid="{00000000-0005-0000-0000-000055880000}"/>
    <cellStyle name="Note 17 27 2" xfId="34627" xr:uid="{00000000-0005-0000-0000-000056880000}"/>
    <cellStyle name="Note 17 28" xfId="34628" xr:uid="{00000000-0005-0000-0000-000057880000}"/>
    <cellStyle name="Note 17 28 2" xfId="34629" xr:uid="{00000000-0005-0000-0000-000058880000}"/>
    <cellStyle name="Note 17 29" xfId="34630" xr:uid="{00000000-0005-0000-0000-000059880000}"/>
    <cellStyle name="Note 17 29 2" xfId="34631" xr:uid="{00000000-0005-0000-0000-00005A880000}"/>
    <cellStyle name="Note 17 3" xfId="34632" xr:uid="{00000000-0005-0000-0000-00005B880000}"/>
    <cellStyle name="Note 17 3 2" xfId="34633" xr:uid="{00000000-0005-0000-0000-00005C880000}"/>
    <cellStyle name="Note 17 30" xfId="34634" xr:uid="{00000000-0005-0000-0000-00005D880000}"/>
    <cellStyle name="Note 17 30 2" xfId="34635" xr:uid="{00000000-0005-0000-0000-00005E880000}"/>
    <cellStyle name="Note 17 31" xfId="34636" xr:uid="{00000000-0005-0000-0000-00005F880000}"/>
    <cellStyle name="Note 17 31 2" xfId="34637" xr:uid="{00000000-0005-0000-0000-000060880000}"/>
    <cellStyle name="Note 17 32" xfId="34638" xr:uid="{00000000-0005-0000-0000-000061880000}"/>
    <cellStyle name="Note 17 32 2" xfId="34639" xr:uid="{00000000-0005-0000-0000-000062880000}"/>
    <cellStyle name="Note 17 33" xfId="34640" xr:uid="{00000000-0005-0000-0000-000063880000}"/>
    <cellStyle name="Note 17 33 2" xfId="34641" xr:uid="{00000000-0005-0000-0000-000064880000}"/>
    <cellStyle name="Note 17 34" xfId="34642" xr:uid="{00000000-0005-0000-0000-000065880000}"/>
    <cellStyle name="Note 17 34 2" xfId="34643" xr:uid="{00000000-0005-0000-0000-000066880000}"/>
    <cellStyle name="Note 17 35" xfId="34644" xr:uid="{00000000-0005-0000-0000-000067880000}"/>
    <cellStyle name="Note 17 35 2" xfId="34645" xr:uid="{00000000-0005-0000-0000-000068880000}"/>
    <cellStyle name="Note 17 36" xfId="34646" xr:uid="{00000000-0005-0000-0000-000069880000}"/>
    <cellStyle name="Note 17 36 2" xfId="34647" xr:uid="{00000000-0005-0000-0000-00006A880000}"/>
    <cellStyle name="Note 17 37" xfId="34648" xr:uid="{00000000-0005-0000-0000-00006B880000}"/>
    <cellStyle name="Note 17 37 2" xfId="34649" xr:uid="{00000000-0005-0000-0000-00006C880000}"/>
    <cellStyle name="Note 17 38" xfId="34650" xr:uid="{00000000-0005-0000-0000-00006D880000}"/>
    <cellStyle name="Note 17 38 2" xfId="34651" xr:uid="{00000000-0005-0000-0000-00006E880000}"/>
    <cellStyle name="Note 17 39" xfId="34652" xr:uid="{00000000-0005-0000-0000-00006F880000}"/>
    <cellStyle name="Note 17 39 2" xfId="34653" xr:uid="{00000000-0005-0000-0000-000070880000}"/>
    <cellStyle name="Note 17 4" xfId="34654" xr:uid="{00000000-0005-0000-0000-000071880000}"/>
    <cellStyle name="Note 17 4 2" xfId="34655" xr:uid="{00000000-0005-0000-0000-000072880000}"/>
    <cellStyle name="Note 17 40" xfId="34656" xr:uid="{00000000-0005-0000-0000-000073880000}"/>
    <cellStyle name="Note 17 41" xfId="34657" xr:uid="{00000000-0005-0000-0000-000074880000}"/>
    <cellStyle name="Note 17 42" xfId="34658" xr:uid="{00000000-0005-0000-0000-000075880000}"/>
    <cellStyle name="Note 17 43" xfId="34659" xr:uid="{00000000-0005-0000-0000-000076880000}"/>
    <cellStyle name="Note 17 44" xfId="34660" xr:uid="{00000000-0005-0000-0000-000077880000}"/>
    <cellStyle name="Note 17 45" xfId="34661" xr:uid="{00000000-0005-0000-0000-000078880000}"/>
    <cellStyle name="Note 17 46" xfId="34662" xr:uid="{00000000-0005-0000-0000-000079880000}"/>
    <cellStyle name="Note 17 47" xfId="34663" xr:uid="{00000000-0005-0000-0000-00007A880000}"/>
    <cellStyle name="Note 17 48" xfId="34664" xr:uid="{00000000-0005-0000-0000-00007B880000}"/>
    <cellStyle name="Note 17 49" xfId="34665" xr:uid="{00000000-0005-0000-0000-00007C880000}"/>
    <cellStyle name="Note 17 5" xfId="34666" xr:uid="{00000000-0005-0000-0000-00007D880000}"/>
    <cellStyle name="Note 17 5 2" xfId="34667" xr:uid="{00000000-0005-0000-0000-00007E880000}"/>
    <cellStyle name="Note 17 50" xfId="34668" xr:uid="{00000000-0005-0000-0000-00007F880000}"/>
    <cellStyle name="Note 17 51" xfId="34669" xr:uid="{00000000-0005-0000-0000-000080880000}"/>
    <cellStyle name="Note 17 52" xfId="34670" xr:uid="{00000000-0005-0000-0000-000081880000}"/>
    <cellStyle name="Note 17 53" xfId="34671" xr:uid="{00000000-0005-0000-0000-000082880000}"/>
    <cellStyle name="Note 17 54" xfId="34672" xr:uid="{00000000-0005-0000-0000-000083880000}"/>
    <cellStyle name="Note 17 55" xfId="34673" xr:uid="{00000000-0005-0000-0000-000084880000}"/>
    <cellStyle name="Note 17 56" xfId="34674" xr:uid="{00000000-0005-0000-0000-000085880000}"/>
    <cellStyle name="Note 17 57" xfId="34675" xr:uid="{00000000-0005-0000-0000-000086880000}"/>
    <cellStyle name="Note 17 58" xfId="34676" xr:uid="{00000000-0005-0000-0000-000087880000}"/>
    <cellStyle name="Note 17 59" xfId="34677" xr:uid="{00000000-0005-0000-0000-000088880000}"/>
    <cellStyle name="Note 17 6" xfId="34678" xr:uid="{00000000-0005-0000-0000-000089880000}"/>
    <cellStyle name="Note 17 6 2" xfId="34679" xr:uid="{00000000-0005-0000-0000-00008A880000}"/>
    <cellStyle name="Note 17 60" xfId="34680" xr:uid="{00000000-0005-0000-0000-00008B880000}"/>
    <cellStyle name="Note 17 61" xfId="34681" xr:uid="{00000000-0005-0000-0000-00008C880000}"/>
    <cellStyle name="Note 17 62" xfId="34682" xr:uid="{00000000-0005-0000-0000-00008D880000}"/>
    <cellStyle name="Note 17 63" xfId="34683" xr:uid="{00000000-0005-0000-0000-00008E880000}"/>
    <cellStyle name="Note 17 64" xfId="34684" xr:uid="{00000000-0005-0000-0000-00008F880000}"/>
    <cellStyle name="Note 17 65" xfId="34685" xr:uid="{00000000-0005-0000-0000-000090880000}"/>
    <cellStyle name="Note 17 66" xfId="34686" xr:uid="{00000000-0005-0000-0000-000091880000}"/>
    <cellStyle name="Note 17 67" xfId="34687" xr:uid="{00000000-0005-0000-0000-000092880000}"/>
    <cellStyle name="Note 17 68" xfId="34688" xr:uid="{00000000-0005-0000-0000-000093880000}"/>
    <cellStyle name="Note 17 69" xfId="34689" xr:uid="{00000000-0005-0000-0000-000094880000}"/>
    <cellStyle name="Note 17 7" xfId="34690" xr:uid="{00000000-0005-0000-0000-000095880000}"/>
    <cellStyle name="Note 17 7 2" xfId="34691" xr:uid="{00000000-0005-0000-0000-000096880000}"/>
    <cellStyle name="Note 17 70" xfId="34692" xr:uid="{00000000-0005-0000-0000-000097880000}"/>
    <cellStyle name="Note 17 71" xfId="34693" xr:uid="{00000000-0005-0000-0000-000098880000}"/>
    <cellStyle name="Note 17 72" xfId="34694" xr:uid="{00000000-0005-0000-0000-000099880000}"/>
    <cellStyle name="Note 17 73" xfId="34695" xr:uid="{00000000-0005-0000-0000-00009A880000}"/>
    <cellStyle name="Note 17 74" xfId="34696" xr:uid="{00000000-0005-0000-0000-00009B880000}"/>
    <cellStyle name="Note 17 75" xfId="34697" xr:uid="{00000000-0005-0000-0000-00009C880000}"/>
    <cellStyle name="Note 17 76" xfId="34698" xr:uid="{00000000-0005-0000-0000-00009D880000}"/>
    <cellStyle name="Note 17 77" xfId="52503" xr:uid="{00000000-0005-0000-0000-00009E880000}"/>
    <cellStyle name="Note 17 78" xfId="52271" xr:uid="{00000000-0005-0000-0000-00009F880000}"/>
    <cellStyle name="Note 17 79" xfId="53196" xr:uid="{00000000-0005-0000-0000-0000A0880000}"/>
    <cellStyle name="Note 17 8" xfId="34699" xr:uid="{00000000-0005-0000-0000-0000A1880000}"/>
    <cellStyle name="Note 17 8 2" xfId="34700" xr:uid="{00000000-0005-0000-0000-0000A2880000}"/>
    <cellStyle name="Note 17 9" xfId="34701" xr:uid="{00000000-0005-0000-0000-0000A3880000}"/>
    <cellStyle name="Note 17 9 2" xfId="34702" xr:uid="{00000000-0005-0000-0000-0000A4880000}"/>
    <cellStyle name="Note 18" xfId="1014" xr:uid="{00000000-0005-0000-0000-0000A5880000}"/>
    <cellStyle name="Note 18 10" xfId="34703" xr:uid="{00000000-0005-0000-0000-0000A6880000}"/>
    <cellStyle name="Note 18 10 2" xfId="34704" xr:uid="{00000000-0005-0000-0000-0000A7880000}"/>
    <cellStyle name="Note 18 11" xfId="34705" xr:uid="{00000000-0005-0000-0000-0000A8880000}"/>
    <cellStyle name="Note 18 11 2" xfId="34706" xr:uid="{00000000-0005-0000-0000-0000A9880000}"/>
    <cellStyle name="Note 18 12" xfId="34707" xr:uid="{00000000-0005-0000-0000-0000AA880000}"/>
    <cellStyle name="Note 18 12 2" xfId="34708" xr:uid="{00000000-0005-0000-0000-0000AB880000}"/>
    <cellStyle name="Note 18 13" xfId="34709" xr:uid="{00000000-0005-0000-0000-0000AC880000}"/>
    <cellStyle name="Note 18 13 2" xfId="34710" xr:uid="{00000000-0005-0000-0000-0000AD880000}"/>
    <cellStyle name="Note 18 14" xfId="34711" xr:uid="{00000000-0005-0000-0000-0000AE880000}"/>
    <cellStyle name="Note 18 14 2" xfId="34712" xr:uid="{00000000-0005-0000-0000-0000AF880000}"/>
    <cellStyle name="Note 18 15" xfId="34713" xr:uid="{00000000-0005-0000-0000-0000B0880000}"/>
    <cellStyle name="Note 18 15 2" xfId="34714" xr:uid="{00000000-0005-0000-0000-0000B1880000}"/>
    <cellStyle name="Note 18 16" xfId="34715" xr:uid="{00000000-0005-0000-0000-0000B2880000}"/>
    <cellStyle name="Note 18 16 2" xfId="34716" xr:uid="{00000000-0005-0000-0000-0000B3880000}"/>
    <cellStyle name="Note 18 17" xfId="34717" xr:uid="{00000000-0005-0000-0000-0000B4880000}"/>
    <cellStyle name="Note 18 17 2" xfId="34718" xr:uid="{00000000-0005-0000-0000-0000B5880000}"/>
    <cellStyle name="Note 18 18" xfId="34719" xr:uid="{00000000-0005-0000-0000-0000B6880000}"/>
    <cellStyle name="Note 18 18 2" xfId="34720" xr:uid="{00000000-0005-0000-0000-0000B7880000}"/>
    <cellStyle name="Note 18 19" xfId="34721" xr:uid="{00000000-0005-0000-0000-0000B8880000}"/>
    <cellStyle name="Note 18 19 2" xfId="34722" xr:uid="{00000000-0005-0000-0000-0000B9880000}"/>
    <cellStyle name="Note 18 2" xfId="1015" xr:uid="{00000000-0005-0000-0000-0000BA880000}"/>
    <cellStyle name="Note 18 2 2" xfId="34723" xr:uid="{00000000-0005-0000-0000-0000BB880000}"/>
    <cellStyle name="Note 18 20" xfId="34724" xr:uid="{00000000-0005-0000-0000-0000BC880000}"/>
    <cellStyle name="Note 18 20 2" xfId="34725" xr:uid="{00000000-0005-0000-0000-0000BD880000}"/>
    <cellStyle name="Note 18 21" xfId="34726" xr:uid="{00000000-0005-0000-0000-0000BE880000}"/>
    <cellStyle name="Note 18 21 2" xfId="34727" xr:uid="{00000000-0005-0000-0000-0000BF880000}"/>
    <cellStyle name="Note 18 22" xfId="34728" xr:uid="{00000000-0005-0000-0000-0000C0880000}"/>
    <cellStyle name="Note 18 22 2" xfId="34729" xr:uid="{00000000-0005-0000-0000-0000C1880000}"/>
    <cellStyle name="Note 18 23" xfId="34730" xr:uid="{00000000-0005-0000-0000-0000C2880000}"/>
    <cellStyle name="Note 18 23 2" xfId="34731" xr:uid="{00000000-0005-0000-0000-0000C3880000}"/>
    <cellStyle name="Note 18 24" xfId="34732" xr:uid="{00000000-0005-0000-0000-0000C4880000}"/>
    <cellStyle name="Note 18 24 2" xfId="34733" xr:uid="{00000000-0005-0000-0000-0000C5880000}"/>
    <cellStyle name="Note 18 25" xfId="34734" xr:uid="{00000000-0005-0000-0000-0000C6880000}"/>
    <cellStyle name="Note 18 25 2" xfId="34735" xr:uid="{00000000-0005-0000-0000-0000C7880000}"/>
    <cellStyle name="Note 18 26" xfId="34736" xr:uid="{00000000-0005-0000-0000-0000C8880000}"/>
    <cellStyle name="Note 18 26 2" xfId="34737" xr:uid="{00000000-0005-0000-0000-0000C9880000}"/>
    <cellStyle name="Note 18 27" xfId="34738" xr:uid="{00000000-0005-0000-0000-0000CA880000}"/>
    <cellStyle name="Note 18 27 2" xfId="34739" xr:uid="{00000000-0005-0000-0000-0000CB880000}"/>
    <cellStyle name="Note 18 28" xfId="34740" xr:uid="{00000000-0005-0000-0000-0000CC880000}"/>
    <cellStyle name="Note 18 28 2" xfId="34741" xr:uid="{00000000-0005-0000-0000-0000CD880000}"/>
    <cellStyle name="Note 18 29" xfId="34742" xr:uid="{00000000-0005-0000-0000-0000CE880000}"/>
    <cellStyle name="Note 18 29 2" xfId="34743" xr:uid="{00000000-0005-0000-0000-0000CF880000}"/>
    <cellStyle name="Note 18 3" xfId="34744" xr:uid="{00000000-0005-0000-0000-0000D0880000}"/>
    <cellStyle name="Note 18 3 2" xfId="34745" xr:uid="{00000000-0005-0000-0000-0000D1880000}"/>
    <cellStyle name="Note 18 30" xfId="34746" xr:uid="{00000000-0005-0000-0000-0000D2880000}"/>
    <cellStyle name="Note 18 30 2" xfId="34747" xr:uid="{00000000-0005-0000-0000-0000D3880000}"/>
    <cellStyle name="Note 18 31" xfId="34748" xr:uid="{00000000-0005-0000-0000-0000D4880000}"/>
    <cellStyle name="Note 18 31 2" xfId="34749" xr:uid="{00000000-0005-0000-0000-0000D5880000}"/>
    <cellStyle name="Note 18 32" xfId="34750" xr:uid="{00000000-0005-0000-0000-0000D6880000}"/>
    <cellStyle name="Note 18 32 2" xfId="34751" xr:uid="{00000000-0005-0000-0000-0000D7880000}"/>
    <cellStyle name="Note 18 33" xfId="34752" xr:uid="{00000000-0005-0000-0000-0000D8880000}"/>
    <cellStyle name="Note 18 33 2" xfId="34753" xr:uid="{00000000-0005-0000-0000-0000D9880000}"/>
    <cellStyle name="Note 18 34" xfId="34754" xr:uid="{00000000-0005-0000-0000-0000DA880000}"/>
    <cellStyle name="Note 18 34 2" xfId="34755" xr:uid="{00000000-0005-0000-0000-0000DB880000}"/>
    <cellStyle name="Note 18 35" xfId="34756" xr:uid="{00000000-0005-0000-0000-0000DC880000}"/>
    <cellStyle name="Note 18 35 2" xfId="34757" xr:uid="{00000000-0005-0000-0000-0000DD880000}"/>
    <cellStyle name="Note 18 36" xfId="34758" xr:uid="{00000000-0005-0000-0000-0000DE880000}"/>
    <cellStyle name="Note 18 36 2" xfId="34759" xr:uid="{00000000-0005-0000-0000-0000DF880000}"/>
    <cellStyle name="Note 18 37" xfId="34760" xr:uid="{00000000-0005-0000-0000-0000E0880000}"/>
    <cellStyle name="Note 18 37 2" xfId="34761" xr:uid="{00000000-0005-0000-0000-0000E1880000}"/>
    <cellStyle name="Note 18 38" xfId="34762" xr:uid="{00000000-0005-0000-0000-0000E2880000}"/>
    <cellStyle name="Note 18 38 2" xfId="34763" xr:uid="{00000000-0005-0000-0000-0000E3880000}"/>
    <cellStyle name="Note 18 39" xfId="34764" xr:uid="{00000000-0005-0000-0000-0000E4880000}"/>
    <cellStyle name="Note 18 39 2" xfId="34765" xr:uid="{00000000-0005-0000-0000-0000E5880000}"/>
    <cellStyle name="Note 18 4" xfId="34766" xr:uid="{00000000-0005-0000-0000-0000E6880000}"/>
    <cellStyle name="Note 18 4 2" xfId="34767" xr:uid="{00000000-0005-0000-0000-0000E7880000}"/>
    <cellStyle name="Note 18 40" xfId="34768" xr:uid="{00000000-0005-0000-0000-0000E8880000}"/>
    <cellStyle name="Note 18 41" xfId="34769" xr:uid="{00000000-0005-0000-0000-0000E9880000}"/>
    <cellStyle name="Note 18 42" xfId="34770" xr:uid="{00000000-0005-0000-0000-0000EA880000}"/>
    <cellStyle name="Note 18 43" xfId="34771" xr:uid="{00000000-0005-0000-0000-0000EB880000}"/>
    <cellStyle name="Note 18 44" xfId="34772" xr:uid="{00000000-0005-0000-0000-0000EC880000}"/>
    <cellStyle name="Note 18 45" xfId="34773" xr:uid="{00000000-0005-0000-0000-0000ED880000}"/>
    <cellStyle name="Note 18 46" xfId="34774" xr:uid="{00000000-0005-0000-0000-0000EE880000}"/>
    <cellStyle name="Note 18 47" xfId="34775" xr:uid="{00000000-0005-0000-0000-0000EF880000}"/>
    <cellStyle name="Note 18 48" xfId="34776" xr:uid="{00000000-0005-0000-0000-0000F0880000}"/>
    <cellStyle name="Note 18 49" xfId="34777" xr:uid="{00000000-0005-0000-0000-0000F1880000}"/>
    <cellStyle name="Note 18 5" xfId="34778" xr:uid="{00000000-0005-0000-0000-0000F2880000}"/>
    <cellStyle name="Note 18 5 2" xfId="34779" xr:uid="{00000000-0005-0000-0000-0000F3880000}"/>
    <cellStyle name="Note 18 50" xfId="34780" xr:uid="{00000000-0005-0000-0000-0000F4880000}"/>
    <cellStyle name="Note 18 51" xfId="34781" xr:uid="{00000000-0005-0000-0000-0000F5880000}"/>
    <cellStyle name="Note 18 52" xfId="34782" xr:uid="{00000000-0005-0000-0000-0000F6880000}"/>
    <cellStyle name="Note 18 53" xfId="34783" xr:uid="{00000000-0005-0000-0000-0000F7880000}"/>
    <cellStyle name="Note 18 54" xfId="34784" xr:uid="{00000000-0005-0000-0000-0000F8880000}"/>
    <cellStyle name="Note 18 55" xfId="34785" xr:uid="{00000000-0005-0000-0000-0000F9880000}"/>
    <cellStyle name="Note 18 56" xfId="34786" xr:uid="{00000000-0005-0000-0000-0000FA880000}"/>
    <cellStyle name="Note 18 57" xfId="34787" xr:uid="{00000000-0005-0000-0000-0000FB880000}"/>
    <cellStyle name="Note 18 58" xfId="34788" xr:uid="{00000000-0005-0000-0000-0000FC880000}"/>
    <cellStyle name="Note 18 59" xfId="34789" xr:uid="{00000000-0005-0000-0000-0000FD880000}"/>
    <cellStyle name="Note 18 6" xfId="34790" xr:uid="{00000000-0005-0000-0000-0000FE880000}"/>
    <cellStyle name="Note 18 6 2" xfId="34791" xr:uid="{00000000-0005-0000-0000-0000FF880000}"/>
    <cellStyle name="Note 18 60" xfId="34792" xr:uid="{00000000-0005-0000-0000-000000890000}"/>
    <cellStyle name="Note 18 61" xfId="34793" xr:uid="{00000000-0005-0000-0000-000001890000}"/>
    <cellStyle name="Note 18 62" xfId="34794" xr:uid="{00000000-0005-0000-0000-000002890000}"/>
    <cellStyle name="Note 18 63" xfId="34795" xr:uid="{00000000-0005-0000-0000-000003890000}"/>
    <cellStyle name="Note 18 64" xfId="34796" xr:uid="{00000000-0005-0000-0000-000004890000}"/>
    <cellStyle name="Note 18 65" xfId="34797" xr:uid="{00000000-0005-0000-0000-000005890000}"/>
    <cellStyle name="Note 18 66" xfId="34798" xr:uid="{00000000-0005-0000-0000-000006890000}"/>
    <cellStyle name="Note 18 67" xfId="34799" xr:uid="{00000000-0005-0000-0000-000007890000}"/>
    <cellStyle name="Note 18 68" xfId="34800" xr:uid="{00000000-0005-0000-0000-000008890000}"/>
    <cellStyle name="Note 18 69" xfId="34801" xr:uid="{00000000-0005-0000-0000-000009890000}"/>
    <cellStyle name="Note 18 7" xfId="34802" xr:uid="{00000000-0005-0000-0000-00000A890000}"/>
    <cellStyle name="Note 18 7 2" xfId="34803" xr:uid="{00000000-0005-0000-0000-00000B890000}"/>
    <cellStyle name="Note 18 70" xfId="34804" xr:uid="{00000000-0005-0000-0000-00000C890000}"/>
    <cellStyle name="Note 18 71" xfId="34805" xr:uid="{00000000-0005-0000-0000-00000D890000}"/>
    <cellStyle name="Note 18 72" xfId="34806" xr:uid="{00000000-0005-0000-0000-00000E890000}"/>
    <cellStyle name="Note 18 73" xfId="34807" xr:uid="{00000000-0005-0000-0000-00000F890000}"/>
    <cellStyle name="Note 18 74" xfId="34808" xr:uid="{00000000-0005-0000-0000-000010890000}"/>
    <cellStyle name="Note 18 75" xfId="34809" xr:uid="{00000000-0005-0000-0000-000011890000}"/>
    <cellStyle name="Note 18 76" xfId="34810" xr:uid="{00000000-0005-0000-0000-000012890000}"/>
    <cellStyle name="Note 18 77" xfId="52682" xr:uid="{00000000-0005-0000-0000-000013890000}"/>
    <cellStyle name="Note 18 78" xfId="52942" xr:uid="{00000000-0005-0000-0000-000014890000}"/>
    <cellStyle name="Note 18 79" xfId="53403" xr:uid="{00000000-0005-0000-0000-000015890000}"/>
    <cellStyle name="Note 18 8" xfId="34811" xr:uid="{00000000-0005-0000-0000-000016890000}"/>
    <cellStyle name="Note 18 8 2" xfId="34812" xr:uid="{00000000-0005-0000-0000-000017890000}"/>
    <cellStyle name="Note 18 9" xfId="34813" xr:uid="{00000000-0005-0000-0000-000018890000}"/>
    <cellStyle name="Note 18 9 2" xfId="34814" xr:uid="{00000000-0005-0000-0000-000019890000}"/>
    <cellStyle name="Note 19" xfId="1016" xr:uid="{00000000-0005-0000-0000-00001A890000}"/>
    <cellStyle name="Note 19 10" xfId="34815" xr:uid="{00000000-0005-0000-0000-00001B890000}"/>
    <cellStyle name="Note 19 10 2" xfId="34816" xr:uid="{00000000-0005-0000-0000-00001C890000}"/>
    <cellStyle name="Note 19 11" xfId="34817" xr:uid="{00000000-0005-0000-0000-00001D890000}"/>
    <cellStyle name="Note 19 11 2" xfId="34818" xr:uid="{00000000-0005-0000-0000-00001E890000}"/>
    <cellStyle name="Note 19 12" xfId="34819" xr:uid="{00000000-0005-0000-0000-00001F890000}"/>
    <cellStyle name="Note 19 12 2" xfId="34820" xr:uid="{00000000-0005-0000-0000-000020890000}"/>
    <cellStyle name="Note 19 13" xfId="34821" xr:uid="{00000000-0005-0000-0000-000021890000}"/>
    <cellStyle name="Note 19 13 2" xfId="34822" xr:uid="{00000000-0005-0000-0000-000022890000}"/>
    <cellStyle name="Note 19 14" xfId="34823" xr:uid="{00000000-0005-0000-0000-000023890000}"/>
    <cellStyle name="Note 19 14 2" xfId="34824" xr:uid="{00000000-0005-0000-0000-000024890000}"/>
    <cellStyle name="Note 19 15" xfId="34825" xr:uid="{00000000-0005-0000-0000-000025890000}"/>
    <cellStyle name="Note 19 15 2" xfId="34826" xr:uid="{00000000-0005-0000-0000-000026890000}"/>
    <cellStyle name="Note 19 16" xfId="34827" xr:uid="{00000000-0005-0000-0000-000027890000}"/>
    <cellStyle name="Note 19 16 2" xfId="34828" xr:uid="{00000000-0005-0000-0000-000028890000}"/>
    <cellStyle name="Note 19 17" xfId="34829" xr:uid="{00000000-0005-0000-0000-000029890000}"/>
    <cellStyle name="Note 19 17 2" xfId="34830" xr:uid="{00000000-0005-0000-0000-00002A890000}"/>
    <cellStyle name="Note 19 18" xfId="34831" xr:uid="{00000000-0005-0000-0000-00002B890000}"/>
    <cellStyle name="Note 19 18 2" xfId="34832" xr:uid="{00000000-0005-0000-0000-00002C890000}"/>
    <cellStyle name="Note 19 19" xfId="34833" xr:uid="{00000000-0005-0000-0000-00002D890000}"/>
    <cellStyle name="Note 19 19 2" xfId="34834" xr:uid="{00000000-0005-0000-0000-00002E890000}"/>
    <cellStyle name="Note 19 2" xfId="1017" xr:uid="{00000000-0005-0000-0000-00002F890000}"/>
    <cellStyle name="Note 19 2 2" xfId="34835" xr:uid="{00000000-0005-0000-0000-000030890000}"/>
    <cellStyle name="Note 19 20" xfId="34836" xr:uid="{00000000-0005-0000-0000-000031890000}"/>
    <cellStyle name="Note 19 20 2" xfId="34837" xr:uid="{00000000-0005-0000-0000-000032890000}"/>
    <cellStyle name="Note 19 21" xfId="34838" xr:uid="{00000000-0005-0000-0000-000033890000}"/>
    <cellStyle name="Note 19 21 2" xfId="34839" xr:uid="{00000000-0005-0000-0000-000034890000}"/>
    <cellStyle name="Note 19 22" xfId="34840" xr:uid="{00000000-0005-0000-0000-000035890000}"/>
    <cellStyle name="Note 19 22 2" xfId="34841" xr:uid="{00000000-0005-0000-0000-000036890000}"/>
    <cellStyle name="Note 19 23" xfId="34842" xr:uid="{00000000-0005-0000-0000-000037890000}"/>
    <cellStyle name="Note 19 23 2" xfId="34843" xr:uid="{00000000-0005-0000-0000-000038890000}"/>
    <cellStyle name="Note 19 24" xfId="34844" xr:uid="{00000000-0005-0000-0000-000039890000}"/>
    <cellStyle name="Note 19 24 2" xfId="34845" xr:uid="{00000000-0005-0000-0000-00003A890000}"/>
    <cellStyle name="Note 19 25" xfId="34846" xr:uid="{00000000-0005-0000-0000-00003B890000}"/>
    <cellStyle name="Note 19 25 2" xfId="34847" xr:uid="{00000000-0005-0000-0000-00003C890000}"/>
    <cellStyle name="Note 19 26" xfId="34848" xr:uid="{00000000-0005-0000-0000-00003D890000}"/>
    <cellStyle name="Note 19 26 2" xfId="34849" xr:uid="{00000000-0005-0000-0000-00003E890000}"/>
    <cellStyle name="Note 19 27" xfId="34850" xr:uid="{00000000-0005-0000-0000-00003F890000}"/>
    <cellStyle name="Note 19 27 2" xfId="34851" xr:uid="{00000000-0005-0000-0000-000040890000}"/>
    <cellStyle name="Note 19 28" xfId="34852" xr:uid="{00000000-0005-0000-0000-000041890000}"/>
    <cellStyle name="Note 19 28 2" xfId="34853" xr:uid="{00000000-0005-0000-0000-000042890000}"/>
    <cellStyle name="Note 19 29" xfId="34854" xr:uid="{00000000-0005-0000-0000-000043890000}"/>
    <cellStyle name="Note 19 29 2" xfId="34855" xr:uid="{00000000-0005-0000-0000-000044890000}"/>
    <cellStyle name="Note 19 3" xfId="34856" xr:uid="{00000000-0005-0000-0000-000045890000}"/>
    <cellStyle name="Note 19 3 2" xfId="34857" xr:uid="{00000000-0005-0000-0000-000046890000}"/>
    <cellStyle name="Note 19 30" xfId="34858" xr:uid="{00000000-0005-0000-0000-000047890000}"/>
    <cellStyle name="Note 19 30 2" xfId="34859" xr:uid="{00000000-0005-0000-0000-000048890000}"/>
    <cellStyle name="Note 19 31" xfId="34860" xr:uid="{00000000-0005-0000-0000-000049890000}"/>
    <cellStyle name="Note 19 31 2" xfId="34861" xr:uid="{00000000-0005-0000-0000-00004A890000}"/>
    <cellStyle name="Note 19 32" xfId="34862" xr:uid="{00000000-0005-0000-0000-00004B890000}"/>
    <cellStyle name="Note 19 32 2" xfId="34863" xr:uid="{00000000-0005-0000-0000-00004C890000}"/>
    <cellStyle name="Note 19 33" xfId="34864" xr:uid="{00000000-0005-0000-0000-00004D890000}"/>
    <cellStyle name="Note 19 33 2" xfId="34865" xr:uid="{00000000-0005-0000-0000-00004E890000}"/>
    <cellStyle name="Note 19 34" xfId="34866" xr:uid="{00000000-0005-0000-0000-00004F890000}"/>
    <cellStyle name="Note 19 34 2" xfId="34867" xr:uid="{00000000-0005-0000-0000-000050890000}"/>
    <cellStyle name="Note 19 35" xfId="34868" xr:uid="{00000000-0005-0000-0000-000051890000}"/>
    <cellStyle name="Note 19 35 2" xfId="34869" xr:uid="{00000000-0005-0000-0000-000052890000}"/>
    <cellStyle name="Note 19 36" xfId="34870" xr:uid="{00000000-0005-0000-0000-000053890000}"/>
    <cellStyle name="Note 19 36 2" xfId="34871" xr:uid="{00000000-0005-0000-0000-000054890000}"/>
    <cellStyle name="Note 19 37" xfId="34872" xr:uid="{00000000-0005-0000-0000-000055890000}"/>
    <cellStyle name="Note 19 37 2" xfId="34873" xr:uid="{00000000-0005-0000-0000-000056890000}"/>
    <cellStyle name="Note 19 38" xfId="34874" xr:uid="{00000000-0005-0000-0000-000057890000}"/>
    <cellStyle name="Note 19 38 2" xfId="34875" xr:uid="{00000000-0005-0000-0000-000058890000}"/>
    <cellStyle name="Note 19 39" xfId="34876" xr:uid="{00000000-0005-0000-0000-000059890000}"/>
    <cellStyle name="Note 19 39 2" xfId="34877" xr:uid="{00000000-0005-0000-0000-00005A890000}"/>
    <cellStyle name="Note 19 4" xfId="34878" xr:uid="{00000000-0005-0000-0000-00005B890000}"/>
    <cellStyle name="Note 19 4 2" xfId="34879" xr:uid="{00000000-0005-0000-0000-00005C890000}"/>
    <cellStyle name="Note 19 40" xfId="34880" xr:uid="{00000000-0005-0000-0000-00005D890000}"/>
    <cellStyle name="Note 19 41" xfId="34881" xr:uid="{00000000-0005-0000-0000-00005E890000}"/>
    <cellStyle name="Note 19 42" xfId="34882" xr:uid="{00000000-0005-0000-0000-00005F890000}"/>
    <cellStyle name="Note 19 43" xfId="34883" xr:uid="{00000000-0005-0000-0000-000060890000}"/>
    <cellStyle name="Note 19 44" xfId="34884" xr:uid="{00000000-0005-0000-0000-000061890000}"/>
    <cellStyle name="Note 19 45" xfId="34885" xr:uid="{00000000-0005-0000-0000-000062890000}"/>
    <cellStyle name="Note 19 46" xfId="34886" xr:uid="{00000000-0005-0000-0000-000063890000}"/>
    <cellStyle name="Note 19 47" xfId="34887" xr:uid="{00000000-0005-0000-0000-000064890000}"/>
    <cellStyle name="Note 19 48" xfId="34888" xr:uid="{00000000-0005-0000-0000-000065890000}"/>
    <cellStyle name="Note 19 49" xfId="34889" xr:uid="{00000000-0005-0000-0000-000066890000}"/>
    <cellStyle name="Note 19 5" xfId="34890" xr:uid="{00000000-0005-0000-0000-000067890000}"/>
    <cellStyle name="Note 19 5 2" xfId="34891" xr:uid="{00000000-0005-0000-0000-000068890000}"/>
    <cellStyle name="Note 19 50" xfId="34892" xr:uid="{00000000-0005-0000-0000-000069890000}"/>
    <cellStyle name="Note 19 51" xfId="34893" xr:uid="{00000000-0005-0000-0000-00006A890000}"/>
    <cellStyle name="Note 19 52" xfId="34894" xr:uid="{00000000-0005-0000-0000-00006B890000}"/>
    <cellStyle name="Note 19 53" xfId="34895" xr:uid="{00000000-0005-0000-0000-00006C890000}"/>
    <cellStyle name="Note 19 54" xfId="34896" xr:uid="{00000000-0005-0000-0000-00006D890000}"/>
    <cellStyle name="Note 19 55" xfId="34897" xr:uid="{00000000-0005-0000-0000-00006E890000}"/>
    <cellStyle name="Note 19 56" xfId="34898" xr:uid="{00000000-0005-0000-0000-00006F890000}"/>
    <cellStyle name="Note 19 57" xfId="34899" xr:uid="{00000000-0005-0000-0000-000070890000}"/>
    <cellStyle name="Note 19 58" xfId="34900" xr:uid="{00000000-0005-0000-0000-000071890000}"/>
    <cellStyle name="Note 19 59" xfId="34901" xr:uid="{00000000-0005-0000-0000-000072890000}"/>
    <cellStyle name="Note 19 6" xfId="34902" xr:uid="{00000000-0005-0000-0000-000073890000}"/>
    <cellStyle name="Note 19 6 2" xfId="34903" xr:uid="{00000000-0005-0000-0000-000074890000}"/>
    <cellStyle name="Note 19 60" xfId="34904" xr:uid="{00000000-0005-0000-0000-000075890000}"/>
    <cellStyle name="Note 19 61" xfId="34905" xr:uid="{00000000-0005-0000-0000-000076890000}"/>
    <cellStyle name="Note 19 62" xfId="34906" xr:uid="{00000000-0005-0000-0000-000077890000}"/>
    <cellStyle name="Note 19 63" xfId="34907" xr:uid="{00000000-0005-0000-0000-000078890000}"/>
    <cellStyle name="Note 19 64" xfId="34908" xr:uid="{00000000-0005-0000-0000-000079890000}"/>
    <cellStyle name="Note 19 65" xfId="34909" xr:uid="{00000000-0005-0000-0000-00007A890000}"/>
    <cellStyle name="Note 19 66" xfId="34910" xr:uid="{00000000-0005-0000-0000-00007B890000}"/>
    <cellStyle name="Note 19 67" xfId="34911" xr:uid="{00000000-0005-0000-0000-00007C890000}"/>
    <cellStyle name="Note 19 68" xfId="34912" xr:uid="{00000000-0005-0000-0000-00007D890000}"/>
    <cellStyle name="Note 19 69" xfId="34913" xr:uid="{00000000-0005-0000-0000-00007E890000}"/>
    <cellStyle name="Note 19 7" xfId="34914" xr:uid="{00000000-0005-0000-0000-00007F890000}"/>
    <cellStyle name="Note 19 7 2" xfId="34915" xr:uid="{00000000-0005-0000-0000-000080890000}"/>
    <cellStyle name="Note 19 70" xfId="34916" xr:uid="{00000000-0005-0000-0000-000081890000}"/>
    <cellStyle name="Note 19 71" xfId="34917" xr:uid="{00000000-0005-0000-0000-000082890000}"/>
    <cellStyle name="Note 19 72" xfId="34918" xr:uid="{00000000-0005-0000-0000-000083890000}"/>
    <cellStyle name="Note 19 73" xfId="34919" xr:uid="{00000000-0005-0000-0000-000084890000}"/>
    <cellStyle name="Note 19 74" xfId="34920" xr:uid="{00000000-0005-0000-0000-000085890000}"/>
    <cellStyle name="Note 19 75" xfId="34921" xr:uid="{00000000-0005-0000-0000-000086890000}"/>
    <cellStyle name="Note 19 76" xfId="34922" xr:uid="{00000000-0005-0000-0000-000087890000}"/>
    <cellStyle name="Note 19 77" xfId="52686" xr:uid="{00000000-0005-0000-0000-000088890000}"/>
    <cellStyle name="Note 19 78" xfId="52946" xr:uid="{00000000-0005-0000-0000-000089890000}"/>
    <cellStyle name="Note 19 79" xfId="53407" xr:uid="{00000000-0005-0000-0000-00008A890000}"/>
    <cellStyle name="Note 19 8" xfId="34923" xr:uid="{00000000-0005-0000-0000-00008B890000}"/>
    <cellStyle name="Note 19 8 2" xfId="34924" xr:uid="{00000000-0005-0000-0000-00008C890000}"/>
    <cellStyle name="Note 19 9" xfId="34925" xr:uid="{00000000-0005-0000-0000-00008D890000}"/>
    <cellStyle name="Note 19 9 2" xfId="34926" xr:uid="{00000000-0005-0000-0000-00008E890000}"/>
    <cellStyle name="Note 2" xfId="1018" xr:uid="{00000000-0005-0000-0000-00008F890000}"/>
    <cellStyle name="Note 2 10" xfId="34927" xr:uid="{00000000-0005-0000-0000-000090890000}"/>
    <cellStyle name="Note 2 10 2" xfId="34928" xr:uid="{00000000-0005-0000-0000-000091890000}"/>
    <cellStyle name="Note 2 11" xfId="34929" xr:uid="{00000000-0005-0000-0000-000092890000}"/>
    <cellStyle name="Note 2 11 2" xfId="34930" xr:uid="{00000000-0005-0000-0000-000093890000}"/>
    <cellStyle name="Note 2 12" xfId="34931" xr:uid="{00000000-0005-0000-0000-000094890000}"/>
    <cellStyle name="Note 2 12 2" xfId="34932" xr:uid="{00000000-0005-0000-0000-000095890000}"/>
    <cellStyle name="Note 2 13" xfId="34933" xr:uid="{00000000-0005-0000-0000-000096890000}"/>
    <cellStyle name="Note 2 13 2" xfId="34934" xr:uid="{00000000-0005-0000-0000-000097890000}"/>
    <cellStyle name="Note 2 14" xfId="34935" xr:uid="{00000000-0005-0000-0000-000098890000}"/>
    <cellStyle name="Note 2 14 2" xfId="34936" xr:uid="{00000000-0005-0000-0000-000099890000}"/>
    <cellStyle name="Note 2 15" xfId="34937" xr:uid="{00000000-0005-0000-0000-00009A890000}"/>
    <cellStyle name="Note 2 15 2" xfId="34938" xr:uid="{00000000-0005-0000-0000-00009B890000}"/>
    <cellStyle name="Note 2 16" xfId="34939" xr:uid="{00000000-0005-0000-0000-00009C890000}"/>
    <cellStyle name="Note 2 16 2" xfId="34940" xr:uid="{00000000-0005-0000-0000-00009D890000}"/>
    <cellStyle name="Note 2 17" xfId="34941" xr:uid="{00000000-0005-0000-0000-00009E890000}"/>
    <cellStyle name="Note 2 17 2" xfId="34942" xr:uid="{00000000-0005-0000-0000-00009F890000}"/>
    <cellStyle name="Note 2 18" xfId="34943" xr:uid="{00000000-0005-0000-0000-0000A0890000}"/>
    <cellStyle name="Note 2 18 2" xfId="34944" xr:uid="{00000000-0005-0000-0000-0000A1890000}"/>
    <cellStyle name="Note 2 19" xfId="34945" xr:uid="{00000000-0005-0000-0000-0000A2890000}"/>
    <cellStyle name="Note 2 19 2" xfId="34946" xr:uid="{00000000-0005-0000-0000-0000A3890000}"/>
    <cellStyle name="Note 2 2" xfId="1019" xr:uid="{00000000-0005-0000-0000-0000A4890000}"/>
    <cellStyle name="Note 2 2 2" xfId="34947" xr:uid="{00000000-0005-0000-0000-0000A5890000}"/>
    <cellStyle name="Note 2 20" xfId="34948" xr:uid="{00000000-0005-0000-0000-0000A6890000}"/>
    <cellStyle name="Note 2 20 2" xfId="34949" xr:uid="{00000000-0005-0000-0000-0000A7890000}"/>
    <cellStyle name="Note 2 21" xfId="34950" xr:uid="{00000000-0005-0000-0000-0000A8890000}"/>
    <cellStyle name="Note 2 21 2" xfId="34951" xr:uid="{00000000-0005-0000-0000-0000A9890000}"/>
    <cellStyle name="Note 2 22" xfId="34952" xr:uid="{00000000-0005-0000-0000-0000AA890000}"/>
    <cellStyle name="Note 2 22 2" xfId="34953" xr:uid="{00000000-0005-0000-0000-0000AB890000}"/>
    <cellStyle name="Note 2 23" xfId="34954" xr:uid="{00000000-0005-0000-0000-0000AC890000}"/>
    <cellStyle name="Note 2 23 2" xfId="34955" xr:uid="{00000000-0005-0000-0000-0000AD890000}"/>
    <cellStyle name="Note 2 24" xfId="34956" xr:uid="{00000000-0005-0000-0000-0000AE890000}"/>
    <cellStyle name="Note 2 24 2" xfId="34957" xr:uid="{00000000-0005-0000-0000-0000AF890000}"/>
    <cellStyle name="Note 2 25" xfId="34958" xr:uid="{00000000-0005-0000-0000-0000B0890000}"/>
    <cellStyle name="Note 2 25 2" xfId="34959" xr:uid="{00000000-0005-0000-0000-0000B1890000}"/>
    <cellStyle name="Note 2 26" xfId="34960" xr:uid="{00000000-0005-0000-0000-0000B2890000}"/>
    <cellStyle name="Note 2 26 2" xfId="34961" xr:uid="{00000000-0005-0000-0000-0000B3890000}"/>
    <cellStyle name="Note 2 27" xfId="34962" xr:uid="{00000000-0005-0000-0000-0000B4890000}"/>
    <cellStyle name="Note 2 27 2" xfId="34963" xr:uid="{00000000-0005-0000-0000-0000B5890000}"/>
    <cellStyle name="Note 2 28" xfId="34964" xr:uid="{00000000-0005-0000-0000-0000B6890000}"/>
    <cellStyle name="Note 2 28 2" xfId="34965" xr:uid="{00000000-0005-0000-0000-0000B7890000}"/>
    <cellStyle name="Note 2 29" xfId="34966" xr:uid="{00000000-0005-0000-0000-0000B8890000}"/>
    <cellStyle name="Note 2 29 2" xfId="34967" xr:uid="{00000000-0005-0000-0000-0000B9890000}"/>
    <cellStyle name="Note 2 3" xfId="34968" xr:uid="{00000000-0005-0000-0000-0000BA890000}"/>
    <cellStyle name="Note 2 3 2" xfId="34969" xr:uid="{00000000-0005-0000-0000-0000BB890000}"/>
    <cellStyle name="Note 2 30" xfId="34970" xr:uid="{00000000-0005-0000-0000-0000BC890000}"/>
    <cellStyle name="Note 2 30 2" xfId="34971" xr:uid="{00000000-0005-0000-0000-0000BD890000}"/>
    <cellStyle name="Note 2 31" xfId="34972" xr:uid="{00000000-0005-0000-0000-0000BE890000}"/>
    <cellStyle name="Note 2 31 2" xfId="34973" xr:uid="{00000000-0005-0000-0000-0000BF890000}"/>
    <cellStyle name="Note 2 32" xfId="34974" xr:uid="{00000000-0005-0000-0000-0000C0890000}"/>
    <cellStyle name="Note 2 32 2" xfId="34975" xr:uid="{00000000-0005-0000-0000-0000C1890000}"/>
    <cellStyle name="Note 2 33" xfId="34976" xr:uid="{00000000-0005-0000-0000-0000C2890000}"/>
    <cellStyle name="Note 2 33 2" xfId="34977" xr:uid="{00000000-0005-0000-0000-0000C3890000}"/>
    <cellStyle name="Note 2 34" xfId="34978" xr:uid="{00000000-0005-0000-0000-0000C4890000}"/>
    <cellStyle name="Note 2 34 2" xfId="34979" xr:uid="{00000000-0005-0000-0000-0000C5890000}"/>
    <cellStyle name="Note 2 35" xfId="34980" xr:uid="{00000000-0005-0000-0000-0000C6890000}"/>
    <cellStyle name="Note 2 35 2" xfId="34981" xr:uid="{00000000-0005-0000-0000-0000C7890000}"/>
    <cellStyle name="Note 2 36" xfId="34982" xr:uid="{00000000-0005-0000-0000-0000C8890000}"/>
    <cellStyle name="Note 2 36 2" xfId="34983" xr:uid="{00000000-0005-0000-0000-0000C9890000}"/>
    <cellStyle name="Note 2 37" xfId="34984" xr:uid="{00000000-0005-0000-0000-0000CA890000}"/>
    <cellStyle name="Note 2 37 2" xfId="34985" xr:uid="{00000000-0005-0000-0000-0000CB890000}"/>
    <cellStyle name="Note 2 38" xfId="34986" xr:uid="{00000000-0005-0000-0000-0000CC890000}"/>
    <cellStyle name="Note 2 38 2" xfId="34987" xr:uid="{00000000-0005-0000-0000-0000CD890000}"/>
    <cellStyle name="Note 2 39" xfId="34988" xr:uid="{00000000-0005-0000-0000-0000CE890000}"/>
    <cellStyle name="Note 2 39 2" xfId="34989" xr:uid="{00000000-0005-0000-0000-0000CF890000}"/>
    <cellStyle name="Note 2 4" xfId="34990" xr:uid="{00000000-0005-0000-0000-0000D0890000}"/>
    <cellStyle name="Note 2 4 2" xfId="34991" xr:uid="{00000000-0005-0000-0000-0000D1890000}"/>
    <cellStyle name="Note 2 40" xfId="34992" xr:uid="{00000000-0005-0000-0000-0000D2890000}"/>
    <cellStyle name="Note 2 41" xfId="34993" xr:uid="{00000000-0005-0000-0000-0000D3890000}"/>
    <cellStyle name="Note 2 42" xfId="34994" xr:uid="{00000000-0005-0000-0000-0000D4890000}"/>
    <cellStyle name="Note 2 43" xfId="34995" xr:uid="{00000000-0005-0000-0000-0000D5890000}"/>
    <cellStyle name="Note 2 44" xfId="34996" xr:uid="{00000000-0005-0000-0000-0000D6890000}"/>
    <cellStyle name="Note 2 45" xfId="34997" xr:uid="{00000000-0005-0000-0000-0000D7890000}"/>
    <cellStyle name="Note 2 46" xfId="34998" xr:uid="{00000000-0005-0000-0000-0000D8890000}"/>
    <cellStyle name="Note 2 47" xfId="34999" xr:uid="{00000000-0005-0000-0000-0000D9890000}"/>
    <cellStyle name="Note 2 48" xfId="35000" xr:uid="{00000000-0005-0000-0000-0000DA890000}"/>
    <cellStyle name="Note 2 49" xfId="35001" xr:uid="{00000000-0005-0000-0000-0000DB890000}"/>
    <cellStyle name="Note 2 5" xfId="35002" xr:uid="{00000000-0005-0000-0000-0000DC890000}"/>
    <cellStyle name="Note 2 5 2" xfId="35003" xr:uid="{00000000-0005-0000-0000-0000DD890000}"/>
    <cellStyle name="Note 2 50" xfId="35004" xr:uid="{00000000-0005-0000-0000-0000DE890000}"/>
    <cellStyle name="Note 2 51" xfId="35005" xr:uid="{00000000-0005-0000-0000-0000DF890000}"/>
    <cellStyle name="Note 2 52" xfId="35006" xr:uid="{00000000-0005-0000-0000-0000E0890000}"/>
    <cellStyle name="Note 2 53" xfId="35007" xr:uid="{00000000-0005-0000-0000-0000E1890000}"/>
    <cellStyle name="Note 2 54" xfId="35008" xr:uid="{00000000-0005-0000-0000-0000E2890000}"/>
    <cellStyle name="Note 2 55" xfId="35009" xr:uid="{00000000-0005-0000-0000-0000E3890000}"/>
    <cellStyle name="Note 2 56" xfId="35010" xr:uid="{00000000-0005-0000-0000-0000E4890000}"/>
    <cellStyle name="Note 2 57" xfId="35011" xr:uid="{00000000-0005-0000-0000-0000E5890000}"/>
    <cellStyle name="Note 2 58" xfId="35012" xr:uid="{00000000-0005-0000-0000-0000E6890000}"/>
    <cellStyle name="Note 2 59" xfId="35013" xr:uid="{00000000-0005-0000-0000-0000E7890000}"/>
    <cellStyle name="Note 2 6" xfId="35014" xr:uid="{00000000-0005-0000-0000-0000E8890000}"/>
    <cellStyle name="Note 2 6 2" xfId="35015" xr:uid="{00000000-0005-0000-0000-0000E9890000}"/>
    <cellStyle name="Note 2 60" xfId="35016" xr:uid="{00000000-0005-0000-0000-0000EA890000}"/>
    <cellStyle name="Note 2 61" xfId="35017" xr:uid="{00000000-0005-0000-0000-0000EB890000}"/>
    <cellStyle name="Note 2 62" xfId="35018" xr:uid="{00000000-0005-0000-0000-0000EC890000}"/>
    <cellStyle name="Note 2 63" xfId="35019" xr:uid="{00000000-0005-0000-0000-0000ED890000}"/>
    <cellStyle name="Note 2 64" xfId="35020" xr:uid="{00000000-0005-0000-0000-0000EE890000}"/>
    <cellStyle name="Note 2 65" xfId="35021" xr:uid="{00000000-0005-0000-0000-0000EF890000}"/>
    <cellStyle name="Note 2 66" xfId="35022" xr:uid="{00000000-0005-0000-0000-0000F0890000}"/>
    <cellStyle name="Note 2 67" xfId="35023" xr:uid="{00000000-0005-0000-0000-0000F1890000}"/>
    <cellStyle name="Note 2 68" xfId="35024" xr:uid="{00000000-0005-0000-0000-0000F2890000}"/>
    <cellStyle name="Note 2 69" xfId="35025" xr:uid="{00000000-0005-0000-0000-0000F3890000}"/>
    <cellStyle name="Note 2 7" xfId="35026" xr:uid="{00000000-0005-0000-0000-0000F4890000}"/>
    <cellStyle name="Note 2 7 2" xfId="35027" xr:uid="{00000000-0005-0000-0000-0000F5890000}"/>
    <cellStyle name="Note 2 70" xfId="35028" xr:uid="{00000000-0005-0000-0000-0000F6890000}"/>
    <cellStyle name="Note 2 71" xfId="35029" xr:uid="{00000000-0005-0000-0000-0000F7890000}"/>
    <cellStyle name="Note 2 72" xfId="35030" xr:uid="{00000000-0005-0000-0000-0000F8890000}"/>
    <cellStyle name="Note 2 73" xfId="35031" xr:uid="{00000000-0005-0000-0000-0000F9890000}"/>
    <cellStyle name="Note 2 74" xfId="35032" xr:uid="{00000000-0005-0000-0000-0000FA890000}"/>
    <cellStyle name="Note 2 75" xfId="35033" xr:uid="{00000000-0005-0000-0000-0000FB890000}"/>
    <cellStyle name="Note 2 76" xfId="35034" xr:uid="{00000000-0005-0000-0000-0000FC890000}"/>
    <cellStyle name="Note 2 77" xfId="52548" xr:uid="{00000000-0005-0000-0000-0000FD890000}"/>
    <cellStyle name="Note 2 78" xfId="52780" xr:uid="{00000000-0005-0000-0000-0000FE890000}"/>
    <cellStyle name="Note 2 79" xfId="53241" xr:uid="{00000000-0005-0000-0000-0000FF890000}"/>
    <cellStyle name="Note 2 8" xfId="35035" xr:uid="{00000000-0005-0000-0000-0000008A0000}"/>
    <cellStyle name="Note 2 8 2" xfId="35036" xr:uid="{00000000-0005-0000-0000-0000018A0000}"/>
    <cellStyle name="Note 2 9" xfId="35037" xr:uid="{00000000-0005-0000-0000-0000028A0000}"/>
    <cellStyle name="Note 2 9 2" xfId="35038" xr:uid="{00000000-0005-0000-0000-0000038A0000}"/>
    <cellStyle name="Note 20" xfId="1020" xr:uid="{00000000-0005-0000-0000-0000048A0000}"/>
    <cellStyle name="Note 20 10" xfId="35039" xr:uid="{00000000-0005-0000-0000-0000058A0000}"/>
    <cellStyle name="Note 20 10 2" xfId="35040" xr:uid="{00000000-0005-0000-0000-0000068A0000}"/>
    <cellStyle name="Note 20 11" xfId="35041" xr:uid="{00000000-0005-0000-0000-0000078A0000}"/>
    <cellStyle name="Note 20 11 2" xfId="35042" xr:uid="{00000000-0005-0000-0000-0000088A0000}"/>
    <cellStyle name="Note 20 12" xfId="35043" xr:uid="{00000000-0005-0000-0000-0000098A0000}"/>
    <cellStyle name="Note 20 12 2" xfId="35044" xr:uid="{00000000-0005-0000-0000-00000A8A0000}"/>
    <cellStyle name="Note 20 13" xfId="35045" xr:uid="{00000000-0005-0000-0000-00000B8A0000}"/>
    <cellStyle name="Note 20 13 2" xfId="35046" xr:uid="{00000000-0005-0000-0000-00000C8A0000}"/>
    <cellStyle name="Note 20 14" xfId="35047" xr:uid="{00000000-0005-0000-0000-00000D8A0000}"/>
    <cellStyle name="Note 20 14 2" xfId="35048" xr:uid="{00000000-0005-0000-0000-00000E8A0000}"/>
    <cellStyle name="Note 20 15" xfId="35049" xr:uid="{00000000-0005-0000-0000-00000F8A0000}"/>
    <cellStyle name="Note 20 15 2" xfId="35050" xr:uid="{00000000-0005-0000-0000-0000108A0000}"/>
    <cellStyle name="Note 20 16" xfId="35051" xr:uid="{00000000-0005-0000-0000-0000118A0000}"/>
    <cellStyle name="Note 20 16 2" xfId="35052" xr:uid="{00000000-0005-0000-0000-0000128A0000}"/>
    <cellStyle name="Note 20 17" xfId="35053" xr:uid="{00000000-0005-0000-0000-0000138A0000}"/>
    <cellStyle name="Note 20 17 2" xfId="35054" xr:uid="{00000000-0005-0000-0000-0000148A0000}"/>
    <cellStyle name="Note 20 18" xfId="35055" xr:uid="{00000000-0005-0000-0000-0000158A0000}"/>
    <cellStyle name="Note 20 18 2" xfId="35056" xr:uid="{00000000-0005-0000-0000-0000168A0000}"/>
    <cellStyle name="Note 20 19" xfId="35057" xr:uid="{00000000-0005-0000-0000-0000178A0000}"/>
    <cellStyle name="Note 20 19 2" xfId="35058" xr:uid="{00000000-0005-0000-0000-0000188A0000}"/>
    <cellStyle name="Note 20 2" xfId="1021" xr:uid="{00000000-0005-0000-0000-0000198A0000}"/>
    <cellStyle name="Note 20 2 2" xfId="35059" xr:uid="{00000000-0005-0000-0000-00001A8A0000}"/>
    <cellStyle name="Note 20 20" xfId="35060" xr:uid="{00000000-0005-0000-0000-00001B8A0000}"/>
    <cellStyle name="Note 20 20 2" xfId="35061" xr:uid="{00000000-0005-0000-0000-00001C8A0000}"/>
    <cellStyle name="Note 20 21" xfId="35062" xr:uid="{00000000-0005-0000-0000-00001D8A0000}"/>
    <cellStyle name="Note 20 21 2" xfId="35063" xr:uid="{00000000-0005-0000-0000-00001E8A0000}"/>
    <cellStyle name="Note 20 22" xfId="35064" xr:uid="{00000000-0005-0000-0000-00001F8A0000}"/>
    <cellStyle name="Note 20 22 2" xfId="35065" xr:uid="{00000000-0005-0000-0000-0000208A0000}"/>
    <cellStyle name="Note 20 23" xfId="35066" xr:uid="{00000000-0005-0000-0000-0000218A0000}"/>
    <cellStyle name="Note 20 23 2" xfId="35067" xr:uid="{00000000-0005-0000-0000-0000228A0000}"/>
    <cellStyle name="Note 20 24" xfId="35068" xr:uid="{00000000-0005-0000-0000-0000238A0000}"/>
    <cellStyle name="Note 20 24 2" xfId="35069" xr:uid="{00000000-0005-0000-0000-0000248A0000}"/>
    <cellStyle name="Note 20 25" xfId="35070" xr:uid="{00000000-0005-0000-0000-0000258A0000}"/>
    <cellStyle name="Note 20 25 2" xfId="35071" xr:uid="{00000000-0005-0000-0000-0000268A0000}"/>
    <cellStyle name="Note 20 26" xfId="35072" xr:uid="{00000000-0005-0000-0000-0000278A0000}"/>
    <cellStyle name="Note 20 26 2" xfId="35073" xr:uid="{00000000-0005-0000-0000-0000288A0000}"/>
    <cellStyle name="Note 20 27" xfId="35074" xr:uid="{00000000-0005-0000-0000-0000298A0000}"/>
    <cellStyle name="Note 20 27 2" xfId="35075" xr:uid="{00000000-0005-0000-0000-00002A8A0000}"/>
    <cellStyle name="Note 20 28" xfId="35076" xr:uid="{00000000-0005-0000-0000-00002B8A0000}"/>
    <cellStyle name="Note 20 28 2" xfId="35077" xr:uid="{00000000-0005-0000-0000-00002C8A0000}"/>
    <cellStyle name="Note 20 29" xfId="35078" xr:uid="{00000000-0005-0000-0000-00002D8A0000}"/>
    <cellStyle name="Note 20 29 2" xfId="35079" xr:uid="{00000000-0005-0000-0000-00002E8A0000}"/>
    <cellStyle name="Note 20 3" xfId="35080" xr:uid="{00000000-0005-0000-0000-00002F8A0000}"/>
    <cellStyle name="Note 20 3 2" xfId="35081" xr:uid="{00000000-0005-0000-0000-0000308A0000}"/>
    <cellStyle name="Note 20 30" xfId="35082" xr:uid="{00000000-0005-0000-0000-0000318A0000}"/>
    <cellStyle name="Note 20 30 2" xfId="35083" xr:uid="{00000000-0005-0000-0000-0000328A0000}"/>
    <cellStyle name="Note 20 31" xfId="35084" xr:uid="{00000000-0005-0000-0000-0000338A0000}"/>
    <cellStyle name="Note 20 31 2" xfId="35085" xr:uid="{00000000-0005-0000-0000-0000348A0000}"/>
    <cellStyle name="Note 20 32" xfId="35086" xr:uid="{00000000-0005-0000-0000-0000358A0000}"/>
    <cellStyle name="Note 20 32 2" xfId="35087" xr:uid="{00000000-0005-0000-0000-0000368A0000}"/>
    <cellStyle name="Note 20 33" xfId="35088" xr:uid="{00000000-0005-0000-0000-0000378A0000}"/>
    <cellStyle name="Note 20 33 2" xfId="35089" xr:uid="{00000000-0005-0000-0000-0000388A0000}"/>
    <cellStyle name="Note 20 34" xfId="35090" xr:uid="{00000000-0005-0000-0000-0000398A0000}"/>
    <cellStyle name="Note 20 34 2" xfId="35091" xr:uid="{00000000-0005-0000-0000-00003A8A0000}"/>
    <cellStyle name="Note 20 35" xfId="35092" xr:uid="{00000000-0005-0000-0000-00003B8A0000}"/>
    <cellStyle name="Note 20 35 2" xfId="35093" xr:uid="{00000000-0005-0000-0000-00003C8A0000}"/>
    <cellStyle name="Note 20 36" xfId="35094" xr:uid="{00000000-0005-0000-0000-00003D8A0000}"/>
    <cellStyle name="Note 20 36 2" xfId="35095" xr:uid="{00000000-0005-0000-0000-00003E8A0000}"/>
    <cellStyle name="Note 20 37" xfId="35096" xr:uid="{00000000-0005-0000-0000-00003F8A0000}"/>
    <cellStyle name="Note 20 37 2" xfId="35097" xr:uid="{00000000-0005-0000-0000-0000408A0000}"/>
    <cellStyle name="Note 20 38" xfId="35098" xr:uid="{00000000-0005-0000-0000-0000418A0000}"/>
    <cellStyle name="Note 20 38 2" xfId="35099" xr:uid="{00000000-0005-0000-0000-0000428A0000}"/>
    <cellStyle name="Note 20 39" xfId="35100" xr:uid="{00000000-0005-0000-0000-0000438A0000}"/>
    <cellStyle name="Note 20 39 2" xfId="35101" xr:uid="{00000000-0005-0000-0000-0000448A0000}"/>
    <cellStyle name="Note 20 4" xfId="35102" xr:uid="{00000000-0005-0000-0000-0000458A0000}"/>
    <cellStyle name="Note 20 4 2" xfId="35103" xr:uid="{00000000-0005-0000-0000-0000468A0000}"/>
    <cellStyle name="Note 20 40" xfId="35104" xr:uid="{00000000-0005-0000-0000-0000478A0000}"/>
    <cellStyle name="Note 20 41" xfId="35105" xr:uid="{00000000-0005-0000-0000-0000488A0000}"/>
    <cellStyle name="Note 20 42" xfId="35106" xr:uid="{00000000-0005-0000-0000-0000498A0000}"/>
    <cellStyle name="Note 20 43" xfId="35107" xr:uid="{00000000-0005-0000-0000-00004A8A0000}"/>
    <cellStyle name="Note 20 44" xfId="35108" xr:uid="{00000000-0005-0000-0000-00004B8A0000}"/>
    <cellStyle name="Note 20 45" xfId="35109" xr:uid="{00000000-0005-0000-0000-00004C8A0000}"/>
    <cellStyle name="Note 20 46" xfId="35110" xr:uid="{00000000-0005-0000-0000-00004D8A0000}"/>
    <cellStyle name="Note 20 47" xfId="35111" xr:uid="{00000000-0005-0000-0000-00004E8A0000}"/>
    <cellStyle name="Note 20 48" xfId="35112" xr:uid="{00000000-0005-0000-0000-00004F8A0000}"/>
    <cellStyle name="Note 20 49" xfId="35113" xr:uid="{00000000-0005-0000-0000-0000508A0000}"/>
    <cellStyle name="Note 20 5" xfId="35114" xr:uid="{00000000-0005-0000-0000-0000518A0000}"/>
    <cellStyle name="Note 20 5 2" xfId="35115" xr:uid="{00000000-0005-0000-0000-0000528A0000}"/>
    <cellStyle name="Note 20 50" xfId="35116" xr:uid="{00000000-0005-0000-0000-0000538A0000}"/>
    <cellStyle name="Note 20 51" xfId="35117" xr:uid="{00000000-0005-0000-0000-0000548A0000}"/>
    <cellStyle name="Note 20 52" xfId="35118" xr:uid="{00000000-0005-0000-0000-0000558A0000}"/>
    <cellStyle name="Note 20 53" xfId="35119" xr:uid="{00000000-0005-0000-0000-0000568A0000}"/>
    <cellStyle name="Note 20 54" xfId="35120" xr:uid="{00000000-0005-0000-0000-0000578A0000}"/>
    <cellStyle name="Note 20 55" xfId="35121" xr:uid="{00000000-0005-0000-0000-0000588A0000}"/>
    <cellStyle name="Note 20 56" xfId="35122" xr:uid="{00000000-0005-0000-0000-0000598A0000}"/>
    <cellStyle name="Note 20 57" xfId="35123" xr:uid="{00000000-0005-0000-0000-00005A8A0000}"/>
    <cellStyle name="Note 20 58" xfId="35124" xr:uid="{00000000-0005-0000-0000-00005B8A0000}"/>
    <cellStyle name="Note 20 59" xfId="35125" xr:uid="{00000000-0005-0000-0000-00005C8A0000}"/>
    <cellStyle name="Note 20 6" xfId="35126" xr:uid="{00000000-0005-0000-0000-00005D8A0000}"/>
    <cellStyle name="Note 20 6 2" xfId="35127" xr:uid="{00000000-0005-0000-0000-00005E8A0000}"/>
    <cellStyle name="Note 20 60" xfId="35128" xr:uid="{00000000-0005-0000-0000-00005F8A0000}"/>
    <cellStyle name="Note 20 61" xfId="35129" xr:uid="{00000000-0005-0000-0000-0000608A0000}"/>
    <cellStyle name="Note 20 62" xfId="35130" xr:uid="{00000000-0005-0000-0000-0000618A0000}"/>
    <cellStyle name="Note 20 63" xfId="35131" xr:uid="{00000000-0005-0000-0000-0000628A0000}"/>
    <cellStyle name="Note 20 64" xfId="35132" xr:uid="{00000000-0005-0000-0000-0000638A0000}"/>
    <cellStyle name="Note 20 65" xfId="35133" xr:uid="{00000000-0005-0000-0000-0000648A0000}"/>
    <cellStyle name="Note 20 66" xfId="35134" xr:uid="{00000000-0005-0000-0000-0000658A0000}"/>
    <cellStyle name="Note 20 67" xfId="35135" xr:uid="{00000000-0005-0000-0000-0000668A0000}"/>
    <cellStyle name="Note 20 68" xfId="35136" xr:uid="{00000000-0005-0000-0000-0000678A0000}"/>
    <cellStyle name="Note 20 69" xfId="35137" xr:uid="{00000000-0005-0000-0000-0000688A0000}"/>
    <cellStyle name="Note 20 7" xfId="35138" xr:uid="{00000000-0005-0000-0000-0000698A0000}"/>
    <cellStyle name="Note 20 7 2" xfId="35139" xr:uid="{00000000-0005-0000-0000-00006A8A0000}"/>
    <cellStyle name="Note 20 70" xfId="35140" xr:uid="{00000000-0005-0000-0000-00006B8A0000}"/>
    <cellStyle name="Note 20 71" xfId="35141" xr:uid="{00000000-0005-0000-0000-00006C8A0000}"/>
    <cellStyle name="Note 20 72" xfId="35142" xr:uid="{00000000-0005-0000-0000-00006D8A0000}"/>
    <cellStyle name="Note 20 73" xfId="35143" xr:uid="{00000000-0005-0000-0000-00006E8A0000}"/>
    <cellStyle name="Note 20 74" xfId="35144" xr:uid="{00000000-0005-0000-0000-00006F8A0000}"/>
    <cellStyle name="Note 20 75" xfId="35145" xr:uid="{00000000-0005-0000-0000-0000708A0000}"/>
    <cellStyle name="Note 20 76" xfId="35146" xr:uid="{00000000-0005-0000-0000-0000718A0000}"/>
    <cellStyle name="Note 20 77" xfId="52735" xr:uid="{00000000-0005-0000-0000-0000728A0000}"/>
    <cellStyle name="Note 20 78" xfId="53009" xr:uid="{00000000-0005-0000-0000-0000738A0000}"/>
    <cellStyle name="Note 20 79" xfId="53470" xr:uid="{00000000-0005-0000-0000-0000748A0000}"/>
    <cellStyle name="Note 20 8" xfId="35147" xr:uid="{00000000-0005-0000-0000-0000758A0000}"/>
    <cellStyle name="Note 20 8 2" xfId="35148" xr:uid="{00000000-0005-0000-0000-0000768A0000}"/>
    <cellStyle name="Note 20 9" xfId="35149" xr:uid="{00000000-0005-0000-0000-0000778A0000}"/>
    <cellStyle name="Note 20 9 2" xfId="35150" xr:uid="{00000000-0005-0000-0000-0000788A0000}"/>
    <cellStyle name="Note 21" xfId="1022" xr:uid="{00000000-0005-0000-0000-0000798A0000}"/>
    <cellStyle name="Note 21 10" xfId="35151" xr:uid="{00000000-0005-0000-0000-00007A8A0000}"/>
    <cellStyle name="Note 21 10 2" xfId="35152" xr:uid="{00000000-0005-0000-0000-00007B8A0000}"/>
    <cellStyle name="Note 21 11" xfId="35153" xr:uid="{00000000-0005-0000-0000-00007C8A0000}"/>
    <cellStyle name="Note 21 11 2" xfId="35154" xr:uid="{00000000-0005-0000-0000-00007D8A0000}"/>
    <cellStyle name="Note 21 12" xfId="35155" xr:uid="{00000000-0005-0000-0000-00007E8A0000}"/>
    <cellStyle name="Note 21 12 2" xfId="35156" xr:uid="{00000000-0005-0000-0000-00007F8A0000}"/>
    <cellStyle name="Note 21 13" xfId="35157" xr:uid="{00000000-0005-0000-0000-0000808A0000}"/>
    <cellStyle name="Note 21 13 2" xfId="35158" xr:uid="{00000000-0005-0000-0000-0000818A0000}"/>
    <cellStyle name="Note 21 14" xfId="35159" xr:uid="{00000000-0005-0000-0000-0000828A0000}"/>
    <cellStyle name="Note 21 14 2" xfId="35160" xr:uid="{00000000-0005-0000-0000-0000838A0000}"/>
    <cellStyle name="Note 21 15" xfId="35161" xr:uid="{00000000-0005-0000-0000-0000848A0000}"/>
    <cellStyle name="Note 21 15 2" xfId="35162" xr:uid="{00000000-0005-0000-0000-0000858A0000}"/>
    <cellStyle name="Note 21 16" xfId="35163" xr:uid="{00000000-0005-0000-0000-0000868A0000}"/>
    <cellStyle name="Note 21 16 2" xfId="35164" xr:uid="{00000000-0005-0000-0000-0000878A0000}"/>
    <cellStyle name="Note 21 17" xfId="35165" xr:uid="{00000000-0005-0000-0000-0000888A0000}"/>
    <cellStyle name="Note 21 17 2" xfId="35166" xr:uid="{00000000-0005-0000-0000-0000898A0000}"/>
    <cellStyle name="Note 21 18" xfId="35167" xr:uid="{00000000-0005-0000-0000-00008A8A0000}"/>
    <cellStyle name="Note 21 18 2" xfId="35168" xr:uid="{00000000-0005-0000-0000-00008B8A0000}"/>
    <cellStyle name="Note 21 19" xfId="35169" xr:uid="{00000000-0005-0000-0000-00008C8A0000}"/>
    <cellStyle name="Note 21 19 2" xfId="35170" xr:uid="{00000000-0005-0000-0000-00008D8A0000}"/>
    <cellStyle name="Note 21 2" xfId="1023" xr:uid="{00000000-0005-0000-0000-00008E8A0000}"/>
    <cellStyle name="Note 21 2 2" xfId="35171" xr:uid="{00000000-0005-0000-0000-00008F8A0000}"/>
    <cellStyle name="Note 21 20" xfId="35172" xr:uid="{00000000-0005-0000-0000-0000908A0000}"/>
    <cellStyle name="Note 21 20 2" xfId="35173" xr:uid="{00000000-0005-0000-0000-0000918A0000}"/>
    <cellStyle name="Note 21 21" xfId="35174" xr:uid="{00000000-0005-0000-0000-0000928A0000}"/>
    <cellStyle name="Note 21 21 2" xfId="35175" xr:uid="{00000000-0005-0000-0000-0000938A0000}"/>
    <cellStyle name="Note 21 22" xfId="35176" xr:uid="{00000000-0005-0000-0000-0000948A0000}"/>
    <cellStyle name="Note 21 22 2" xfId="35177" xr:uid="{00000000-0005-0000-0000-0000958A0000}"/>
    <cellStyle name="Note 21 23" xfId="35178" xr:uid="{00000000-0005-0000-0000-0000968A0000}"/>
    <cellStyle name="Note 21 23 2" xfId="35179" xr:uid="{00000000-0005-0000-0000-0000978A0000}"/>
    <cellStyle name="Note 21 24" xfId="35180" xr:uid="{00000000-0005-0000-0000-0000988A0000}"/>
    <cellStyle name="Note 21 24 2" xfId="35181" xr:uid="{00000000-0005-0000-0000-0000998A0000}"/>
    <cellStyle name="Note 21 25" xfId="35182" xr:uid="{00000000-0005-0000-0000-00009A8A0000}"/>
    <cellStyle name="Note 21 25 2" xfId="35183" xr:uid="{00000000-0005-0000-0000-00009B8A0000}"/>
    <cellStyle name="Note 21 26" xfId="35184" xr:uid="{00000000-0005-0000-0000-00009C8A0000}"/>
    <cellStyle name="Note 21 26 2" xfId="35185" xr:uid="{00000000-0005-0000-0000-00009D8A0000}"/>
    <cellStyle name="Note 21 27" xfId="35186" xr:uid="{00000000-0005-0000-0000-00009E8A0000}"/>
    <cellStyle name="Note 21 27 2" xfId="35187" xr:uid="{00000000-0005-0000-0000-00009F8A0000}"/>
    <cellStyle name="Note 21 28" xfId="35188" xr:uid="{00000000-0005-0000-0000-0000A08A0000}"/>
    <cellStyle name="Note 21 28 2" xfId="35189" xr:uid="{00000000-0005-0000-0000-0000A18A0000}"/>
    <cellStyle name="Note 21 29" xfId="35190" xr:uid="{00000000-0005-0000-0000-0000A28A0000}"/>
    <cellStyle name="Note 21 29 2" xfId="35191" xr:uid="{00000000-0005-0000-0000-0000A38A0000}"/>
    <cellStyle name="Note 21 3" xfId="35192" xr:uid="{00000000-0005-0000-0000-0000A48A0000}"/>
    <cellStyle name="Note 21 3 2" xfId="35193" xr:uid="{00000000-0005-0000-0000-0000A58A0000}"/>
    <cellStyle name="Note 21 30" xfId="35194" xr:uid="{00000000-0005-0000-0000-0000A68A0000}"/>
    <cellStyle name="Note 21 30 2" xfId="35195" xr:uid="{00000000-0005-0000-0000-0000A78A0000}"/>
    <cellStyle name="Note 21 31" xfId="35196" xr:uid="{00000000-0005-0000-0000-0000A88A0000}"/>
    <cellStyle name="Note 21 31 2" xfId="35197" xr:uid="{00000000-0005-0000-0000-0000A98A0000}"/>
    <cellStyle name="Note 21 32" xfId="35198" xr:uid="{00000000-0005-0000-0000-0000AA8A0000}"/>
    <cellStyle name="Note 21 32 2" xfId="35199" xr:uid="{00000000-0005-0000-0000-0000AB8A0000}"/>
    <cellStyle name="Note 21 33" xfId="35200" xr:uid="{00000000-0005-0000-0000-0000AC8A0000}"/>
    <cellStyle name="Note 21 33 2" xfId="35201" xr:uid="{00000000-0005-0000-0000-0000AD8A0000}"/>
    <cellStyle name="Note 21 34" xfId="35202" xr:uid="{00000000-0005-0000-0000-0000AE8A0000}"/>
    <cellStyle name="Note 21 34 2" xfId="35203" xr:uid="{00000000-0005-0000-0000-0000AF8A0000}"/>
    <cellStyle name="Note 21 35" xfId="35204" xr:uid="{00000000-0005-0000-0000-0000B08A0000}"/>
    <cellStyle name="Note 21 35 2" xfId="35205" xr:uid="{00000000-0005-0000-0000-0000B18A0000}"/>
    <cellStyle name="Note 21 36" xfId="35206" xr:uid="{00000000-0005-0000-0000-0000B28A0000}"/>
    <cellStyle name="Note 21 36 2" xfId="35207" xr:uid="{00000000-0005-0000-0000-0000B38A0000}"/>
    <cellStyle name="Note 21 37" xfId="35208" xr:uid="{00000000-0005-0000-0000-0000B48A0000}"/>
    <cellStyle name="Note 21 37 2" xfId="35209" xr:uid="{00000000-0005-0000-0000-0000B58A0000}"/>
    <cellStyle name="Note 21 38" xfId="35210" xr:uid="{00000000-0005-0000-0000-0000B68A0000}"/>
    <cellStyle name="Note 21 38 2" xfId="35211" xr:uid="{00000000-0005-0000-0000-0000B78A0000}"/>
    <cellStyle name="Note 21 39" xfId="35212" xr:uid="{00000000-0005-0000-0000-0000B88A0000}"/>
    <cellStyle name="Note 21 4" xfId="35213" xr:uid="{00000000-0005-0000-0000-0000B98A0000}"/>
    <cellStyle name="Note 21 4 2" xfId="35214" xr:uid="{00000000-0005-0000-0000-0000BA8A0000}"/>
    <cellStyle name="Note 21 40" xfId="35215" xr:uid="{00000000-0005-0000-0000-0000BB8A0000}"/>
    <cellStyle name="Note 21 41" xfId="35216" xr:uid="{00000000-0005-0000-0000-0000BC8A0000}"/>
    <cellStyle name="Note 21 42" xfId="35217" xr:uid="{00000000-0005-0000-0000-0000BD8A0000}"/>
    <cellStyle name="Note 21 43" xfId="35218" xr:uid="{00000000-0005-0000-0000-0000BE8A0000}"/>
    <cellStyle name="Note 21 44" xfId="35219" xr:uid="{00000000-0005-0000-0000-0000BF8A0000}"/>
    <cellStyle name="Note 21 45" xfId="35220" xr:uid="{00000000-0005-0000-0000-0000C08A0000}"/>
    <cellStyle name="Note 21 46" xfId="35221" xr:uid="{00000000-0005-0000-0000-0000C18A0000}"/>
    <cellStyle name="Note 21 47" xfId="35222" xr:uid="{00000000-0005-0000-0000-0000C28A0000}"/>
    <cellStyle name="Note 21 48" xfId="35223" xr:uid="{00000000-0005-0000-0000-0000C38A0000}"/>
    <cellStyle name="Note 21 49" xfId="35224" xr:uid="{00000000-0005-0000-0000-0000C48A0000}"/>
    <cellStyle name="Note 21 5" xfId="35225" xr:uid="{00000000-0005-0000-0000-0000C58A0000}"/>
    <cellStyle name="Note 21 5 2" xfId="35226" xr:uid="{00000000-0005-0000-0000-0000C68A0000}"/>
    <cellStyle name="Note 21 50" xfId="35227" xr:uid="{00000000-0005-0000-0000-0000C78A0000}"/>
    <cellStyle name="Note 21 51" xfId="35228" xr:uid="{00000000-0005-0000-0000-0000C88A0000}"/>
    <cellStyle name="Note 21 52" xfId="35229" xr:uid="{00000000-0005-0000-0000-0000C98A0000}"/>
    <cellStyle name="Note 21 53" xfId="35230" xr:uid="{00000000-0005-0000-0000-0000CA8A0000}"/>
    <cellStyle name="Note 21 54" xfId="35231" xr:uid="{00000000-0005-0000-0000-0000CB8A0000}"/>
    <cellStyle name="Note 21 55" xfId="35232" xr:uid="{00000000-0005-0000-0000-0000CC8A0000}"/>
    <cellStyle name="Note 21 56" xfId="35233" xr:uid="{00000000-0005-0000-0000-0000CD8A0000}"/>
    <cellStyle name="Note 21 57" xfId="35234" xr:uid="{00000000-0005-0000-0000-0000CE8A0000}"/>
    <cellStyle name="Note 21 58" xfId="35235" xr:uid="{00000000-0005-0000-0000-0000CF8A0000}"/>
    <cellStyle name="Note 21 59" xfId="35236" xr:uid="{00000000-0005-0000-0000-0000D08A0000}"/>
    <cellStyle name="Note 21 6" xfId="35237" xr:uid="{00000000-0005-0000-0000-0000D18A0000}"/>
    <cellStyle name="Note 21 6 2" xfId="35238" xr:uid="{00000000-0005-0000-0000-0000D28A0000}"/>
    <cellStyle name="Note 21 60" xfId="35239" xr:uid="{00000000-0005-0000-0000-0000D38A0000}"/>
    <cellStyle name="Note 21 61" xfId="35240" xr:uid="{00000000-0005-0000-0000-0000D48A0000}"/>
    <cellStyle name="Note 21 62" xfId="35241" xr:uid="{00000000-0005-0000-0000-0000D58A0000}"/>
    <cellStyle name="Note 21 63" xfId="35242" xr:uid="{00000000-0005-0000-0000-0000D68A0000}"/>
    <cellStyle name="Note 21 64" xfId="35243" xr:uid="{00000000-0005-0000-0000-0000D78A0000}"/>
    <cellStyle name="Note 21 65" xfId="35244" xr:uid="{00000000-0005-0000-0000-0000D88A0000}"/>
    <cellStyle name="Note 21 66" xfId="35245" xr:uid="{00000000-0005-0000-0000-0000D98A0000}"/>
    <cellStyle name="Note 21 67" xfId="35246" xr:uid="{00000000-0005-0000-0000-0000DA8A0000}"/>
    <cellStyle name="Note 21 68" xfId="35247" xr:uid="{00000000-0005-0000-0000-0000DB8A0000}"/>
    <cellStyle name="Note 21 69" xfId="35248" xr:uid="{00000000-0005-0000-0000-0000DC8A0000}"/>
    <cellStyle name="Note 21 7" xfId="35249" xr:uid="{00000000-0005-0000-0000-0000DD8A0000}"/>
    <cellStyle name="Note 21 7 2" xfId="35250" xr:uid="{00000000-0005-0000-0000-0000DE8A0000}"/>
    <cellStyle name="Note 21 70" xfId="35251" xr:uid="{00000000-0005-0000-0000-0000DF8A0000}"/>
    <cellStyle name="Note 21 71" xfId="35252" xr:uid="{00000000-0005-0000-0000-0000E08A0000}"/>
    <cellStyle name="Note 21 72" xfId="35253" xr:uid="{00000000-0005-0000-0000-0000E18A0000}"/>
    <cellStyle name="Note 21 73" xfId="35254" xr:uid="{00000000-0005-0000-0000-0000E28A0000}"/>
    <cellStyle name="Note 21 74" xfId="35255" xr:uid="{00000000-0005-0000-0000-0000E38A0000}"/>
    <cellStyle name="Note 21 75" xfId="35256" xr:uid="{00000000-0005-0000-0000-0000E48A0000}"/>
    <cellStyle name="Note 21 76" xfId="52728" xr:uid="{00000000-0005-0000-0000-0000E58A0000}"/>
    <cellStyle name="Note 21 77" xfId="53002" xr:uid="{00000000-0005-0000-0000-0000E68A0000}"/>
    <cellStyle name="Note 21 78" xfId="53463" xr:uid="{00000000-0005-0000-0000-0000E78A0000}"/>
    <cellStyle name="Note 21 8" xfId="35257" xr:uid="{00000000-0005-0000-0000-0000E88A0000}"/>
    <cellStyle name="Note 21 8 2" xfId="35258" xr:uid="{00000000-0005-0000-0000-0000E98A0000}"/>
    <cellStyle name="Note 21 9" xfId="35259" xr:uid="{00000000-0005-0000-0000-0000EA8A0000}"/>
    <cellStyle name="Note 21 9 2" xfId="35260" xr:uid="{00000000-0005-0000-0000-0000EB8A0000}"/>
    <cellStyle name="Note 22" xfId="1024" xr:uid="{00000000-0005-0000-0000-0000EC8A0000}"/>
    <cellStyle name="Note 22 2" xfId="35261" xr:uid="{00000000-0005-0000-0000-0000ED8A0000}"/>
    <cellStyle name="Note 23" xfId="35262" xr:uid="{00000000-0005-0000-0000-0000EE8A0000}"/>
    <cellStyle name="Note 23 2" xfId="35263" xr:uid="{00000000-0005-0000-0000-0000EF8A0000}"/>
    <cellStyle name="Note 24" xfId="35264" xr:uid="{00000000-0005-0000-0000-0000F08A0000}"/>
    <cellStyle name="Note 24 2" xfId="35265" xr:uid="{00000000-0005-0000-0000-0000F18A0000}"/>
    <cellStyle name="Note 25" xfId="35266" xr:uid="{00000000-0005-0000-0000-0000F28A0000}"/>
    <cellStyle name="Note 25 2" xfId="35267" xr:uid="{00000000-0005-0000-0000-0000F38A0000}"/>
    <cellStyle name="Note 26" xfId="35268" xr:uid="{00000000-0005-0000-0000-0000F48A0000}"/>
    <cellStyle name="Note 26 2" xfId="35269" xr:uid="{00000000-0005-0000-0000-0000F58A0000}"/>
    <cellStyle name="Note 27" xfId="35270" xr:uid="{00000000-0005-0000-0000-0000F68A0000}"/>
    <cellStyle name="Note 27 2" xfId="35271" xr:uid="{00000000-0005-0000-0000-0000F78A0000}"/>
    <cellStyle name="Note 28" xfId="35272" xr:uid="{00000000-0005-0000-0000-0000F88A0000}"/>
    <cellStyle name="Note 28 2" xfId="35273" xr:uid="{00000000-0005-0000-0000-0000F98A0000}"/>
    <cellStyle name="Note 29" xfId="35274" xr:uid="{00000000-0005-0000-0000-0000FA8A0000}"/>
    <cellStyle name="Note 29 2" xfId="35275" xr:uid="{00000000-0005-0000-0000-0000FB8A0000}"/>
    <cellStyle name="Note 3" xfId="1025" xr:uid="{00000000-0005-0000-0000-0000FC8A0000}"/>
    <cellStyle name="Note 3 10" xfId="35276" xr:uid="{00000000-0005-0000-0000-0000FD8A0000}"/>
    <cellStyle name="Note 3 10 2" xfId="35277" xr:uid="{00000000-0005-0000-0000-0000FE8A0000}"/>
    <cellStyle name="Note 3 11" xfId="35278" xr:uid="{00000000-0005-0000-0000-0000FF8A0000}"/>
    <cellStyle name="Note 3 11 2" xfId="35279" xr:uid="{00000000-0005-0000-0000-0000008B0000}"/>
    <cellStyle name="Note 3 12" xfId="35280" xr:uid="{00000000-0005-0000-0000-0000018B0000}"/>
    <cellStyle name="Note 3 12 2" xfId="35281" xr:uid="{00000000-0005-0000-0000-0000028B0000}"/>
    <cellStyle name="Note 3 13" xfId="35282" xr:uid="{00000000-0005-0000-0000-0000038B0000}"/>
    <cellStyle name="Note 3 13 2" xfId="35283" xr:uid="{00000000-0005-0000-0000-0000048B0000}"/>
    <cellStyle name="Note 3 14" xfId="35284" xr:uid="{00000000-0005-0000-0000-0000058B0000}"/>
    <cellStyle name="Note 3 14 2" xfId="35285" xr:uid="{00000000-0005-0000-0000-0000068B0000}"/>
    <cellStyle name="Note 3 15" xfId="35286" xr:uid="{00000000-0005-0000-0000-0000078B0000}"/>
    <cellStyle name="Note 3 15 2" xfId="35287" xr:uid="{00000000-0005-0000-0000-0000088B0000}"/>
    <cellStyle name="Note 3 16" xfId="35288" xr:uid="{00000000-0005-0000-0000-0000098B0000}"/>
    <cellStyle name="Note 3 16 2" xfId="35289" xr:uid="{00000000-0005-0000-0000-00000A8B0000}"/>
    <cellStyle name="Note 3 17" xfId="35290" xr:uid="{00000000-0005-0000-0000-00000B8B0000}"/>
    <cellStyle name="Note 3 17 2" xfId="35291" xr:uid="{00000000-0005-0000-0000-00000C8B0000}"/>
    <cellStyle name="Note 3 18" xfId="35292" xr:uid="{00000000-0005-0000-0000-00000D8B0000}"/>
    <cellStyle name="Note 3 18 2" xfId="35293" xr:uid="{00000000-0005-0000-0000-00000E8B0000}"/>
    <cellStyle name="Note 3 19" xfId="35294" xr:uid="{00000000-0005-0000-0000-00000F8B0000}"/>
    <cellStyle name="Note 3 19 2" xfId="35295" xr:uid="{00000000-0005-0000-0000-0000108B0000}"/>
    <cellStyle name="Note 3 2" xfId="1026" xr:uid="{00000000-0005-0000-0000-0000118B0000}"/>
    <cellStyle name="Note 3 2 2" xfId="35296" xr:uid="{00000000-0005-0000-0000-0000128B0000}"/>
    <cellStyle name="Note 3 20" xfId="35297" xr:uid="{00000000-0005-0000-0000-0000138B0000}"/>
    <cellStyle name="Note 3 20 2" xfId="35298" xr:uid="{00000000-0005-0000-0000-0000148B0000}"/>
    <cellStyle name="Note 3 21" xfId="35299" xr:uid="{00000000-0005-0000-0000-0000158B0000}"/>
    <cellStyle name="Note 3 21 2" xfId="35300" xr:uid="{00000000-0005-0000-0000-0000168B0000}"/>
    <cellStyle name="Note 3 22" xfId="35301" xr:uid="{00000000-0005-0000-0000-0000178B0000}"/>
    <cellStyle name="Note 3 22 2" xfId="35302" xr:uid="{00000000-0005-0000-0000-0000188B0000}"/>
    <cellStyle name="Note 3 23" xfId="35303" xr:uid="{00000000-0005-0000-0000-0000198B0000}"/>
    <cellStyle name="Note 3 23 2" xfId="35304" xr:uid="{00000000-0005-0000-0000-00001A8B0000}"/>
    <cellStyle name="Note 3 24" xfId="35305" xr:uid="{00000000-0005-0000-0000-00001B8B0000}"/>
    <cellStyle name="Note 3 24 2" xfId="35306" xr:uid="{00000000-0005-0000-0000-00001C8B0000}"/>
    <cellStyle name="Note 3 25" xfId="35307" xr:uid="{00000000-0005-0000-0000-00001D8B0000}"/>
    <cellStyle name="Note 3 25 2" xfId="35308" xr:uid="{00000000-0005-0000-0000-00001E8B0000}"/>
    <cellStyle name="Note 3 26" xfId="35309" xr:uid="{00000000-0005-0000-0000-00001F8B0000}"/>
    <cellStyle name="Note 3 26 2" xfId="35310" xr:uid="{00000000-0005-0000-0000-0000208B0000}"/>
    <cellStyle name="Note 3 27" xfId="35311" xr:uid="{00000000-0005-0000-0000-0000218B0000}"/>
    <cellStyle name="Note 3 27 2" xfId="35312" xr:uid="{00000000-0005-0000-0000-0000228B0000}"/>
    <cellStyle name="Note 3 28" xfId="35313" xr:uid="{00000000-0005-0000-0000-0000238B0000}"/>
    <cellStyle name="Note 3 28 2" xfId="35314" xr:uid="{00000000-0005-0000-0000-0000248B0000}"/>
    <cellStyle name="Note 3 29" xfId="35315" xr:uid="{00000000-0005-0000-0000-0000258B0000}"/>
    <cellStyle name="Note 3 29 2" xfId="35316" xr:uid="{00000000-0005-0000-0000-0000268B0000}"/>
    <cellStyle name="Note 3 3" xfId="35317" xr:uid="{00000000-0005-0000-0000-0000278B0000}"/>
    <cellStyle name="Note 3 3 2" xfId="35318" xr:uid="{00000000-0005-0000-0000-0000288B0000}"/>
    <cellStyle name="Note 3 30" xfId="35319" xr:uid="{00000000-0005-0000-0000-0000298B0000}"/>
    <cellStyle name="Note 3 30 2" xfId="35320" xr:uid="{00000000-0005-0000-0000-00002A8B0000}"/>
    <cellStyle name="Note 3 31" xfId="35321" xr:uid="{00000000-0005-0000-0000-00002B8B0000}"/>
    <cellStyle name="Note 3 31 2" xfId="35322" xr:uid="{00000000-0005-0000-0000-00002C8B0000}"/>
    <cellStyle name="Note 3 32" xfId="35323" xr:uid="{00000000-0005-0000-0000-00002D8B0000}"/>
    <cellStyle name="Note 3 32 2" xfId="35324" xr:uid="{00000000-0005-0000-0000-00002E8B0000}"/>
    <cellStyle name="Note 3 33" xfId="35325" xr:uid="{00000000-0005-0000-0000-00002F8B0000}"/>
    <cellStyle name="Note 3 33 2" xfId="35326" xr:uid="{00000000-0005-0000-0000-0000308B0000}"/>
    <cellStyle name="Note 3 34" xfId="35327" xr:uid="{00000000-0005-0000-0000-0000318B0000}"/>
    <cellStyle name="Note 3 34 2" xfId="35328" xr:uid="{00000000-0005-0000-0000-0000328B0000}"/>
    <cellStyle name="Note 3 35" xfId="35329" xr:uid="{00000000-0005-0000-0000-0000338B0000}"/>
    <cellStyle name="Note 3 35 2" xfId="35330" xr:uid="{00000000-0005-0000-0000-0000348B0000}"/>
    <cellStyle name="Note 3 36" xfId="35331" xr:uid="{00000000-0005-0000-0000-0000358B0000}"/>
    <cellStyle name="Note 3 36 2" xfId="35332" xr:uid="{00000000-0005-0000-0000-0000368B0000}"/>
    <cellStyle name="Note 3 37" xfId="35333" xr:uid="{00000000-0005-0000-0000-0000378B0000}"/>
    <cellStyle name="Note 3 37 2" xfId="35334" xr:uid="{00000000-0005-0000-0000-0000388B0000}"/>
    <cellStyle name="Note 3 38" xfId="35335" xr:uid="{00000000-0005-0000-0000-0000398B0000}"/>
    <cellStyle name="Note 3 38 2" xfId="35336" xr:uid="{00000000-0005-0000-0000-00003A8B0000}"/>
    <cellStyle name="Note 3 39" xfId="35337" xr:uid="{00000000-0005-0000-0000-00003B8B0000}"/>
    <cellStyle name="Note 3 39 2" xfId="35338" xr:uid="{00000000-0005-0000-0000-00003C8B0000}"/>
    <cellStyle name="Note 3 4" xfId="35339" xr:uid="{00000000-0005-0000-0000-00003D8B0000}"/>
    <cellStyle name="Note 3 4 2" xfId="35340" xr:uid="{00000000-0005-0000-0000-00003E8B0000}"/>
    <cellStyle name="Note 3 40" xfId="35341" xr:uid="{00000000-0005-0000-0000-00003F8B0000}"/>
    <cellStyle name="Note 3 41" xfId="35342" xr:uid="{00000000-0005-0000-0000-0000408B0000}"/>
    <cellStyle name="Note 3 42" xfId="35343" xr:uid="{00000000-0005-0000-0000-0000418B0000}"/>
    <cellStyle name="Note 3 43" xfId="35344" xr:uid="{00000000-0005-0000-0000-0000428B0000}"/>
    <cellStyle name="Note 3 44" xfId="35345" xr:uid="{00000000-0005-0000-0000-0000438B0000}"/>
    <cellStyle name="Note 3 45" xfId="35346" xr:uid="{00000000-0005-0000-0000-0000448B0000}"/>
    <cellStyle name="Note 3 46" xfId="35347" xr:uid="{00000000-0005-0000-0000-0000458B0000}"/>
    <cellStyle name="Note 3 47" xfId="35348" xr:uid="{00000000-0005-0000-0000-0000468B0000}"/>
    <cellStyle name="Note 3 48" xfId="35349" xr:uid="{00000000-0005-0000-0000-0000478B0000}"/>
    <cellStyle name="Note 3 49" xfId="35350" xr:uid="{00000000-0005-0000-0000-0000488B0000}"/>
    <cellStyle name="Note 3 5" xfId="35351" xr:uid="{00000000-0005-0000-0000-0000498B0000}"/>
    <cellStyle name="Note 3 5 2" xfId="35352" xr:uid="{00000000-0005-0000-0000-00004A8B0000}"/>
    <cellStyle name="Note 3 50" xfId="35353" xr:uid="{00000000-0005-0000-0000-00004B8B0000}"/>
    <cellStyle name="Note 3 51" xfId="35354" xr:uid="{00000000-0005-0000-0000-00004C8B0000}"/>
    <cellStyle name="Note 3 52" xfId="35355" xr:uid="{00000000-0005-0000-0000-00004D8B0000}"/>
    <cellStyle name="Note 3 53" xfId="35356" xr:uid="{00000000-0005-0000-0000-00004E8B0000}"/>
    <cellStyle name="Note 3 54" xfId="35357" xr:uid="{00000000-0005-0000-0000-00004F8B0000}"/>
    <cellStyle name="Note 3 55" xfId="35358" xr:uid="{00000000-0005-0000-0000-0000508B0000}"/>
    <cellStyle name="Note 3 56" xfId="35359" xr:uid="{00000000-0005-0000-0000-0000518B0000}"/>
    <cellStyle name="Note 3 57" xfId="35360" xr:uid="{00000000-0005-0000-0000-0000528B0000}"/>
    <cellStyle name="Note 3 58" xfId="35361" xr:uid="{00000000-0005-0000-0000-0000538B0000}"/>
    <cellStyle name="Note 3 59" xfId="35362" xr:uid="{00000000-0005-0000-0000-0000548B0000}"/>
    <cellStyle name="Note 3 6" xfId="35363" xr:uid="{00000000-0005-0000-0000-0000558B0000}"/>
    <cellStyle name="Note 3 6 2" xfId="35364" xr:uid="{00000000-0005-0000-0000-0000568B0000}"/>
    <cellStyle name="Note 3 60" xfId="35365" xr:uid="{00000000-0005-0000-0000-0000578B0000}"/>
    <cellStyle name="Note 3 61" xfId="35366" xr:uid="{00000000-0005-0000-0000-0000588B0000}"/>
    <cellStyle name="Note 3 62" xfId="35367" xr:uid="{00000000-0005-0000-0000-0000598B0000}"/>
    <cellStyle name="Note 3 63" xfId="35368" xr:uid="{00000000-0005-0000-0000-00005A8B0000}"/>
    <cellStyle name="Note 3 64" xfId="35369" xr:uid="{00000000-0005-0000-0000-00005B8B0000}"/>
    <cellStyle name="Note 3 65" xfId="35370" xr:uid="{00000000-0005-0000-0000-00005C8B0000}"/>
    <cellStyle name="Note 3 66" xfId="35371" xr:uid="{00000000-0005-0000-0000-00005D8B0000}"/>
    <cellStyle name="Note 3 67" xfId="35372" xr:uid="{00000000-0005-0000-0000-00005E8B0000}"/>
    <cellStyle name="Note 3 68" xfId="35373" xr:uid="{00000000-0005-0000-0000-00005F8B0000}"/>
    <cellStyle name="Note 3 69" xfId="35374" xr:uid="{00000000-0005-0000-0000-0000608B0000}"/>
    <cellStyle name="Note 3 7" xfId="35375" xr:uid="{00000000-0005-0000-0000-0000618B0000}"/>
    <cellStyle name="Note 3 7 2" xfId="35376" xr:uid="{00000000-0005-0000-0000-0000628B0000}"/>
    <cellStyle name="Note 3 70" xfId="35377" xr:uid="{00000000-0005-0000-0000-0000638B0000}"/>
    <cellStyle name="Note 3 71" xfId="35378" xr:uid="{00000000-0005-0000-0000-0000648B0000}"/>
    <cellStyle name="Note 3 72" xfId="35379" xr:uid="{00000000-0005-0000-0000-0000658B0000}"/>
    <cellStyle name="Note 3 73" xfId="35380" xr:uid="{00000000-0005-0000-0000-0000668B0000}"/>
    <cellStyle name="Note 3 74" xfId="35381" xr:uid="{00000000-0005-0000-0000-0000678B0000}"/>
    <cellStyle name="Note 3 75" xfId="35382" xr:uid="{00000000-0005-0000-0000-0000688B0000}"/>
    <cellStyle name="Note 3 76" xfId="35383" xr:uid="{00000000-0005-0000-0000-0000698B0000}"/>
    <cellStyle name="Note 3 77" xfId="52384" xr:uid="{00000000-0005-0000-0000-00006A8B0000}"/>
    <cellStyle name="Note 3 78" xfId="52719" xr:uid="{00000000-0005-0000-0000-00006B8B0000}"/>
    <cellStyle name="Note 3 79" xfId="53067" xr:uid="{00000000-0005-0000-0000-00006C8B0000}"/>
    <cellStyle name="Note 3 8" xfId="35384" xr:uid="{00000000-0005-0000-0000-00006D8B0000}"/>
    <cellStyle name="Note 3 8 2" xfId="35385" xr:uid="{00000000-0005-0000-0000-00006E8B0000}"/>
    <cellStyle name="Note 3 9" xfId="35386" xr:uid="{00000000-0005-0000-0000-00006F8B0000}"/>
    <cellStyle name="Note 3 9 2" xfId="35387" xr:uid="{00000000-0005-0000-0000-0000708B0000}"/>
    <cellStyle name="Note 30" xfId="35388" xr:uid="{00000000-0005-0000-0000-0000718B0000}"/>
    <cellStyle name="Note 30 2" xfId="35389" xr:uid="{00000000-0005-0000-0000-0000728B0000}"/>
    <cellStyle name="Note 31" xfId="35390" xr:uid="{00000000-0005-0000-0000-0000738B0000}"/>
    <cellStyle name="Note 31 2" xfId="35391" xr:uid="{00000000-0005-0000-0000-0000748B0000}"/>
    <cellStyle name="Note 32" xfId="35392" xr:uid="{00000000-0005-0000-0000-0000758B0000}"/>
    <cellStyle name="Note 32 2" xfId="35393" xr:uid="{00000000-0005-0000-0000-0000768B0000}"/>
    <cellStyle name="Note 33" xfId="35394" xr:uid="{00000000-0005-0000-0000-0000778B0000}"/>
    <cellStyle name="Note 33 2" xfId="35395" xr:uid="{00000000-0005-0000-0000-0000788B0000}"/>
    <cellStyle name="Note 34" xfId="35396" xr:uid="{00000000-0005-0000-0000-0000798B0000}"/>
    <cellStyle name="Note 34 2" xfId="35397" xr:uid="{00000000-0005-0000-0000-00007A8B0000}"/>
    <cellStyle name="Note 35" xfId="35398" xr:uid="{00000000-0005-0000-0000-00007B8B0000}"/>
    <cellStyle name="Note 35 2" xfId="35399" xr:uid="{00000000-0005-0000-0000-00007C8B0000}"/>
    <cellStyle name="Note 36" xfId="35400" xr:uid="{00000000-0005-0000-0000-00007D8B0000}"/>
    <cellStyle name="Note 36 2" xfId="35401" xr:uid="{00000000-0005-0000-0000-00007E8B0000}"/>
    <cellStyle name="Note 37" xfId="35402" xr:uid="{00000000-0005-0000-0000-00007F8B0000}"/>
    <cellStyle name="Note 37 2" xfId="35403" xr:uid="{00000000-0005-0000-0000-0000808B0000}"/>
    <cellStyle name="Note 38" xfId="35404" xr:uid="{00000000-0005-0000-0000-0000818B0000}"/>
    <cellStyle name="Note 38 2" xfId="35405" xr:uid="{00000000-0005-0000-0000-0000828B0000}"/>
    <cellStyle name="Note 39" xfId="35406" xr:uid="{00000000-0005-0000-0000-0000838B0000}"/>
    <cellStyle name="Note 39 2" xfId="35407" xr:uid="{00000000-0005-0000-0000-0000848B0000}"/>
    <cellStyle name="Note 4" xfId="1027" xr:uid="{00000000-0005-0000-0000-0000858B0000}"/>
    <cellStyle name="Note 4 10" xfId="35408" xr:uid="{00000000-0005-0000-0000-0000868B0000}"/>
    <cellStyle name="Note 4 10 2" xfId="35409" xr:uid="{00000000-0005-0000-0000-0000878B0000}"/>
    <cellStyle name="Note 4 11" xfId="35410" xr:uid="{00000000-0005-0000-0000-0000888B0000}"/>
    <cellStyle name="Note 4 11 2" xfId="35411" xr:uid="{00000000-0005-0000-0000-0000898B0000}"/>
    <cellStyle name="Note 4 12" xfId="35412" xr:uid="{00000000-0005-0000-0000-00008A8B0000}"/>
    <cellStyle name="Note 4 12 2" xfId="35413" xr:uid="{00000000-0005-0000-0000-00008B8B0000}"/>
    <cellStyle name="Note 4 13" xfId="35414" xr:uid="{00000000-0005-0000-0000-00008C8B0000}"/>
    <cellStyle name="Note 4 13 2" xfId="35415" xr:uid="{00000000-0005-0000-0000-00008D8B0000}"/>
    <cellStyle name="Note 4 14" xfId="35416" xr:uid="{00000000-0005-0000-0000-00008E8B0000}"/>
    <cellStyle name="Note 4 14 2" xfId="35417" xr:uid="{00000000-0005-0000-0000-00008F8B0000}"/>
    <cellStyle name="Note 4 15" xfId="35418" xr:uid="{00000000-0005-0000-0000-0000908B0000}"/>
    <cellStyle name="Note 4 15 2" xfId="35419" xr:uid="{00000000-0005-0000-0000-0000918B0000}"/>
    <cellStyle name="Note 4 16" xfId="35420" xr:uid="{00000000-0005-0000-0000-0000928B0000}"/>
    <cellStyle name="Note 4 16 2" xfId="35421" xr:uid="{00000000-0005-0000-0000-0000938B0000}"/>
    <cellStyle name="Note 4 17" xfId="35422" xr:uid="{00000000-0005-0000-0000-0000948B0000}"/>
    <cellStyle name="Note 4 17 2" xfId="35423" xr:uid="{00000000-0005-0000-0000-0000958B0000}"/>
    <cellStyle name="Note 4 18" xfId="35424" xr:uid="{00000000-0005-0000-0000-0000968B0000}"/>
    <cellStyle name="Note 4 18 2" xfId="35425" xr:uid="{00000000-0005-0000-0000-0000978B0000}"/>
    <cellStyle name="Note 4 19" xfId="35426" xr:uid="{00000000-0005-0000-0000-0000988B0000}"/>
    <cellStyle name="Note 4 19 2" xfId="35427" xr:uid="{00000000-0005-0000-0000-0000998B0000}"/>
    <cellStyle name="Note 4 2" xfId="1028" xr:uid="{00000000-0005-0000-0000-00009A8B0000}"/>
    <cellStyle name="Note 4 2 2" xfId="35428" xr:uid="{00000000-0005-0000-0000-00009B8B0000}"/>
    <cellStyle name="Note 4 20" xfId="35429" xr:uid="{00000000-0005-0000-0000-00009C8B0000}"/>
    <cellStyle name="Note 4 20 2" xfId="35430" xr:uid="{00000000-0005-0000-0000-00009D8B0000}"/>
    <cellStyle name="Note 4 21" xfId="35431" xr:uid="{00000000-0005-0000-0000-00009E8B0000}"/>
    <cellStyle name="Note 4 21 2" xfId="35432" xr:uid="{00000000-0005-0000-0000-00009F8B0000}"/>
    <cellStyle name="Note 4 22" xfId="35433" xr:uid="{00000000-0005-0000-0000-0000A08B0000}"/>
    <cellStyle name="Note 4 22 2" xfId="35434" xr:uid="{00000000-0005-0000-0000-0000A18B0000}"/>
    <cellStyle name="Note 4 23" xfId="35435" xr:uid="{00000000-0005-0000-0000-0000A28B0000}"/>
    <cellStyle name="Note 4 23 2" xfId="35436" xr:uid="{00000000-0005-0000-0000-0000A38B0000}"/>
    <cellStyle name="Note 4 24" xfId="35437" xr:uid="{00000000-0005-0000-0000-0000A48B0000}"/>
    <cellStyle name="Note 4 24 2" xfId="35438" xr:uid="{00000000-0005-0000-0000-0000A58B0000}"/>
    <cellStyle name="Note 4 25" xfId="35439" xr:uid="{00000000-0005-0000-0000-0000A68B0000}"/>
    <cellStyle name="Note 4 25 2" xfId="35440" xr:uid="{00000000-0005-0000-0000-0000A78B0000}"/>
    <cellStyle name="Note 4 26" xfId="35441" xr:uid="{00000000-0005-0000-0000-0000A88B0000}"/>
    <cellStyle name="Note 4 26 2" xfId="35442" xr:uid="{00000000-0005-0000-0000-0000A98B0000}"/>
    <cellStyle name="Note 4 27" xfId="35443" xr:uid="{00000000-0005-0000-0000-0000AA8B0000}"/>
    <cellStyle name="Note 4 27 2" xfId="35444" xr:uid="{00000000-0005-0000-0000-0000AB8B0000}"/>
    <cellStyle name="Note 4 28" xfId="35445" xr:uid="{00000000-0005-0000-0000-0000AC8B0000}"/>
    <cellStyle name="Note 4 28 2" xfId="35446" xr:uid="{00000000-0005-0000-0000-0000AD8B0000}"/>
    <cellStyle name="Note 4 29" xfId="35447" xr:uid="{00000000-0005-0000-0000-0000AE8B0000}"/>
    <cellStyle name="Note 4 29 2" xfId="35448" xr:uid="{00000000-0005-0000-0000-0000AF8B0000}"/>
    <cellStyle name="Note 4 3" xfId="35449" xr:uid="{00000000-0005-0000-0000-0000B08B0000}"/>
    <cellStyle name="Note 4 3 2" xfId="35450" xr:uid="{00000000-0005-0000-0000-0000B18B0000}"/>
    <cellStyle name="Note 4 30" xfId="35451" xr:uid="{00000000-0005-0000-0000-0000B28B0000}"/>
    <cellStyle name="Note 4 30 2" xfId="35452" xr:uid="{00000000-0005-0000-0000-0000B38B0000}"/>
    <cellStyle name="Note 4 31" xfId="35453" xr:uid="{00000000-0005-0000-0000-0000B48B0000}"/>
    <cellStyle name="Note 4 31 2" xfId="35454" xr:uid="{00000000-0005-0000-0000-0000B58B0000}"/>
    <cellStyle name="Note 4 32" xfId="35455" xr:uid="{00000000-0005-0000-0000-0000B68B0000}"/>
    <cellStyle name="Note 4 32 2" xfId="35456" xr:uid="{00000000-0005-0000-0000-0000B78B0000}"/>
    <cellStyle name="Note 4 33" xfId="35457" xr:uid="{00000000-0005-0000-0000-0000B88B0000}"/>
    <cellStyle name="Note 4 33 2" xfId="35458" xr:uid="{00000000-0005-0000-0000-0000B98B0000}"/>
    <cellStyle name="Note 4 34" xfId="35459" xr:uid="{00000000-0005-0000-0000-0000BA8B0000}"/>
    <cellStyle name="Note 4 34 2" xfId="35460" xr:uid="{00000000-0005-0000-0000-0000BB8B0000}"/>
    <cellStyle name="Note 4 35" xfId="35461" xr:uid="{00000000-0005-0000-0000-0000BC8B0000}"/>
    <cellStyle name="Note 4 35 2" xfId="35462" xr:uid="{00000000-0005-0000-0000-0000BD8B0000}"/>
    <cellStyle name="Note 4 36" xfId="35463" xr:uid="{00000000-0005-0000-0000-0000BE8B0000}"/>
    <cellStyle name="Note 4 36 2" xfId="35464" xr:uid="{00000000-0005-0000-0000-0000BF8B0000}"/>
    <cellStyle name="Note 4 37" xfId="35465" xr:uid="{00000000-0005-0000-0000-0000C08B0000}"/>
    <cellStyle name="Note 4 37 2" xfId="35466" xr:uid="{00000000-0005-0000-0000-0000C18B0000}"/>
    <cellStyle name="Note 4 38" xfId="35467" xr:uid="{00000000-0005-0000-0000-0000C28B0000}"/>
    <cellStyle name="Note 4 38 2" xfId="35468" xr:uid="{00000000-0005-0000-0000-0000C38B0000}"/>
    <cellStyle name="Note 4 39" xfId="35469" xr:uid="{00000000-0005-0000-0000-0000C48B0000}"/>
    <cellStyle name="Note 4 39 2" xfId="35470" xr:uid="{00000000-0005-0000-0000-0000C58B0000}"/>
    <cellStyle name="Note 4 4" xfId="35471" xr:uid="{00000000-0005-0000-0000-0000C68B0000}"/>
    <cellStyle name="Note 4 4 2" xfId="35472" xr:uid="{00000000-0005-0000-0000-0000C78B0000}"/>
    <cellStyle name="Note 4 40" xfId="35473" xr:uid="{00000000-0005-0000-0000-0000C88B0000}"/>
    <cellStyle name="Note 4 41" xfId="35474" xr:uid="{00000000-0005-0000-0000-0000C98B0000}"/>
    <cellStyle name="Note 4 42" xfId="35475" xr:uid="{00000000-0005-0000-0000-0000CA8B0000}"/>
    <cellStyle name="Note 4 43" xfId="35476" xr:uid="{00000000-0005-0000-0000-0000CB8B0000}"/>
    <cellStyle name="Note 4 44" xfId="35477" xr:uid="{00000000-0005-0000-0000-0000CC8B0000}"/>
    <cellStyle name="Note 4 45" xfId="35478" xr:uid="{00000000-0005-0000-0000-0000CD8B0000}"/>
    <cellStyle name="Note 4 46" xfId="35479" xr:uid="{00000000-0005-0000-0000-0000CE8B0000}"/>
    <cellStyle name="Note 4 47" xfId="35480" xr:uid="{00000000-0005-0000-0000-0000CF8B0000}"/>
    <cellStyle name="Note 4 48" xfId="35481" xr:uid="{00000000-0005-0000-0000-0000D08B0000}"/>
    <cellStyle name="Note 4 49" xfId="35482" xr:uid="{00000000-0005-0000-0000-0000D18B0000}"/>
    <cellStyle name="Note 4 5" xfId="35483" xr:uid="{00000000-0005-0000-0000-0000D28B0000}"/>
    <cellStyle name="Note 4 5 2" xfId="35484" xr:uid="{00000000-0005-0000-0000-0000D38B0000}"/>
    <cellStyle name="Note 4 50" xfId="35485" xr:uid="{00000000-0005-0000-0000-0000D48B0000}"/>
    <cellStyle name="Note 4 51" xfId="35486" xr:uid="{00000000-0005-0000-0000-0000D58B0000}"/>
    <cellStyle name="Note 4 52" xfId="35487" xr:uid="{00000000-0005-0000-0000-0000D68B0000}"/>
    <cellStyle name="Note 4 53" xfId="35488" xr:uid="{00000000-0005-0000-0000-0000D78B0000}"/>
    <cellStyle name="Note 4 54" xfId="35489" xr:uid="{00000000-0005-0000-0000-0000D88B0000}"/>
    <cellStyle name="Note 4 55" xfId="35490" xr:uid="{00000000-0005-0000-0000-0000D98B0000}"/>
    <cellStyle name="Note 4 56" xfId="35491" xr:uid="{00000000-0005-0000-0000-0000DA8B0000}"/>
    <cellStyle name="Note 4 57" xfId="35492" xr:uid="{00000000-0005-0000-0000-0000DB8B0000}"/>
    <cellStyle name="Note 4 58" xfId="35493" xr:uid="{00000000-0005-0000-0000-0000DC8B0000}"/>
    <cellStyle name="Note 4 59" xfId="35494" xr:uid="{00000000-0005-0000-0000-0000DD8B0000}"/>
    <cellStyle name="Note 4 6" xfId="35495" xr:uid="{00000000-0005-0000-0000-0000DE8B0000}"/>
    <cellStyle name="Note 4 6 2" xfId="35496" xr:uid="{00000000-0005-0000-0000-0000DF8B0000}"/>
    <cellStyle name="Note 4 60" xfId="35497" xr:uid="{00000000-0005-0000-0000-0000E08B0000}"/>
    <cellStyle name="Note 4 61" xfId="35498" xr:uid="{00000000-0005-0000-0000-0000E18B0000}"/>
    <cellStyle name="Note 4 62" xfId="35499" xr:uid="{00000000-0005-0000-0000-0000E28B0000}"/>
    <cellStyle name="Note 4 63" xfId="35500" xr:uid="{00000000-0005-0000-0000-0000E38B0000}"/>
    <cellStyle name="Note 4 64" xfId="35501" xr:uid="{00000000-0005-0000-0000-0000E48B0000}"/>
    <cellStyle name="Note 4 65" xfId="35502" xr:uid="{00000000-0005-0000-0000-0000E58B0000}"/>
    <cellStyle name="Note 4 66" xfId="35503" xr:uid="{00000000-0005-0000-0000-0000E68B0000}"/>
    <cellStyle name="Note 4 67" xfId="35504" xr:uid="{00000000-0005-0000-0000-0000E78B0000}"/>
    <cellStyle name="Note 4 68" xfId="35505" xr:uid="{00000000-0005-0000-0000-0000E88B0000}"/>
    <cellStyle name="Note 4 69" xfId="35506" xr:uid="{00000000-0005-0000-0000-0000E98B0000}"/>
    <cellStyle name="Note 4 7" xfId="35507" xr:uid="{00000000-0005-0000-0000-0000EA8B0000}"/>
    <cellStyle name="Note 4 7 2" xfId="35508" xr:uid="{00000000-0005-0000-0000-0000EB8B0000}"/>
    <cellStyle name="Note 4 70" xfId="35509" xr:uid="{00000000-0005-0000-0000-0000EC8B0000}"/>
    <cellStyle name="Note 4 71" xfId="35510" xr:uid="{00000000-0005-0000-0000-0000ED8B0000}"/>
    <cellStyle name="Note 4 72" xfId="35511" xr:uid="{00000000-0005-0000-0000-0000EE8B0000}"/>
    <cellStyle name="Note 4 73" xfId="35512" xr:uid="{00000000-0005-0000-0000-0000EF8B0000}"/>
    <cellStyle name="Note 4 74" xfId="35513" xr:uid="{00000000-0005-0000-0000-0000F08B0000}"/>
    <cellStyle name="Note 4 75" xfId="35514" xr:uid="{00000000-0005-0000-0000-0000F18B0000}"/>
    <cellStyle name="Note 4 76" xfId="35515" xr:uid="{00000000-0005-0000-0000-0000F28B0000}"/>
    <cellStyle name="Note 4 77" xfId="52487" xr:uid="{00000000-0005-0000-0000-0000F38B0000}"/>
    <cellStyle name="Note 4 78" xfId="52284" xr:uid="{00000000-0005-0000-0000-0000F48B0000}"/>
    <cellStyle name="Note 4 79" xfId="53180" xr:uid="{00000000-0005-0000-0000-0000F58B0000}"/>
    <cellStyle name="Note 4 8" xfId="35516" xr:uid="{00000000-0005-0000-0000-0000F68B0000}"/>
    <cellStyle name="Note 4 8 2" xfId="35517" xr:uid="{00000000-0005-0000-0000-0000F78B0000}"/>
    <cellStyle name="Note 4 9" xfId="35518" xr:uid="{00000000-0005-0000-0000-0000F88B0000}"/>
    <cellStyle name="Note 4 9 2" xfId="35519" xr:uid="{00000000-0005-0000-0000-0000F98B0000}"/>
    <cellStyle name="Note 40" xfId="35520" xr:uid="{00000000-0005-0000-0000-0000FA8B0000}"/>
    <cellStyle name="Note 40 2" xfId="35521" xr:uid="{00000000-0005-0000-0000-0000FB8B0000}"/>
    <cellStyle name="Note 41" xfId="35522" xr:uid="{00000000-0005-0000-0000-0000FC8B0000}"/>
    <cellStyle name="Note 41 2" xfId="35523" xr:uid="{00000000-0005-0000-0000-0000FD8B0000}"/>
    <cellStyle name="Note 42" xfId="35524" xr:uid="{00000000-0005-0000-0000-0000FE8B0000}"/>
    <cellStyle name="Note 42 2" xfId="35525" xr:uid="{00000000-0005-0000-0000-0000FF8B0000}"/>
    <cellStyle name="Note 43" xfId="35526" xr:uid="{00000000-0005-0000-0000-0000008C0000}"/>
    <cellStyle name="Note 43 2" xfId="35527" xr:uid="{00000000-0005-0000-0000-0000018C0000}"/>
    <cellStyle name="Note 44" xfId="35528" xr:uid="{00000000-0005-0000-0000-0000028C0000}"/>
    <cellStyle name="Note 44 2" xfId="35529" xr:uid="{00000000-0005-0000-0000-0000038C0000}"/>
    <cellStyle name="Note 45" xfId="35530" xr:uid="{00000000-0005-0000-0000-0000048C0000}"/>
    <cellStyle name="Note 45 2" xfId="35531" xr:uid="{00000000-0005-0000-0000-0000058C0000}"/>
    <cellStyle name="Note 46" xfId="35532" xr:uid="{00000000-0005-0000-0000-0000068C0000}"/>
    <cellStyle name="Note 46 2" xfId="35533" xr:uid="{00000000-0005-0000-0000-0000078C0000}"/>
    <cellStyle name="Note 47" xfId="35534" xr:uid="{00000000-0005-0000-0000-0000088C0000}"/>
    <cellStyle name="Note 47 2" xfId="35535" xr:uid="{00000000-0005-0000-0000-0000098C0000}"/>
    <cellStyle name="Note 48" xfId="35536" xr:uid="{00000000-0005-0000-0000-00000A8C0000}"/>
    <cellStyle name="Note 48 2" xfId="35537" xr:uid="{00000000-0005-0000-0000-00000B8C0000}"/>
    <cellStyle name="Note 49" xfId="35538" xr:uid="{00000000-0005-0000-0000-00000C8C0000}"/>
    <cellStyle name="Note 49 2" xfId="35539" xr:uid="{00000000-0005-0000-0000-00000D8C0000}"/>
    <cellStyle name="Note 5" xfId="1029" xr:uid="{00000000-0005-0000-0000-00000E8C0000}"/>
    <cellStyle name="Note 5 10" xfId="35540" xr:uid="{00000000-0005-0000-0000-00000F8C0000}"/>
    <cellStyle name="Note 5 10 2" xfId="35541" xr:uid="{00000000-0005-0000-0000-0000108C0000}"/>
    <cellStyle name="Note 5 11" xfId="35542" xr:uid="{00000000-0005-0000-0000-0000118C0000}"/>
    <cellStyle name="Note 5 11 2" xfId="35543" xr:uid="{00000000-0005-0000-0000-0000128C0000}"/>
    <cellStyle name="Note 5 12" xfId="35544" xr:uid="{00000000-0005-0000-0000-0000138C0000}"/>
    <cellStyle name="Note 5 12 2" xfId="35545" xr:uid="{00000000-0005-0000-0000-0000148C0000}"/>
    <cellStyle name="Note 5 13" xfId="35546" xr:uid="{00000000-0005-0000-0000-0000158C0000}"/>
    <cellStyle name="Note 5 13 2" xfId="35547" xr:uid="{00000000-0005-0000-0000-0000168C0000}"/>
    <cellStyle name="Note 5 14" xfId="35548" xr:uid="{00000000-0005-0000-0000-0000178C0000}"/>
    <cellStyle name="Note 5 14 2" xfId="35549" xr:uid="{00000000-0005-0000-0000-0000188C0000}"/>
    <cellStyle name="Note 5 15" xfId="35550" xr:uid="{00000000-0005-0000-0000-0000198C0000}"/>
    <cellStyle name="Note 5 15 2" xfId="35551" xr:uid="{00000000-0005-0000-0000-00001A8C0000}"/>
    <cellStyle name="Note 5 16" xfId="35552" xr:uid="{00000000-0005-0000-0000-00001B8C0000}"/>
    <cellStyle name="Note 5 16 2" xfId="35553" xr:uid="{00000000-0005-0000-0000-00001C8C0000}"/>
    <cellStyle name="Note 5 17" xfId="35554" xr:uid="{00000000-0005-0000-0000-00001D8C0000}"/>
    <cellStyle name="Note 5 17 2" xfId="35555" xr:uid="{00000000-0005-0000-0000-00001E8C0000}"/>
    <cellStyle name="Note 5 18" xfId="35556" xr:uid="{00000000-0005-0000-0000-00001F8C0000}"/>
    <cellStyle name="Note 5 18 2" xfId="35557" xr:uid="{00000000-0005-0000-0000-0000208C0000}"/>
    <cellStyle name="Note 5 19" xfId="35558" xr:uid="{00000000-0005-0000-0000-0000218C0000}"/>
    <cellStyle name="Note 5 19 2" xfId="35559" xr:uid="{00000000-0005-0000-0000-0000228C0000}"/>
    <cellStyle name="Note 5 2" xfId="1030" xr:uid="{00000000-0005-0000-0000-0000238C0000}"/>
    <cellStyle name="Note 5 2 2" xfId="35560" xr:uid="{00000000-0005-0000-0000-0000248C0000}"/>
    <cellStyle name="Note 5 20" xfId="35561" xr:uid="{00000000-0005-0000-0000-0000258C0000}"/>
    <cellStyle name="Note 5 20 2" xfId="35562" xr:uid="{00000000-0005-0000-0000-0000268C0000}"/>
    <cellStyle name="Note 5 21" xfId="35563" xr:uid="{00000000-0005-0000-0000-0000278C0000}"/>
    <cellStyle name="Note 5 21 2" xfId="35564" xr:uid="{00000000-0005-0000-0000-0000288C0000}"/>
    <cellStyle name="Note 5 22" xfId="35565" xr:uid="{00000000-0005-0000-0000-0000298C0000}"/>
    <cellStyle name="Note 5 22 2" xfId="35566" xr:uid="{00000000-0005-0000-0000-00002A8C0000}"/>
    <cellStyle name="Note 5 23" xfId="35567" xr:uid="{00000000-0005-0000-0000-00002B8C0000}"/>
    <cellStyle name="Note 5 23 2" xfId="35568" xr:uid="{00000000-0005-0000-0000-00002C8C0000}"/>
    <cellStyle name="Note 5 24" xfId="35569" xr:uid="{00000000-0005-0000-0000-00002D8C0000}"/>
    <cellStyle name="Note 5 24 2" xfId="35570" xr:uid="{00000000-0005-0000-0000-00002E8C0000}"/>
    <cellStyle name="Note 5 25" xfId="35571" xr:uid="{00000000-0005-0000-0000-00002F8C0000}"/>
    <cellStyle name="Note 5 25 2" xfId="35572" xr:uid="{00000000-0005-0000-0000-0000308C0000}"/>
    <cellStyle name="Note 5 26" xfId="35573" xr:uid="{00000000-0005-0000-0000-0000318C0000}"/>
    <cellStyle name="Note 5 26 2" xfId="35574" xr:uid="{00000000-0005-0000-0000-0000328C0000}"/>
    <cellStyle name="Note 5 27" xfId="35575" xr:uid="{00000000-0005-0000-0000-0000338C0000}"/>
    <cellStyle name="Note 5 27 2" xfId="35576" xr:uid="{00000000-0005-0000-0000-0000348C0000}"/>
    <cellStyle name="Note 5 28" xfId="35577" xr:uid="{00000000-0005-0000-0000-0000358C0000}"/>
    <cellStyle name="Note 5 28 2" xfId="35578" xr:uid="{00000000-0005-0000-0000-0000368C0000}"/>
    <cellStyle name="Note 5 29" xfId="35579" xr:uid="{00000000-0005-0000-0000-0000378C0000}"/>
    <cellStyle name="Note 5 29 2" xfId="35580" xr:uid="{00000000-0005-0000-0000-0000388C0000}"/>
    <cellStyle name="Note 5 3" xfId="35581" xr:uid="{00000000-0005-0000-0000-0000398C0000}"/>
    <cellStyle name="Note 5 3 2" xfId="35582" xr:uid="{00000000-0005-0000-0000-00003A8C0000}"/>
    <cellStyle name="Note 5 30" xfId="35583" xr:uid="{00000000-0005-0000-0000-00003B8C0000}"/>
    <cellStyle name="Note 5 30 2" xfId="35584" xr:uid="{00000000-0005-0000-0000-00003C8C0000}"/>
    <cellStyle name="Note 5 31" xfId="35585" xr:uid="{00000000-0005-0000-0000-00003D8C0000}"/>
    <cellStyle name="Note 5 31 2" xfId="35586" xr:uid="{00000000-0005-0000-0000-00003E8C0000}"/>
    <cellStyle name="Note 5 32" xfId="35587" xr:uid="{00000000-0005-0000-0000-00003F8C0000}"/>
    <cellStyle name="Note 5 32 2" xfId="35588" xr:uid="{00000000-0005-0000-0000-0000408C0000}"/>
    <cellStyle name="Note 5 33" xfId="35589" xr:uid="{00000000-0005-0000-0000-0000418C0000}"/>
    <cellStyle name="Note 5 33 2" xfId="35590" xr:uid="{00000000-0005-0000-0000-0000428C0000}"/>
    <cellStyle name="Note 5 34" xfId="35591" xr:uid="{00000000-0005-0000-0000-0000438C0000}"/>
    <cellStyle name="Note 5 34 2" xfId="35592" xr:uid="{00000000-0005-0000-0000-0000448C0000}"/>
    <cellStyle name="Note 5 35" xfId="35593" xr:uid="{00000000-0005-0000-0000-0000458C0000}"/>
    <cellStyle name="Note 5 35 2" xfId="35594" xr:uid="{00000000-0005-0000-0000-0000468C0000}"/>
    <cellStyle name="Note 5 36" xfId="35595" xr:uid="{00000000-0005-0000-0000-0000478C0000}"/>
    <cellStyle name="Note 5 36 2" xfId="35596" xr:uid="{00000000-0005-0000-0000-0000488C0000}"/>
    <cellStyle name="Note 5 37" xfId="35597" xr:uid="{00000000-0005-0000-0000-0000498C0000}"/>
    <cellStyle name="Note 5 37 2" xfId="35598" xr:uid="{00000000-0005-0000-0000-00004A8C0000}"/>
    <cellStyle name="Note 5 38" xfId="35599" xr:uid="{00000000-0005-0000-0000-00004B8C0000}"/>
    <cellStyle name="Note 5 38 2" xfId="35600" xr:uid="{00000000-0005-0000-0000-00004C8C0000}"/>
    <cellStyle name="Note 5 39" xfId="35601" xr:uid="{00000000-0005-0000-0000-00004D8C0000}"/>
    <cellStyle name="Note 5 39 2" xfId="35602" xr:uid="{00000000-0005-0000-0000-00004E8C0000}"/>
    <cellStyle name="Note 5 4" xfId="35603" xr:uid="{00000000-0005-0000-0000-00004F8C0000}"/>
    <cellStyle name="Note 5 4 2" xfId="35604" xr:uid="{00000000-0005-0000-0000-0000508C0000}"/>
    <cellStyle name="Note 5 40" xfId="35605" xr:uid="{00000000-0005-0000-0000-0000518C0000}"/>
    <cellStyle name="Note 5 41" xfId="35606" xr:uid="{00000000-0005-0000-0000-0000528C0000}"/>
    <cellStyle name="Note 5 42" xfId="35607" xr:uid="{00000000-0005-0000-0000-0000538C0000}"/>
    <cellStyle name="Note 5 43" xfId="35608" xr:uid="{00000000-0005-0000-0000-0000548C0000}"/>
    <cellStyle name="Note 5 44" xfId="35609" xr:uid="{00000000-0005-0000-0000-0000558C0000}"/>
    <cellStyle name="Note 5 45" xfId="35610" xr:uid="{00000000-0005-0000-0000-0000568C0000}"/>
    <cellStyle name="Note 5 46" xfId="35611" xr:uid="{00000000-0005-0000-0000-0000578C0000}"/>
    <cellStyle name="Note 5 47" xfId="35612" xr:uid="{00000000-0005-0000-0000-0000588C0000}"/>
    <cellStyle name="Note 5 48" xfId="35613" xr:uid="{00000000-0005-0000-0000-0000598C0000}"/>
    <cellStyle name="Note 5 49" xfId="35614" xr:uid="{00000000-0005-0000-0000-00005A8C0000}"/>
    <cellStyle name="Note 5 5" xfId="35615" xr:uid="{00000000-0005-0000-0000-00005B8C0000}"/>
    <cellStyle name="Note 5 5 2" xfId="35616" xr:uid="{00000000-0005-0000-0000-00005C8C0000}"/>
    <cellStyle name="Note 5 50" xfId="35617" xr:uid="{00000000-0005-0000-0000-00005D8C0000}"/>
    <cellStyle name="Note 5 51" xfId="35618" xr:uid="{00000000-0005-0000-0000-00005E8C0000}"/>
    <cellStyle name="Note 5 52" xfId="35619" xr:uid="{00000000-0005-0000-0000-00005F8C0000}"/>
    <cellStyle name="Note 5 53" xfId="35620" xr:uid="{00000000-0005-0000-0000-0000608C0000}"/>
    <cellStyle name="Note 5 54" xfId="35621" xr:uid="{00000000-0005-0000-0000-0000618C0000}"/>
    <cellStyle name="Note 5 55" xfId="35622" xr:uid="{00000000-0005-0000-0000-0000628C0000}"/>
    <cellStyle name="Note 5 56" xfId="35623" xr:uid="{00000000-0005-0000-0000-0000638C0000}"/>
    <cellStyle name="Note 5 57" xfId="35624" xr:uid="{00000000-0005-0000-0000-0000648C0000}"/>
    <cellStyle name="Note 5 58" xfId="35625" xr:uid="{00000000-0005-0000-0000-0000658C0000}"/>
    <cellStyle name="Note 5 59" xfId="35626" xr:uid="{00000000-0005-0000-0000-0000668C0000}"/>
    <cellStyle name="Note 5 6" xfId="35627" xr:uid="{00000000-0005-0000-0000-0000678C0000}"/>
    <cellStyle name="Note 5 6 2" xfId="35628" xr:uid="{00000000-0005-0000-0000-0000688C0000}"/>
    <cellStyle name="Note 5 60" xfId="35629" xr:uid="{00000000-0005-0000-0000-0000698C0000}"/>
    <cellStyle name="Note 5 61" xfId="35630" xr:uid="{00000000-0005-0000-0000-00006A8C0000}"/>
    <cellStyle name="Note 5 62" xfId="35631" xr:uid="{00000000-0005-0000-0000-00006B8C0000}"/>
    <cellStyle name="Note 5 63" xfId="35632" xr:uid="{00000000-0005-0000-0000-00006C8C0000}"/>
    <cellStyle name="Note 5 64" xfId="35633" xr:uid="{00000000-0005-0000-0000-00006D8C0000}"/>
    <cellStyle name="Note 5 65" xfId="35634" xr:uid="{00000000-0005-0000-0000-00006E8C0000}"/>
    <cellStyle name="Note 5 66" xfId="35635" xr:uid="{00000000-0005-0000-0000-00006F8C0000}"/>
    <cellStyle name="Note 5 67" xfId="35636" xr:uid="{00000000-0005-0000-0000-0000708C0000}"/>
    <cellStyle name="Note 5 68" xfId="35637" xr:uid="{00000000-0005-0000-0000-0000718C0000}"/>
    <cellStyle name="Note 5 69" xfId="35638" xr:uid="{00000000-0005-0000-0000-0000728C0000}"/>
    <cellStyle name="Note 5 7" xfId="35639" xr:uid="{00000000-0005-0000-0000-0000738C0000}"/>
    <cellStyle name="Note 5 7 2" xfId="35640" xr:uid="{00000000-0005-0000-0000-0000748C0000}"/>
    <cellStyle name="Note 5 70" xfId="35641" xr:uid="{00000000-0005-0000-0000-0000758C0000}"/>
    <cellStyle name="Note 5 71" xfId="35642" xr:uid="{00000000-0005-0000-0000-0000768C0000}"/>
    <cellStyle name="Note 5 72" xfId="35643" xr:uid="{00000000-0005-0000-0000-0000778C0000}"/>
    <cellStyle name="Note 5 73" xfId="35644" xr:uid="{00000000-0005-0000-0000-0000788C0000}"/>
    <cellStyle name="Note 5 74" xfId="35645" xr:uid="{00000000-0005-0000-0000-0000798C0000}"/>
    <cellStyle name="Note 5 75" xfId="35646" xr:uid="{00000000-0005-0000-0000-00007A8C0000}"/>
    <cellStyle name="Note 5 76" xfId="35647" xr:uid="{00000000-0005-0000-0000-00007B8C0000}"/>
    <cellStyle name="Note 5 77" xfId="52508" xr:uid="{00000000-0005-0000-0000-00007C8C0000}"/>
    <cellStyle name="Note 5 78" xfId="52267" xr:uid="{00000000-0005-0000-0000-00007D8C0000}"/>
    <cellStyle name="Note 5 79" xfId="53201" xr:uid="{00000000-0005-0000-0000-00007E8C0000}"/>
    <cellStyle name="Note 5 8" xfId="35648" xr:uid="{00000000-0005-0000-0000-00007F8C0000}"/>
    <cellStyle name="Note 5 8 2" xfId="35649" xr:uid="{00000000-0005-0000-0000-0000808C0000}"/>
    <cellStyle name="Note 5 9" xfId="35650" xr:uid="{00000000-0005-0000-0000-0000818C0000}"/>
    <cellStyle name="Note 5 9 2" xfId="35651" xr:uid="{00000000-0005-0000-0000-0000828C0000}"/>
    <cellStyle name="Note 50" xfId="35652" xr:uid="{00000000-0005-0000-0000-0000838C0000}"/>
    <cellStyle name="Note 50 2" xfId="35653" xr:uid="{00000000-0005-0000-0000-0000848C0000}"/>
    <cellStyle name="Note 51" xfId="35654" xr:uid="{00000000-0005-0000-0000-0000858C0000}"/>
    <cellStyle name="Note 51 2" xfId="35655" xr:uid="{00000000-0005-0000-0000-0000868C0000}"/>
    <cellStyle name="Note 52" xfId="35656" xr:uid="{00000000-0005-0000-0000-0000878C0000}"/>
    <cellStyle name="Note 52 2" xfId="35657" xr:uid="{00000000-0005-0000-0000-0000888C0000}"/>
    <cellStyle name="Note 53" xfId="35658" xr:uid="{00000000-0005-0000-0000-0000898C0000}"/>
    <cellStyle name="Note 53 2" xfId="35659" xr:uid="{00000000-0005-0000-0000-00008A8C0000}"/>
    <cellStyle name="Note 54" xfId="35660" xr:uid="{00000000-0005-0000-0000-00008B8C0000}"/>
    <cellStyle name="Note 54 2" xfId="35661" xr:uid="{00000000-0005-0000-0000-00008C8C0000}"/>
    <cellStyle name="Note 55" xfId="35662" xr:uid="{00000000-0005-0000-0000-00008D8C0000}"/>
    <cellStyle name="Note 55 2" xfId="35663" xr:uid="{00000000-0005-0000-0000-00008E8C0000}"/>
    <cellStyle name="Note 56" xfId="35664" xr:uid="{00000000-0005-0000-0000-00008F8C0000}"/>
    <cellStyle name="Note 56 2" xfId="35665" xr:uid="{00000000-0005-0000-0000-0000908C0000}"/>
    <cellStyle name="Note 57" xfId="35666" xr:uid="{00000000-0005-0000-0000-0000918C0000}"/>
    <cellStyle name="Note 57 2" xfId="35667" xr:uid="{00000000-0005-0000-0000-0000928C0000}"/>
    <cellStyle name="Note 58" xfId="35668" xr:uid="{00000000-0005-0000-0000-0000938C0000}"/>
    <cellStyle name="Note 58 2" xfId="35669" xr:uid="{00000000-0005-0000-0000-0000948C0000}"/>
    <cellStyle name="Note 59" xfId="35670" xr:uid="{00000000-0005-0000-0000-0000958C0000}"/>
    <cellStyle name="Note 6" xfId="1031" xr:uid="{00000000-0005-0000-0000-0000968C0000}"/>
    <cellStyle name="Note 6 10" xfId="35671" xr:uid="{00000000-0005-0000-0000-0000978C0000}"/>
    <cellStyle name="Note 6 10 2" xfId="35672" xr:uid="{00000000-0005-0000-0000-0000988C0000}"/>
    <cellStyle name="Note 6 11" xfId="35673" xr:uid="{00000000-0005-0000-0000-0000998C0000}"/>
    <cellStyle name="Note 6 11 2" xfId="35674" xr:uid="{00000000-0005-0000-0000-00009A8C0000}"/>
    <cellStyle name="Note 6 12" xfId="35675" xr:uid="{00000000-0005-0000-0000-00009B8C0000}"/>
    <cellStyle name="Note 6 12 2" xfId="35676" xr:uid="{00000000-0005-0000-0000-00009C8C0000}"/>
    <cellStyle name="Note 6 13" xfId="35677" xr:uid="{00000000-0005-0000-0000-00009D8C0000}"/>
    <cellStyle name="Note 6 13 2" xfId="35678" xr:uid="{00000000-0005-0000-0000-00009E8C0000}"/>
    <cellStyle name="Note 6 14" xfId="35679" xr:uid="{00000000-0005-0000-0000-00009F8C0000}"/>
    <cellStyle name="Note 6 14 2" xfId="35680" xr:uid="{00000000-0005-0000-0000-0000A08C0000}"/>
    <cellStyle name="Note 6 15" xfId="35681" xr:uid="{00000000-0005-0000-0000-0000A18C0000}"/>
    <cellStyle name="Note 6 15 2" xfId="35682" xr:uid="{00000000-0005-0000-0000-0000A28C0000}"/>
    <cellStyle name="Note 6 16" xfId="35683" xr:uid="{00000000-0005-0000-0000-0000A38C0000}"/>
    <cellStyle name="Note 6 16 2" xfId="35684" xr:uid="{00000000-0005-0000-0000-0000A48C0000}"/>
    <cellStyle name="Note 6 17" xfId="35685" xr:uid="{00000000-0005-0000-0000-0000A58C0000}"/>
    <cellStyle name="Note 6 17 2" xfId="35686" xr:uid="{00000000-0005-0000-0000-0000A68C0000}"/>
    <cellStyle name="Note 6 18" xfId="35687" xr:uid="{00000000-0005-0000-0000-0000A78C0000}"/>
    <cellStyle name="Note 6 18 2" xfId="35688" xr:uid="{00000000-0005-0000-0000-0000A88C0000}"/>
    <cellStyle name="Note 6 19" xfId="35689" xr:uid="{00000000-0005-0000-0000-0000A98C0000}"/>
    <cellStyle name="Note 6 19 2" xfId="35690" xr:uid="{00000000-0005-0000-0000-0000AA8C0000}"/>
    <cellStyle name="Note 6 2" xfId="1032" xr:uid="{00000000-0005-0000-0000-0000AB8C0000}"/>
    <cellStyle name="Note 6 2 2" xfId="35691" xr:uid="{00000000-0005-0000-0000-0000AC8C0000}"/>
    <cellStyle name="Note 6 20" xfId="35692" xr:uid="{00000000-0005-0000-0000-0000AD8C0000}"/>
    <cellStyle name="Note 6 20 2" xfId="35693" xr:uid="{00000000-0005-0000-0000-0000AE8C0000}"/>
    <cellStyle name="Note 6 21" xfId="35694" xr:uid="{00000000-0005-0000-0000-0000AF8C0000}"/>
    <cellStyle name="Note 6 21 2" xfId="35695" xr:uid="{00000000-0005-0000-0000-0000B08C0000}"/>
    <cellStyle name="Note 6 22" xfId="35696" xr:uid="{00000000-0005-0000-0000-0000B18C0000}"/>
    <cellStyle name="Note 6 22 2" xfId="35697" xr:uid="{00000000-0005-0000-0000-0000B28C0000}"/>
    <cellStyle name="Note 6 23" xfId="35698" xr:uid="{00000000-0005-0000-0000-0000B38C0000}"/>
    <cellStyle name="Note 6 23 2" xfId="35699" xr:uid="{00000000-0005-0000-0000-0000B48C0000}"/>
    <cellStyle name="Note 6 24" xfId="35700" xr:uid="{00000000-0005-0000-0000-0000B58C0000}"/>
    <cellStyle name="Note 6 24 2" xfId="35701" xr:uid="{00000000-0005-0000-0000-0000B68C0000}"/>
    <cellStyle name="Note 6 25" xfId="35702" xr:uid="{00000000-0005-0000-0000-0000B78C0000}"/>
    <cellStyle name="Note 6 25 2" xfId="35703" xr:uid="{00000000-0005-0000-0000-0000B88C0000}"/>
    <cellStyle name="Note 6 26" xfId="35704" xr:uid="{00000000-0005-0000-0000-0000B98C0000}"/>
    <cellStyle name="Note 6 26 2" xfId="35705" xr:uid="{00000000-0005-0000-0000-0000BA8C0000}"/>
    <cellStyle name="Note 6 27" xfId="35706" xr:uid="{00000000-0005-0000-0000-0000BB8C0000}"/>
    <cellStyle name="Note 6 27 2" xfId="35707" xr:uid="{00000000-0005-0000-0000-0000BC8C0000}"/>
    <cellStyle name="Note 6 28" xfId="35708" xr:uid="{00000000-0005-0000-0000-0000BD8C0000}"/>
    <cellStyle name="Note 6 28 2" xfId="35709" xr:uid="{00000000-0005-0000-0000-0000BE8C0000}"/>
    <cellStyle name="Note 6 29" xfId="35710" xr:uid="{00000000-0005-0000-0000-0000BF8C0000}"/>
    <cellStyle name="Note 6 29 2" xfId="35711" xr:uid="{00000000-0005-0000-0000-0000C08C0000}"/>
    <cellStyle name="Note 6 3" xfId="35712" xr:uid="{00000000-0005-0000-0000-0000C18C0000}"/>
    <cellStyle name="Note 6 3 2" xfId="35713" xr:uid="{00000000-0005-0000-0000-0000C28C0000}"/>
    <cellStyle name="Note 6 30" xfId="35714" xr:uid="{00000000-0005-0000-0000-0000C38C0000}"/>
    <cellStyle name="Note 6 30 2" xfId="35715" xr:uid="{00000000-0005-0000-0000-0000C48C0000}"/>
    <cellStyle name="Note 6 31" xfId="35716" xr:uid="{00000000-0005-0000-0000-0000C58C0000}"/>
    <cellStyle name="Note 6 31 2" xfId="35717" xr:uid="{00000000-0005-0000-0000-0000C68C0000}"/>
    <cellStyle name="Note 6 32" xfId="35718" xr:uid="{00000000-0005-0000-0000-0000C78C0000}"/>
    <cellStyle name="Note 6 32 2" xfId="35719" xr:uid="{00000000-0005-0000-0000-0000C88C0000}"/>
    <cellStyle name="Note 6 33" xfId="35720" xr:uid="{00000000-0005-0000-0000-0000C98C0000}"/>
    <cellStyle name="Note 6 33 2" xfId="35721" xr:uid="{00000000-0005-0000-0000-0000CA8C0000}"/>
    <cellStyle name="Note 6 34" xfId="35722" xr:uid="{00000000-0005-0000-0000-0000CB8C0000}"/>
    <cellStyle name="Note 6 34 2" xfId="35723" xr:uid="{00000000-0005-0000-0000-0000CC8C0000}"/>
    <cellStyle name="Note 6 35" xfId="35724" xr:uid="{00000000-0005-0000-0000-0000CD8C0000}"/>
    <cellStyle name="Note 6 35 2" xfId="35725" xr:uid="{00000000-0005-0000-0000-0000CE8C0000}"/>
    <cellStyle name="Note 6 36" xfId="35726" xr:uid="{00000000-0005-0000-0000-0000CF8C0000}"/>
    <cellStyle name="Note 6 36 2" xfId="35727" xr:uid="{00000000-0005-0000-0000-0000D08C0000}"/>
    <cellStyle name="Note 6 37" xfId="35728" xr:uid="{00000000-0005-0000-0000-0000D18C0000}"/>
    <cellStyle name="Note 6 37 2" xfId="35729" xr:uid="{00000000-0005-0000-0000-0000D28C0000}"/>
    <cellStyle name="Note 6 38" xfId="35730" xr:uid="{00000000-0005-0000-0000-0000D38C0000}"/>
    <cellStyle name="Note 6 38 2" xfId="35731" xr:uid="{00000000-0005-0000-0000-0000D48C0000}"/>
    <cellStyle name="Note 6 39" xfId="35732" xr:uid="{00000000-0005-0000-0000-0000D58C0000}"/>
    <cellStyle name="Note 6 39 2" xfId="35733" xr:uid="{00000000-0005-0000-0000-0000D68C0000}"/>
    <cellStyle name="Note 6 4" xfId="35734" xr:uid="{00000000-0005-0000-0000-0000D78C0000}"/>
    <cellStyle name="Note 6 4 2" xfId="35735" xr:uid="{00000000-0005-0000-0000-0000D88C0000}"/>
    <cellStyle name="Note 6 40" xfId="35736" xr:uid="{00000000-0005-0000-0000-0000D98C0000}"/>
    <cellStyle name="Note 6 41" xfId="35737" xr:uid="{00000000-0005-0000-0000-0000DA8C0000}"/>
    <cellStyle name="Note 6 42" xfId="35738" xr:uid="{00000000-0005-0000-0000-0000DB8C0000}"/>
    <cellStyle name="Note 6 43" xfId="35739" xr:uid="{00000000-0005-0000-0000-0000DC8C0000}"/>
    <cellStyle name="Note 6 44" xfId="35740" xr:uid="{00000000-0005-0000-0000-0000DD8C0000}"/>
    <cellStyle name="Note 6 45" xfId="35741" xr:uid="{00000000-0005-0000-0000-0000DE8C0000}"/>
    <cellStyle name="Note 6 46" xfId="35742" xr:uid="{00000000-0005-0000-0000-0000DF8C0000}"/>
    <cellStyle name="Note 6 47" xfId="35743" xr:uid="{00000000-0005-0000-0000-0000E08C0000}"/>
    <cellStyle name="Note 6 48" xfId="35744" xr:uid="{00000000-0005-0000-0000-0000E18C0000}"/>
    <cellStyle name="Note 6 49" xfId="35745" xr:uid="{00000000-0005-0000-0000-0000E28C0000}"/>
    <cellStyle name="Note 6 5" xfId="35746" xr:uid="{00000000-0005-0000-0000-0000E38C0000}"/>
    <cellStyle name="Note 6 5 2" xfId="35747" xr:uid="{00000000-0005-0000-0000-0000E48C0000}"/>
    <cellStyle name="Note 6 50" xfId="35748" xr:uid="{00000000-0005-0000-0000-0000E58C0000}"/>
    <cellStyle name="Note 6 51" xfId="35749" xr:uid="{00000000-0005-0000-0000-0000E68C0000}"/>
    <cellStyle name="Note 6 52" xfId="35750" xr:uid="{00000000-0005-0000-0000-0000E78C0000}"/>
    <cellStyle name="Note 6 53" xfId="35751" xr:uid="{00000000-0005-0000-0000-0000E88C0000}"/>
    <cellStyle name="Note 6 54" xfId="35752" xr:uid="{00000000-0005-0000-0000-0000E98C0000}"/>
    <cellStyle name="Note 6 55" xfId="35753" xr:uid="{00000000-0005-0000-0000-0000EA8C0000}"/>
    <cellStyle name="Note 6 56" xfId="35754" xr:uid="{00000000-0005-0000-0000-0000EB8C0000}"/>
    <cellStyle name="Note 6 57" xfId="35755" xr:uid="{00000000-0005-0000-0000-0000EC8C0000}"/>
    <cellStyle name="Note 6 58" xfId="35756" xr:uid="{00000000-0005-0000-0000-0000ED8C0000}"/>
    <cellStyle name="Note 6 59" xfId="35757" xr:uid="{00000000-0005-0000-0000-0000EE8C0000}"/>
    <cellStyle name="Note 6 6" xfId="35758" xr:uid="{00000000-0005-0000-0000-0000EF8C0000}"/>
    <cellStyle name="Note 6 6 2" xfId="35759" xr:uid="{00000000-0005-0000-0000-0000F08C0000}"/>
    <cellStyle name="Note 6 60" xfId="35760" xr:uid="{00000000-0005-0000-0000-0000F18C0000}"/>
    <cellStyle name="Note 6 61" xfId="35761" xr:uid="{00000000-0005-0000-0000-0000F28C0000}"/>
    <cellStyle name="Note 6 62" xfId="35762" xr:uid="{00000000-0005-0000-0000-0000F38C0000}"/>
    <cellStyle name="Note 6 63" xfId="35763" xr:uid="{00000000-0005-0000-0000-0000F48C0000}"/>
    <cellStyle name="Note 6 64" xfId="35764" xr:uid="{00000000-0005-0000-0000-0000F58C0000}"/>
    <cellStyle name="Note 6 65" xfId="35765" xr:uid="{00000000-0005-0000-0000-0000F68C0000}"/>
    <cellStyle name="Note 6 66" xfId="35766" xr:uid="{00000000-0005-0000-0000-0000F78C0000}"/>
    <cellStyle name="Note 6 67" xfId="35767" xr:uid="{00000000-0005-0000-0000-0000F88C0000}"/>
    <cellStyle name="Note 6 68" xfId="35768" xr:uid="{00000000-0005-0000-0000-0000F98C0000}"/>
    <cellStyle name="Note 6 69" xfId="35769" xr:uid="{00000000-0005-0000-0000-0000FA8C0000}"/>
    <cellStyle name="Note 6 7" xfId="35770" xr:uid="{00000000-0005-0000-0000-0000FB8C0000}"/>
    <cellStyle name="Note 6 7 2" xfId="35771" xr:uid="{00000000-0005-0000-0000-0000FC8C0000}"/>
    <cellStyle name="Note 6 70" xfId="35772" xr:uid="{00000000-0005-0000-0000-0000FD8C0000}"/>
    <cellStyle name="Note 6 71" xfId="35773" xr:uid="{00000000-0005-0000-0000-0000FE8C0000}"/>
    <cellStyle name="Note 6 72" xfId="35774" xr:uid="{00000000-0005-0000-0000-0000FF8C0000}"/>
    <cellStyle name="Note 6 73" xfId="35775" xr:uid="{00000000-0005-0000-0000-0000008D0000}"/>
    <cellStyle name="Note 6 74" xfId="35776" xr:uid="{00000000-0005-0000-0000-0000018D0000}"/>
    <cellStyle name="Note 6 75" xfId="35777" xr:uid="{00000000-0005-0000-0000-0000028D0000}"/>
    <cellStyle name="Note 6 76" xfId="35778" xr:uid="{00000000-0005-0000-0000-0000038D0000}"/>
    <cellStyle name="Note 6 77" xfId="52545" xr:uid="{00000000-0005-0000-0000-0000048D0000}"/>
    <cellStyle name="Note 6 78" xfId="52777" xr:uid="{00000000-0005-0000-0000-0000058D0000}"/>
    <cellStyle name="Note 6 79" xfId="53238" xr:uid="{00000000-0005-0000-0000-0000068D0000}"/>
    <cellStyle name="Note 6 8" xfId="35779" xr:uid="{00000000-0005-0000-0000-0000078D0000}"/>
    <cellStyle name="Note 6 8 2" xfId="35780" xr:uid="{00000000-0005-0000-0000-0000088D0000}"/>
    <cellStyle name="Note 6 9" xfId="35781" xr:uid="{00000000-0005-0000-0000-0000098D0000}"/>
    <cellStyle name="Note 6 9 2" xfId="35782" xr:uid="{00000000-0005-0000-0000-00000A8D0000}"/>
    <cellStyle name="Note 60" xfId="35783" xr:uid="{00000000-0005-0000-0000-00000B8D0000}"/>
    <cellStyle name="Note 61" xfId="35784" xr:uid="{00000000-0005-0000-0000-00000C8D0000}"/>
    <cellStyle name="Note 62" xfId="35785" xr:uid="{00000000-0005-0000-0000-00000D8D0000}"/>
    <cellStyle name="Note 63" xfId="35786" xr:uid="{00000000-0005-0000-0000-00000E8D0000}"/>
    <cellStyle name="Note 64" xfId="35787" xr:uid="{00000000-0005-0000-0000-00000F8D0000}"/>
    <cellStyle name="Note 65" xfId="35788" xr:uid="{00000000-0005-0000-0000-0000108D0000}"/>
    <cellStyle name="Note 66" xfId="35789" xr:uid="{00000000-0005-0000-0000-0000118D0000}"/>
    <cellStyle name="Note 67" xfId="35790" xr:uid="{00000000-0005-0000-0000-0000128D0000}"/>
    <cellStyle name="Note 68" xfId="35791" xr:uid="{00000000-0005-0000-0000-0000138D0000}"/>
    <cellStyle name="Note 69" xfId="35792" xr:uid="{00000000-0005-0000-0000-0000148D0000}"/>
    <cellStyle name="Note 7" xfId="1033" xr:uid="{00000000-0005-0000-0000-0000158D0000}"/>
    <cellStyle name="Note 7 10" xfId="35793" xr:uid="{00000000-0005-0000-0000-0000168D0000}"/>
    <cellStyle name="Note 7 10 2" xfId="35794" xr:uid="{00000000-0005-0000-0000-0000178D0000}"/>
    <cellStyle name="Note 7 11" xfId="35795" xr:uid="{00000000-0005-0000-0000-0000188D0000}"/>
    <cellStyle name="Note 7 11 2" xfId="35796" xr:uid="{00000000-0005-0000-0000-0000198D0000}"/>
    <cellStyle name="Note 7 12" xfId="35797" xr:uid="{00000000-0005-0000-0000-00001A8D0000}"/>
    <cellStyle name="Note 7 12 2" xfId="35798" xr:uid="{00000000-0005-0000-0000-00001B8D0000}"/>
    <cellStyle name="Note 7 13" xfId="35799" xr:uid="{00000000-0005-0000-0000-00001C8D0000}"/>
    <cellStyle name="Note 7 13 2" xfId="35800" xr:uid="{00000000-0005-0000-0000-00001D8D0000}"/>
    <cellStyle name="Note 7 14" xfId="35801" xr:uid="{00000000-0005-0000-0000-00001E8D0000}"/>
    <cellStyle name="Note 7 14 2" xfId="35802" xr:uid="{00000000-0005-0000-0000-00001F8D0000}"/>
    <cellStyle name="Note 7 15" xfId="35803" xr:uid="{00000000-0005-0000-0000-0000208D0000}"/>
    <cellStyle name="Note 7 15 2" xfId="35804" xr:uid="{00000000-0005-0000-0000-0000218D0000}"/>
    <cellStyle name="Note 7 16" xfId="35805" xr:uid="{00000000-0005-0000-0000-0000228D0000}"/>
    <cellStyle name="Note 7 16 2" xfId="35806" xr:uid="{00000000-0005-0000-0000-0000238D0000}"/>
    <cellStyle name="Note 7 17" xfId="35807" xr:uid="{00000000-0005-0000-0000-0000248D0000}"/>
    <cellStyle name="Note 7 17 2" xfId="35808" xr:uid="{00000000-0005-0000-0000-0000258D0000}"/>
    <cellStyle name="Note 7 18" xfId="35809" xr:uid="{00000000-0005-0000-0000-0000268D0000}"/>
    <cellStyle name="Note 7 18 2" xfId="35810" xr:uid="{00000000-0005-0000-0000-0000278D0000}"/>
    <cellStyle name="Note 7 19" xfId="35811" xr:uid="{00000000-0005-0000-0000-0000288D0000}"/>
    <cellStyle name="Note 7 19 2" xfId="35812" xr:uid="{00000000-0005-0000-0000-0000298D0000}"/>
    <cellStyle name="Note 7 2" xfId="1034" xr:uid="{00000000-0005-0000-0000-00002A8D0000}"/>
    <cellStyle name="Note 7 2 2" xfId="35813" xr:uid="{00000000-0005-0000-0000-00002B8D0000}"/>
    <cellStyle name="Note 7 20" xfId="35814" xr:uid="{00000000-0005-0000-0000-00002C8D0000}"/>
    <cellStyle name="Note 7 20 2" xfId="35815" xr:uid="{00000000-0005-0000-0000-00002D8D0000}"/>
    <cellStyle name="Note 7 21" xfId="35816" xr:uid="{00000000-0005-0000-0000-00002E8D0000}"/>
    <cellStyle name="Note 7 21 2" xfId="35817" xr:uid="{00000000-0005-0000-0000-00002F8D0000}"/>
    <cellStyle name="Note 7 22" xfId="35818" xr:uid="{00000000-0005-0000-0000-0000308D0000}"/>
    <cellStyle name="Note 7 22 2" xfId="35819" xr:uid="{00000000-0005-0000-0000-0000318D0000}"/>
    <cellStyle name="Note 7 23" xfId="35820" xr:uid="{00000000-0005-0000-0000-0000328D0000}"/>
    <cellStyle name="Note 7 23 2" xfId="35821" xr:uid="{00000000-0005-0000-0000-0000338D0000}"/>
    <cellStyle name="Note 7 24" xfId="35822" xr:uid="{00000000-0005-0000-0000-0000348D0000}"/>
    <cellStyle name="Note 7 24 2" xfId="35823" xr:uid="{00000000-0005-0000-0000-0000358D0000}"/>
    <cellStyle name="Note 7 25" xfId="35824" xr:uid="{00000000-0005-0000-0000-0000368D0000}"/>
    <cellStyle name="Note 7 25 2" xfId="35825" xr:uid="{00000000-0005-0000-0000-0000378D0000}"/>
    <cellStyle name="Note 7 26" xfId="35826" xr:uid="{00000000-0005-0000-0000-0000388D0000}"/>
    <cellStyle name="Note 7 26 2" xfId="35827" xr:uid="{00000000-0005-0000-0000-0000398D0000}"/>
    <cellStyle name="Note 7 27" xfId="35828" xr:uid="{00000000-0005-0000-0000-00003A8D0000}"/>
    <cellStyle name="Note 7 27 2" xfId="35829" xr:uid="{00000000-0005-0000-0000-00003B8D0000}"/>
    <cellStyle name="Note 7 28" xfId="35830" xr:uid="{00000000-0005-0000-0000-00003C8D0000}"/>
    <cellStyle name="Note 7 28 2" xfId="35831" xr:uid="{00000000-0005-0000-0000-00003D8D0000}"/>
    <cellStyle name="Note 7 29" xfId="35832" xr:uid="{00000000-0005-0000-0000-00003E8D0000}"/>
    <cellStyle name="Note 7 29 2" xfId="35833" xr:uid="{00000000-0005-0000-0000-00003F8D0000}"/>
    <cellStyle name="Note 7 3" xfId="35834" xr:uid="{00000000-0005-0000-0000-0000408D0000}"/>
    <cellStyle name="Note 7 3 2" xfId="35835" xr:uid="{00000000-0005-0000-0000-0000418D0000}"/>
    <cellStyle name="Note 7 30" xfId="35836" xr:uid="{00000000-0005-0000-0000-0000428D0000}"/>
    <cellStyle name="Note 7 30 2" xfId="35837" xr:uid="{00000000-0005-0000-0000-0000438D0000}"/>
    <cellStyle name="Note 7 31" xfId="35838" xr:uid="{00000000-0005-0000-0000-0000448D0000}"/>
    <cellStyle name="Note 7 31 2" xfId="35839" xr:uid="{00000000-0005-0000-0000-0000458D0000}"/>
    <cellStyle name="Note 7 32" xfId="35840" xr:uid="{00000000-0005-0000-0000-0000468D0000}"/>
    <cellStyle name="Note 7 32 2" xfId="35841" xr:uid="{00000000-0005-0000-0000-0000478D0000}"/>
    <cellStyle name="Note 7 33" xfId="35842" xr:uid="{00000000-0005-0000-0000-0000488D0000}"/>
    <cellStyle name="Note 7 33 2" xfId="35843" xr:uid="{00000000-0005-0000-0000-0000498D0000}"/>
    <cellStyle name="Note 7 34" xfId="35844" xr:uid="{00000000-0005-0000-0000-00004A8D0000}"/>
    <cellStyle name="Note 7 34 2" xfId="35845" xr:uid="{00000000-0005-0000-0000-00004B8D0000}"/>
    <cellStyle name="Note 7 35" xfId="35846" xr:uid="{00000000-0005-0000-0000-00004C8D0000}"/>
    <cellStyle name="Note 7 35 2" xfId="35847" xr:uid="{00000000-0005-0000-0000-00004D8D0000}"/>
    <cellStyle name="Note 7 36" xfId="35848" xr:uid="{00000000-0005-0000-0000-00004E8D0000}"/>
    <cellStyle name="Note 7 36 2" xfId="35849" xr:uid="{00000000-0005-0000-0000-00004F8D0000}"/>
    <cellStyle name="Note 7 37" xfId="35850" xr:uid="{00000000-0005-0000-0000-0000508D0000}"/>
    <cellStyle name="Note 7 37 2" xfId="35851" xr:uid="{00000000-0005-0000-0000-0000518D0000}"/>
    <cellStyle name="Note 7 38" xfId="35852" xr:uid="{00000000-0005-0000-0000-0000528D0000}"/>
    <cellStyle name="Note 7 38 2" xfId="35853" xr:uid="{00000000-0005-0000-0000-0000538D0000}"/>
    <cellStyle name="Note 7 39" xfId="35854" xr:uid="{00000000-0005-0000-0000-0000548D0000}"/>
    <cellStyle name="Note 7 39 2" xfId="35855" xr:uid="{00000000-0005-0000-0000-0000558D0000}"/>
    <cellStyle name="Note 7 4" xfId="35856" xr:uid="{00000000-0005-0000-0000-0000568D0000}"/>
    <cellStyle name="Note 7 4 2" xfId="35857" xr:uid="{00000000-0005-0000-0000-0000578D0000}"/>
    <cellStyle name="Note 7 40" xfId="35858" xr:uid="{00000000-0005-0000-0000-0000588D0000}"/>
    <cellStyle name="Note 7 41" xfId="35859" xr:uid="{00000000-0005-0000-0000-0000598D0000}"/>
    <cellStyle name="Note 7 42" xfId="35860" xr:uid="{00000000-0005-0000-0000-00005A8D0000}"/>
    <cellStyle name="Note 7 43" xfId="35861" xr:uid="{00000000-0005-0000-0000-00005B8D0000}"/>
    <cellStyle name="Note 7 44" xfId="35862" xr:uid="{00000000-0005-0000-0000-00005C8D0000}"/>
    <cellStyle name="Note 7 45" xfId="35863" xr:uid="{00000000-0005-0000-0000-00005D8D0000}"/>
    <cellStyle name="Note 7 46" xfId="35864" xr:uid="{00000000-0005-0000-0000-00005E8D0000}"/>
    <cellStyle name="Note 7 47" xfId="35865" xr:uid="{00000000-0005-0000-0000-00005F8D0000}"/>
    <cellStyle name="Note 7 48" xfId="35866" xr:uid="{00000000-0005-0000-0000-0000608D0000}"/>
    <cellStyle name="Note 7 49" xfId="35867" xr:uid="{00000000-0005-0000-0000-0000618D0000}"/>
    <cellStyle name="Note 7 5" xfId="35868" xr:uid="{00000000-0005-0000-0000-0000628D0000}"/>
    <cellStyle name="Note 7 5 2" xfId="35869" xr:uid="{00000000-0005-0000-0000-0000638D0000}"/>
    <cellStyle name="Note 7 50" xfId="35870" xr:uid="{00000000-0005-0000-0000-0000648D0000}"/>
    <cellStyle name="Note 7 51" xfId="35871" xr:uid="{00000000-0005-0000-0000-0000658D0000}"/>
    <cellStyle name="Note 7 52" xfId="35872" xr:uid="{00000000-0005-0000-0000-0000668D0000}"/>
    <cellStyle name="Note 7 53" xfId="35873" xr:uid="{00000000-0005-0000-0000-0000678D0000}"/>
    <cellStyle name="Note 7 54" xfId="35874" xr:uid="{00000000-0005-0000-0000-0000688D0000}"/>
    <cellStyle name="Note 7 55" xfId="35875" xr:uid="{00000000-0005-0000-0000-0000698D0000}"/>
    <cellStyle name="Note 7 56" xfId="35876" xr:uid="{00000000-0005-0000-0000-00006A8D0000}"/>
    <cellStyle name="Note 7 57" xfId="35877" xr:uid="{00000000-0005-0000-0000-00006B8D0000}"/>
    <cellStyle name="Note 7 58" xfId="35878" xr:uid="{00000000-0005-0000-0000-00006C8D0000}"/>
    <cellStyle name="Note 7 59" xfId="35879" xr:uid="{00000000-0005-0000-0000-00006D8D0000}"/>
    <cellStyle name="Note 7 6" xfId="35880" xr:uid="{00000000-0005-0000-0000-00006E8D0000}"/>
    <cellStyle name="Note 7 6 2" xfId="35881" xr:uid="{00000000-0005-0000-0000-00006F8D0000}"/>
    <cellStyle name="Note 7 60" xfId="35882" xr:uid="{00000000-0005-0000-0000-0000708D0000}"/>
    <cellStyle name="Note 7 61" xfId="35883" xr:uid="{00000000-0005-0000-0000-0000718D0000}"/>
    <cellStyle name="Note 7 62" xfId="35884" xr:uid="{00000000-0005-0000-0000-0000728D0000}"/>
    <cellStyle name="Note 7 63" xfId="35885" xr:uid="{00000000-0005-0000-0000-0000738D0000}"/>
    <cellStyle name="Note 7 64" xfId="35886" xr:uid="{00000000-0005-0000-0000-0000748D0000}"/>
    <cellStyle name="Note 7 65" xfId="35887" xr:uid="{00000000-0005-0000-0000-0000758D0000}"/>
    <cellStyle name="Note 7 66" xfId="35888" xr:uid="{00000000-0005-0000-0000-0000768D0000}"/>
    <cellStyle name="Note 7 67" xfId="35889" xr:uid="{00000000-0005-0000-0000-0000778D0000}"/>
    <cellStyle name="Note 7 68" xfId="35890" xr:uid="{00000000-0005-0000-0000-0000788D0000}"/>
    <cellStyle name="Note 7 69" xfId="35891" xr:uid="{00000000-0005-0000-0000-0000798D0000}"/>
    <cellStyle name="Note 7 7" xfId="35892" xr:uid="{00000000-0005-0000-0000-00007A8D0000}"/>
    <cellStyle name="Note 7 7 2" xfId="35893" xr:uid="{00000000-0005-0000-0000-00007B8D0000}"/>
    <cellStyle name="Note 7 70" xfId="35894" xr:uid="{00000000-0005-0000-0000-00007C8D0000}"/>
    <cellStyle name="Note 7 71" xfId="35895" xr:uid="{00000000-0005-0000-0000-00007D8D0000}"/>
    <cellStyle name="Note 7 72" xfId="35896" xr:uid="{00000000-0005-0000-0000-00007E8D0000}"/>
    <cellStyle name="Note 7 73" xfId="35897" xr:uid="{00000000-0005-0000-0000-00007F8D0000}"/>
    <cellStyle name="Note 7 74" xfId="35898" xr:uid="{00000000-0005-0000-0000-0000808D0000}"/>
    <cellStyle name="Note 7 75" xfId="35899" xr:uid="{00000000-0005-0000-0000-0000818D0000}"/>
    <cellStyle name="Note 7 76" xfId="35900" xr:uid="{00000000-0005-0000-0000-0000828D0000}"/>
    <cellStyle name="Note 7 77" xfId="52489" xr:uid="{00000000-0005-0000-0000-0000838D0000}"/>
    <cellStyle name="Note 7 78" xfId="52283" xr:uid="{00000000-0005-0000-0000-0000848D0000}"/>
    <cellStyle name="Note 7 79" xfId="53182" xr:uid="{00000000-0005-0000-0000-0000858D0000}"/>
    <cellStyle name="Note 7 8" xfId="35901" xr:uid="{00000000-0005-0000-0000-0000868D0000}"/>
    <cellStyle name="Note 7 8 2" xfId="35902" xr:uid="{00000000-0005-0000-0000-0000878D0000}"/>
    <cellStyle name="Note 7 9" xfId="35903" xr:uid="{00000000-0005-0000-0000-0000888D0000}"/>
    <cellStyle name="Note 7 9 2" xfId="35904" xr:uid="{00000000-0005-0000-0000-0000898D0000}"/>
    <cellStyle name="Note 70" xfId="35905" xr:uid="{00000000-0005-0000-0000-00008A8D0000}"/>
    <cellStyle name="Note 71" xfId="35906" xr:uid="{00000000-0005-0000-0000-00008B8D0000}"/>
    <cellStyle name="Note 72" xfId="35907" xr:uid="{00000000-0005-0000-0000-00008C8D0000}"/>
    <cellStyle name="Note 73" xfId="35908" xr:uid="{00000000-0005-0000-0000-00008D8D0000}"/>
    <cellStyle name="Note 74" xfId="35909" xr:uid="{00000000-0005-0000-0000-00008E8D0000}"/>
    <cellStyle name="Note 75" xfId="35910" xr:uid="{00000000-0005-0000-0000-00008F8D0000}"/>
    <cellStyle name="Note 76" xfId="35911" xr:uid="{00000000-0005-0000-0000-0000908D0000}"/>
    <cellStyle name="Note 77" xfId="35912" xr:uid="{00000000-0005-0000-0000-0000918D0000}"/>
    <cellStyle name="Note 78" xfId="35913" xr:uid="{00000000-0005-0000-0000-0000928D0000}"/>
    <cellStyle name="Note 79" xfId="35914" xr:uid="{00000000-0005-0000-0000-0000938D0000}"/>
    <cellStyle name="Note 8" xfId="1035" xr:uid="{00000000-0005-0000-0000-0000948D0000}"/>
    <cellStyle name="Note 8 10" xfId="35915" xr:uid="{00000000-0005-0000-0000-0000958D0000}"/>
    <cellStyle name="Note 8 10 2" xfId="35916" xr:uid="{00000000-0005-0000-0000-0000968D0000}"/>
    <cellStyle name="Note 8 11" xfId="35917" xr:uid="{00000000-0005-0000-0000-0000978D0000}"/>
    <cellStyle name="Note 8 11 2" xfId="35918" xr:uid="{00000000-0005-0000-0000-0000988D0000}"/>
    <cellStyle name="Note 8 12" xfId="35919" xr:uid="{00000000-0005-0000-0000-0000998D0000}"/>
    <cellStyle name="Note 8 12 2" xfId="35920" xr:uid="{00000000-0005-0000-0000-00009A8D0000}"/>
    <cellStyle name="Note 8 13" xfId="35921" xr:uid="{00000000-0005-0000-0000-00009B8D0000}"/>
    <cellStyle name="Note 8 13 2" xfId="35922" xr:uid="{00000000-0005-0000-0000-00009C8D0000}"/>
    <cellStyle name="Note 8 14" xfId="35923" xr:uid="{00000000-0005-0000-0000-00009D8D0000}"/>
    <cellStyle name="Note 8 14 2" xfId="35924" xr:uid="{00000000-0005-0000-0000-00009E8D0000}"/>
    <cellStyle name="Note 8 15" xfId="35925" xr:uid="{00000000-0005-0000-0000-00009F8D0000}"/>
    <cellStyle name="Note 8 15 2" xfId="35926" xr:uid="{00000000-0005-0000-0000-0000A08D0000}"/>
    <cellStyle name="Note 8 16" xfId="35927" xr:uid="{00000000-0005-0000-0000-0000A18D0000}"/>
    <cellStyle name="Note 8 16 2" xfId="35928" xr:uid="{00000000-0005-0000-0000-0000A28D0000}"/>
    <cellStyle name="Note 8 17" xfId="35929" xr:uid="{00000000-0005-0000-0000-0000A38D0000}"/>
    <cellStyle name="Note 8 17 2" xfId="35930" xr:uid="{00000000-0005-0000-0000-0000A48D0000}"/>
    <cellStyle name="Note 8 18" xfId="35931" xr:uid="{00000000-0005-0000-0000-0000A58D0000}"/>
    <cellStyle name="Note 8 18 2" xfId="35932" xr:uid="{00000000-0005-0000-0000-0000A68D0000}"/>
    <cellStyle name="Note 8 19" xfId="35933" xr:uid="{00000000-0005-0000-0000-0000A78D0000}"/>
    <cellStyle name="Note 8 19 2" xfId="35934" xr:uid="{00000000-0005-0000-0000-0000A88D0000}"/>
    <cellStyle name="Note 8 2" xfId="1036" xr:uid="{00000000-0005-0000-0000-0000A98D0000}"/>
    <cellStyle name="Note 8 2 2" xfId="35935" xr:uid="{00000000-0005-0000-0000-0000AA8D0000}"/>
    <cellStyle name="Note 8 20" xfId="35936" xr:uid="{00000000-0005-0000-0000-0000AB8D0000}"/>
    <cellStyle name="Note 8 20 2" xfId="35937" xr:uid="{00000000-0005-0000-0000-0000AC8D0000}"/>
    <cellStyle name="Note 8 21" xfId="35938" xr:uid="{00000000-0005-0000-0000-0000AD8D0000}"/>
    <cellStyle name="Note 8 21 2" xfId="35939" xr:uid="{00000000-0005-0000-0000-0000AE8D0000}"/>
    <cellStyle name="Note 8 22" xfId="35940" xr:uid="{00000000-0005-0000-0000-0000AF8D0000}"/>
    <cellStyle name="Note 8 22 2" xfId="35941" xr:uid="{00000000-0005-0000-0000-0000B08D0000}"/>
    <cellStyle name="Note 8 23" xfId="35942" xr:uid="{00000000-0005-0000-0000-0000B18D0000}"/>
    <cellStyle name="Note 8 23 2" xfId="35943" xr:uid="{00000000-0005-0000-0000-0000B28D0000}"/>
    <cellStyle name="Note 8 24" xfId="35944" xr:uid="{00000000-0005-0000-0000-0000B38D0000}"/>
    <cellStyle name="Note 8 24 2" xfId="35945" xr:uid="{00000000-0005-0000-0000-0000B48D0000}"/>
    <cellStyle name="Note 8 25" xfId="35946" xr:uid="{00000000-0005-0000-0000-0000B58D0000}"/>
    <cellStyle name="Note 8 25 2" xfId="35947" xr:uid="{00000000-0005-0000-0000-0000B68D0000}"/>
    <cellStyle name="Note 8 26" xfId="35948" xr:uid="{00000000-0005-0000-0000-0000B78D0000}"/>
    <cellStyle name="Note 8 26 2" xfId="35949" xr:uid="{00000000-0005-0000-0000-0000B88D0000}"/>
    <cellStyle name="Note 8 27" xfId="35950" xr:uid="{00000000-0005-0000-0000-0000B98D0000}"/>
    <cellStyle name="Note 8 27 2" xfId="35951" xr:uid="{00000000-0005-0000-0000-0000BA8D0000}"/>
    <cellStyle name="Note 8 28" xfId="35952" xr:uid="{00000000-0005-0000-0000-0000BB8D0000}"/>
    <cellStyle name="Note 8 28 2" xfId="35953" xr:uid="{00000000-0005-0000-0000-0000BC8D0000}"/>
    <cellStyle name="Note 8 29" xfId="35954" xr:uid="{00000000-0005-0000-0000-0000BD8D0000}"/>
    <cellStyle name="Note 8 29 2" xfId="35955" xr:uid="{00000000-0005-0000-0000-0000BE8D0000}"/>
    <cellStyle name="Note 8 3" xfId="35956" xr:uid="{00000000-0005-0000-0000-0000BF8D0000}"/>
    <cellStyle name="Note 8 3 2" xfId="35957" xr:uid="{00000000-0005-0000-0000-0000C08D0000}"/>
    <cellStyle name="Note 8 30" xfId="35958" xr:uid="{00000000-0005-0000-0000-0000C18D0000}"/>
    <cellStyle name="Note 8 30 2" xfId="35959" xr:uid="{00000000-0005-0000-0000-0000C28D0000}"/>
    <cellStyle name="Note 8 31" xfId="35960" xr:uid="{00000000-0005-0000-0000-0000C38D0000}"/>
    <cellStyle name="Note 8 31 2" xfId="35961" xr:uid="{00000000-0005-0000-0000-0000C48D0000}"/>
    <cellStyle name="Note 8 32" xfId="35962" xr:uid="{00000000-0005-0000-0000-0000C58D0000}"/>
    <cellStyle name="Note 8 32 2" xfId="35963" xr:uid="{00000000-0005-0000-0000-0000C68D0000}"/>
    <cellStyle name="Note 8 33" xfId="35964" xr:uid="{00000000-0005-0000-0000-0000C78D0000}"/>
    <cellStyle name="Note 8 33 2" xfId="35965" xr:uid="{00000000-0005-0000-0000-0000C88D0000}"/>
    <cellStyle name="Note 8 34" xfId="35966" xr:uid="{00000000-0005-0000-0000-0000C98D0000}"/>
    <cellStyle name="Note 8 34 2" xfId="35967" xr:uid="{00000000-0005-0000-0000-0000CA8D0000}"/>
    <cellStyle name="Note 8 35" xfId="35968" xr:uid="{00000000-0005-0000-0000-0000CB8D0000}"/>
    <cellStyle name="Note 8 35 2" xfId="35969" xr:uid="{00000000-0005-0000-0000-0000CC8D0000}"/>
    <cellStyle name="Note 8 36" xfId="35970" xr:uid="{00000000-0005-0000-0000-0000CD8D0000}"/>
    <cellStyle name="Note 8 36 2" xfId="35971" xr:uid="{00000000-0005-0000-0000-0000CE8D0000}"/>
    <cellStyle name="Note 8 37" xfId="35972" xr:uid="{00000000-0005-0000-0000-0000CF8D0000}"/>
    <cellStyle name="Note 8 37 2" xfId="35973" xr:uid="{00000000-0005-0000-0000-0000D08D0000}"/>
    <cellStyle name="Note 8 38" xfId="35974" xr:uid="{00000000-0005-0000-0000-0000D18D0000}"/>
    <cellStyle name="Note 8 38 2" xfId="35975" xr:uid="{00000000-0005-0000-0000-0000D28D0000}"/>
    <cellStyle name="Note 8 39" xfId="35976" xr:uid="{00000000-0005-0000-0000-0000D38D0000}"/>
    <cellStyle name="Note 8 39 2" xfId="35977" xr:uid="{00000000-0005-0000-0000-0000D48D0000}"/>
    <cellStyle name="Note 8 4" xfId="35978" xr:uid="{00000000-0005-0000-0000-0000D58D0000}"/>
    <cellStyle name="Note 8 4 2" xfId="35979" xr:uid="{00000000-0005-0000-0000-0000D68D0000}"/>
    <cellStyle name="Note 8 40" xfId="35980" xr:uid="{00000000-0005-0000-0000-0000D78D0000}"/>
    <cellStyle name="Note 8 41" xfId="35981" xr:uid="{00000000-0005-0000-0000-0000D88D0000}"/>
    <cellStyle name="Note 8 42" xfId="35982" xr:uid="{00000000-0005-0000-0000-0000D98D0000}"/>
    <cellStyle name="Note 8 43" xfId="35983" xr:uid="{00000000-0005-0000-0000-0000DA8D0000}"/>
    <cellStyle name="Note 8 44" xfId="35984" xr:uid="{00000000-0005-0000-0000-0000DB8D0000}"/>
    <cellStyle name="Note 8 45" xfId="35985" xr:uid="{00000000-0005-0000-0000-0000DC8D0000}"/>
    <cellStyle name="Note 8 46" xfId="35986" xr:uid="{00000000-0005-0000-0000-0000DD8D0000}"/>
    <cellStyle name="Note 8 47" xfId="35987" xr:uid="{00000000-0005-0000-0000-0000DE8D0000}"/>
    <cellStyle name="Note 8 48" xfId="35988" xr:uid="{00000000-0005-0000-0000-0000DF8D0000}"/>
    <cellStyle name="Note 8 49" xfId="35989" xr:uid="{00000000-0005-0000-0000-0000E08D0000}"/>
    <cellStyle name="Note 8 5" xfId="35990" xr:uid="{00000000-0005-0000-0000-0000E18D0000}"/>
    <cellStyle name="Note 8 5 2" xfId="35991" xr:uid="{00000000-0005-0000-0000-0000E28D0000}"/>
    <cellStyle name="Note 8 50" xfId="35992" xr:uid="{00000000-0005-0000-0000-0000E38D0000}"/>
    <cellStyle name="Note 8 51" xfId="35993" xr:uid="{00000000-0005-0000-0000-0000E48D0000}"/>
    <cellStyle name="Note 8 52" xfId="35994" xr:uid="{00000000-0005-0000-0000-0000E58D0000}"/>
    <cellStyle name="Note 8 53" xfId="35995" xr:uid="{00000000-0005-0000-0000-0000E68D0000}"/>
    <cellStyle name="Note 8 54" xfId="35996" xr:uid="{00000000-0005-0000-0000-0000E78D0000}"/>
    <cellStyle name="Note 8 55" xfId="35997" xr:uid="{00000000-0005-0000-0000-0000E88D0000}"/>
    <cellStyle name="Note 8 56" xfId="35998" xr:uid="{00000000-0005-0000-0000-0000E98D0000}"/>
    <cellStyle name="Note 8 57" xfId="35999" xr:uid="{00000000-0005-0000-0000-0000EA8D0000}"/>
    <cellStyle name="Note 8 58" xfId="36000" xr:uid="{00000000-0005-0000-0000-0000EB8D0000}"/>
    <cellStyle name="Note 8 59" xfId="36001" xr:uid="{00000000-0005-0000-0000-0000EC8D0000}"/>
    <cellStyle name="Note 8 6" xfId="36002" xr:uid="{00000000-0005-0000-0000-0000ED8D0000}"/>
    <cellStyle name="Note 8 6 2" xfId="36003" xr:uid="{00000000-0005-0000-0000-0000EE8D0000}"/>
    <cellStyle name="Note 8 60" xfId="36004" xr:uid="{00000000-0005-0000-0000-0000EF8D0000}"/>
    <cellStyle name="Note 8 61" xfId="36005" xr:uid="{00000000-0005-0000-0000-0000F08D0000}"/>
    <cellStyle name="Note 8 62" xfId="36006" xr:uid="{00000000-0005-0000-0000-0000F18D0000}"/>
    <cellStyle name="Note 8 63" xfId="36007" xr:uid="{00000000-0005-0000-0000-0000F28D0000}"/>
    <cellStyle name="Note 8 64" xfId="36008" xr:uid="{00000000-0005-0000-0000-0000F38D0000}"/>
    <cellStyle name="Note 8 65" xfId="36009" xr:uid="{00000000-0005-0000-0000-0000F48D0000}"/>
    <cellStyle name="Note 8 66" xfId="36010" xr:uid="{00000000-0005-0000-0000-0000F58D0000}"/>
    <cellStyle name="Note 8 67" xfId="36011" xr:uid="{00000000-0005-0000-0000-0000F68D0000}"/>
    <cellStyle name="Note 8 68" xfId="36012" xr:uid="{00000000-0005-0000-0000-0000F78D0000}"/>
    <cellStyle name="Note 8 69" xfId="36013" xr:uid="{00000000-0005-0000-0000-0000F88D0000}"/>
    <cellStyle name="Note 8 7" xfId="36014" xr:uid="{00000000-0005-0000-0000-0000F98D0000}"/>
    <cellStyle name="Note 8 7 2" xfId="36015" xr:uid="{00000000-0005-0000-0000-0000FA8D0000}"/>
    <cellStyle name="Note 8 70" xfId="36016" xr:uid="{00000000-0005-0000-0000-0000FB8D0000}"/>
    <cellStyle name="Note 8 71" xfId="36017" xr:uid="{00000000-0005-0000-0000-0000FC8D0000}"/>
    <cellStyle name="Note 8 72" xfId="36018" xr:uid="{00000000-0005-0000-0000-0000FD8D0000}"/>
    <cellStyle name="Note 8 73" xfId="36019" xr:uid="{00000000-0005-0000-0000-0000FE8D0000}"/>
    <cellStyle name="Note 8 74" xfId="36020" xr:uid="{00000000-0005-0000-0000-0000FF8D0000}"/>
    <cellStyle name="Note 8 75" xfId="36021" xr:uid="{00000000-0005-0000-0000-0000008E0000}"/>
    <cellStyle name="Note 8 76" xfId="36022" xr:uid="{00000000-0005-0000-0000-0000018E0000}"/>
    <cellStyle name="Note 8 77" xfId="52525" xr:uid="{00000000-0005-0000-0000-0000028E0000}"/>
    <cellStyle name="Note 8 78" xfId="52255" xr:uid="{00000000-0005-0000-0000-0000038E0000}"/>
    <cellStyle name="Note 8 79" xfId="53218" xr:uid="{00000000-0005-0000-0000-0000048E0000}"/>
    <cellStyle name="Note 8 8" xfId="36023" xr:uid="{00000000-0005-0000-0000-0000058E0000}"/>
    <cellStyle name="Note 8 8 2" xfId="36024" xr:uid="{00000000-0005-0000-0000-0000068E0000}"/>
    <cellStyle name="Note 8 9" xfId="36025" xr:uid="{00000000-0005-0000-0000-0000078E0000}"/>
    <cellStyle name="Note 8 9 2" xfId="36026" xr:uid="{00000000-0005-0000-0000-0000088E0000}"/>
    <cellStyle name="Note 80" xfId="36027" xr:uid="{00000000-0005-0000-0000-0000098E0000}"/>
    <cellStyle name="Note 81" xfId="36028" xr:uid="{00000000-0005-0000-0000-00000A8E0000}"/>
    <cellStyle name="Note 82" xfId="36029" xr:uid="{00000000-0005-0000-0000-00000B8E0000}"/>
    <cellStyle name="Note 83" xfId="36030" xr:uid="{00000000-0005-0000-0000-00000C8E0000}"/>
    <cellStyle name="Note 84" xfId="36031" xr:uid="{00000000-0005-0000-0000-00000D8E0000}"/>
    <cellStyle name="Note 85" xfId="36032" xr:uid="{00000000-0005-0000-0000-00000E8E0000}"/>
    <cellStyle name="Note 86" xfId="36033" xr:uid="{00000000-0005-0000-0000-00000F8E0000}"/>
    <cellStyle name="Note 87" xfId="36034" xr:uid="{00000000-0005-0000-0000-0000108E0000}"/>
    <cellStyle name="Note 88" xfId="36035" xr:uid="{00000000-0005-0000-0000-0000118E0000}"/>
    <cellStyle name="Note 89" xfId="36036" xr:uid="{00000000-0005-0000-0000-0000128E0000}"/>
    <cellStyle name="Note 9" xfId="1037" xr:uid="{00000000-0005-0000-0000-0000138E0000}"/>
    <cellStyle name="Note 9 10" xfId="36037" xr:uid="{00000000-0005-0000-0000-0000148E0000}"/>
    <cellStyle name="Note 9 10 2" xfId="36038" xr:uid="{00000000-0005-0000-0000-0000158E0000}"/>
    <cellStyle name="Note 9 11" xfId="36039" xr:uid="{00000000-0005-0000-0000-0000168E0000}"/>
    <cellStyle name="Note 9 11 2" xfId="36040" xr:uid="{00000000-0005-0000-0000-0000178E0000}"/>
    <cellStyle name="Note 9 12" xfId="36041" xr:uid="{00000000-0005-0000-0000-0000188E0000}"/>
    <cellStyle name="Note 9 12 2" xfId="36042" xr:uid="{00000000-0005-0000-0000-0000198E0000}"/>
    <cellStyle name="Note 9 13" xfId="36043" xr:uid="{00000000-0005-0000-0000-00001A8E0000}"/>
    <cellStyle name="Note 9 13 2" xfId="36044" xr:uid="{00000000-0005-0000-0000-00001B8E0000}"/>
    <cellStyle name="Note 9 14" xfId="36045" xr:uid="{00000000-0005-0000-0000-00001C8E0000}"/>
    <cellStyle name="Note 9 14 2" xfId="36046" xr:uid="{00000000-0005-0000-0000-00001D8E0000}"/>
    <cellStyle name="Note 9 15" xfId="36047" xr:uid="{00000000-0005-0000-0000-00001E8E0000}"/>
    <cellStyle name="Note 9 15 2" xfId="36048" xr:uid="{00000000-0005-0000-0000-00001F8E0000}"/>
    <cellStyle name="Note 9 16" xfId="36049" xr:uid="{00000000-0005-0000-0000-0000208E0000}"/>
    <cellStyle name="Note 9 16 2" xfId="36050" xr:uid="{00000000-0005-0000-0000-0000218E0000}"/>
    <cellStyle name="Note 9 17" xfId="36051" xr:uid="{00000000-0005-0000-0000-0000228E0000}"/>
    <cellStyle name="Note 9 17 2" xfId="36052" xr:uid="{00000000-0005-0000-0000-0000238E0000}"/>
    <cellStyle name="Note 9 18" xfId="36053" xr:uid="{00000000-0005-0000-0000-0000248E0000}"/>
    <cellStyle name="Note 9 18 2" xfId="36054" xr:uid="{00000000-0005-0000-0000-0000258E0000}"/>
    <cellStyle name="Note 9 19" xfId="36055" xr:uid="{00000000-0005-0000-0000-0000268E0000}"/>
    <cellStyle name="Note 9 19 2" xfId="36056" xr:uid="{00000000-0005-0000-0000-0000278E0000}"/>
    <cellStyle name="Note 9 2" xfId="1038" xr:uid="{00000000-0005-0000-0000-0000288E0000}"/>
    <cellStyle name="Note 9 2 2" xfId="36057" xr:uid="{00000000-0005-0000-0000-0000298E0000}"/>
    <cellStyle name="Note 9 20" xfId="36058" xr:uid="{00000000-0005-0000-0000-00002A8E0000}"/>
    <cellStyle name="Note 9 20 2" xfId="36059" xr:uid="{00000000-0005-0000-0000-00002B8E0000}"/>
    <cellStyle name="Note 9 21" xfId="36060" xr:uid="{00000000-0005-0000-0000-00002C8E0000}"/>
    <cellStyle name="Note 9 21 2" xfId="36061" xr:uid="{00000000-0005-0000-0000-00002D8E0000}"/>
    <cellStyle name="Note 9 22" xfId="36062" xr:uid="{00000000-0005-0000-0000-00002E8E0000}"/>
    <cellStyle name="Note 9 22 2" xfId="36063" xr:uid="{00000000-0005-0000-0000-00002F8E0000}"/>
    <cellStyle name="Note 9 23" xfId="36064" xr:uid="{00000000-0005-0000-0000-0000308E0000}"/>
    <cellStyle name="Note 9 23 2" xfId="36065" xr:uid="{00000000-0005-0000-0000-0000318E0000}"/>
    <cellStyle name="Note 9 24" xfId="36066" xr:uid="{00000000-0005-0000-0000-0000328E0000}"/>
    <cellStyle name="Note 9 24 2" xfId="36067" xr:uid="{00000000-0005-0000-0000-0000338E0000}"/>
    <cellStyle name="Note 9 25" xfId="36068" xr:uid="{00000000-0005-0000-0000-0000348E0000}"/>
    <cellStyle name="Note 9 25 2" xfId="36069" xr:uid="{00000000-0005-0000-0000-0000358E0000}"/>
    <cellStyle name="Note 9 26" xfId="36070" xr:uid="{00000000-0005-0000-0000-0000368E0000}"/>
    <cellStyle name="Note 9 26 2" xfId="36071" xr:uid="{00000000-0005-0000-0000-0000378E0000}"/>
    <cellStyle name="Note 9 27" xfId="36072" xr:uid="{00000000-0005-0000-0000-0000388E0000}"/>
    <cellStyle name="Note 9 27 2" xfId="36073" xr:uid="{00000000-0005-0000-0000-0000398E0000}"/>
    <cellStyle name="Note 9 28" xfId="36074" xr:uid="{00000000-0005-0000-0000-00003A8E0000}"/>
    <cellStyle name="Note 9 28 2" xfId="36075" xr:uid="{00000000-0005-0000-0000-00003B8E0000}"/>
    <cellStyle name="Note 9 29" xfId="36076" xr:uid="{00000000-0005-0000-0000-00003C8E0000}"/>
    <cellStyle name="Note 9 29 2" xfId="36077" xr:uid="{00000000-0005-0000-0000-00003D8E0000}"/>
    <cellStyle name="Note 9 3" xfId="36078" xr:uid="{00000000-0005-0000-0000-00003E8E0000}"/>
    <cellStyle name="Note 9 3 2" xfId="36079" xr:uid="{00000000-0005-0000-0000-00003F8E0000}"/>
    <cellStyle name="Note 9 30" xfId="36080" xr:uid="{00000000-0005-0000-0000-0000408E0000}"/>
    <cellStyle name="Note 9 30 2" xfId="36081" xr:uid="{00000000-0005-0000-0000-0000418E0000}"/>
    <cellStyle name="Note 9 31" xfId="36082" xr:uid="{00000000-0005-0000-0000-0000428E0000}"/>
    <cellStyle name="Note 9 31 2" xfId="36083" xr:uid="{00000000-0005-0000-0000-0000438E0000}"/>
    <cellStyle name="Note 9 32" xfId="36084" xr:uid="{00000000-0005-0000-0000-0000448E0000}"/>
    <cellStyle name="Note 9 32 2" xfId="36085" xr:uid="{00000000-0005-0000-0000-0000458E0000}"/>
    <cellStyle name="Note 9 33" xfId="36086" xr:uid="{00000000-0005-0000-0000-0000468E0000}"/>
    <cellStyle name="Note 9 33 2" xfId="36087" xr:uid="{00000000-0005-0000-0000-0000478E0000}"/>
    <cellStyle name="Note 9 34" xfId="36088" xr:uid="{00000000-0005-0000-0000-0000488E0000}"/>
    <cellStyle name="Note 9 34 2" xfId="36089" xr:uid="{00000000-0005-0000-0000-0000498E0000}"/>
    <cellStyle name="Note 9 35" xfId="36090" xr:uid="{00000000-0005-0000-0000-00004A8E0000}"/>
    <cellStyle name="Note 9 35 2" xfId="36091" xr:uid="{00000000-0005-0000-0000-00004B8E0000}"/>
    <cellStyle name="Note 9 36" xfId="36092" xr:uid="{00000000-0005-0000-0000-00004C8E0000}"/>
    <cellStyle name="Note 9 36 2" xfId="36093" xr:uid="{00000000-0005-0000-0000-00004D8E0000}"/>
    <cellStyle name="Note 9 37" xfId="36094" xr:uid="{00000000-0005-0000-0000-00004E8E0000}"/>
    <cellStyle name="Note 9 37 2" xfId="36095" xr:uid="{00000000-0005-0000-0000-00004F8E0000}"/>
    <cellStyle name="Note 9 38" xfId="36096" xr:uid="{00000000-0005-0000-0000-0000508E0000}"/>
    <cellStyle name="Note 9 38 2" xfId="36097" xr:uid="{00000000-0005-0000-0000-0000518E0000}"/>
    <cellStyle name="Note 9 39" xfId="36098" xr:uid="{00000000-0005-0000-0000-0000528E0000}"/>
    <cellStyle name="Note 9 39 2" xfId="36099" xr:uid="{00000000-0005-0000-0000-0000538E0000}"/>
    <cellStyle name="Note 9 4" xfId="36100" xr:uid="{00000000-0005-0000-0000-0000548E0000}"/>
    <cellStyle name="Note 9 4 2" xfId="36101" xr:uid="{00000000-0005-0000-0000-0000558E0000}"/>
    <cellStyle name="Note 9 40" xfId="36102" xr:uid="{00000000-0005-0000-0000-0000568E0000}"/>
    <cellStyle name="Note 9 41" xfId="36103" xr:uid="{00000000-0005-0000-0000-0000578E0000}"/>
    <cellStyle name="Note 9 42" xfId="36104" xr:uid="{00000000-0005-0000-0000-0000588E0000}"/>
    <cellStyle name="Note 9 43" xfId="36105" xr:uid="{00000000-0005-0000-0000-0000598E0000}"/>
    <cellStyle name="Note 9 44" xfId="36106" xr:uid="{00000000-0005-0000-0000-00005A8E0000}"/>
    <cellStyle name="Note 9 45" xfId="36107" xr:uid="{00000000-0005-0000-0000-00005B8E0000}"/>
    <cellStyle name="Note 9 46" xfId="36108" xr:uid="{00000000-0005-0000-0000-00005C8E0000}"/>
    <cellStyle name="Note 9 47" xfId="36109" xr:uid="{00000000-0005-0000-0000-00005D8E0000}"/>
    <cellStyle name="Note 9 48" xfId="36110" xr:uid="{00000000-0005-0000-0000-00005E8E0000}"/>
    <cellStyle name="Note 9 49" xfId="36111" xr:uid="{00000000-0005-0000-0000-00005F8E0000}"/>
    <cellStyle name="Note 9 5" xfId="36112" xr:uid="{00000000-0005-0000-0000-0000608E0000}"/>
    <cellStyle name="Note 9 5 2" xfId="36113" xr:uid="{00000000-0005-0000-0000-0000618E0000}"/>
    <cellStyle name="Note 9 50" xfId="36114" xr:uid="{00000000-0005-0000-0000-0000628E0000}"/>
    <cellStyle name="Note 9 51" xfId="36115" xr:uid="{00000000-0005-0000-0000-0000638E0000}"/>
    <cellStyle name="Note 9 52" xfId="36116" xr:uid="{00000000-0005-0000-0000-0000648E0000}"/>
    <cellStyle name="Note 9 53" xfId="36117" xr:uid="{00000000-0005-0000-0000-0000658E0000}"/>
    <cellStyle name="Note 9 54" xfId="36118" xr:uid="{00000000-0005-0000-0000-0000668E0000}"/>
    <cellStyle name="Note 9 55" xfId="36119" xr:uid="{00000000-0005-0000-0000-0000678E0000}"/>
    <cellStyle name="Note 9 56" xfId="36120" xr:uid="{00000000-0005-0000-0000-0000688E0000}"/>
    <cellStyle name="Note 9 57" xfId="36121" xr:uid="{00000000-0005-0000-0000-0000698E0000}"/>
    <cellStyle name="Note 9 58" xfId="36122" xr:uid="{00000000-0005-0000-0000-00006A8E0000}"/>
    <cellStyle name="Note 9 59" xfId="36123" xr:uid="{00000000-0005-0000-0000-00006B8E0000}"/>
    <cellStyle name="Note 9 6" xfId="36124" xr:uid="{00000000-0005-0000-0000-00006C8E0000}"/>
    <cellStyle name="Note 9 6 2" xfId="36125" xr:uid="{00000000-0005-0000-0000-00006D8E0000}"/>
    <cellStyle name="Note 9 60" xfId="36126" xr:uid="{00000000-0005-0000-0000-00006E8E0000}"/>
    <cellStyle name="Note 9 61" xfId="36127" xr:uid="{00000000-0005-0000-0000-00006F8E0000}"/>
    <cellStyle name="Note 9 62" xfId="36128" xr:uid="{00000000-0005-0000-0000-0000708E0000}"/>
    <cellStyle name="Note 9 63" xfId="36129" xr:uid="{00000000-0005-0000-0000-0000718E0000}"/>
    <cellStyle name="Note 9 64" xfId="36130" xr:uid="{00000000-0005-0000-0000-0000728E0000}"/>
    <cellStyle name="Note 9 65" xfId="36131" xr:uid="{00000000-0005-0000-0000-0000738E0000}"/>
    <cellStyle name="Note 9 66" xfId="36132" xr:uid="{00000000-0005-0000-0000-0000748E0000}"/>
    <cellStyle name="Note 9 67" xfId="36133" xr:uid="{00000000-0005-0000-0000-0000758E0000}"/>
    <cellStyle name="Note 9 68" xfId="36134" xr:uid="{00000000-0005-0000-0000-0000768E0000}"/>
    <cellStyle name="Note 9 69" xfId="36135" xr:uid="{00000000-0005-0000-0000-0000778E0000}"/>
    <cellStyle name="Note 9 7" xfId="36136" xr:uid="{00000000-0005-0000-0000-0000788E0000}"/>
    <cellStyle name="Note 9 7 2" xfId="36137" xr:uid="{00000000-0005-0000-0000-0000798E0000}"/>
    <cellStyle name="Note 9 70" xfId="36138" xr:uid="{00000000-0005-0000-0000-00007A8E0000}"/>
    <cellStyle name="Note 9 71" xfId="36139" xr:uid="{00000000-0005-0000-0000-00007B8E0000}"/>
    <cellStyle name="Note 9 72" xfId="36140" xr:uid="{00000000-0005-0000-0000-00007C8E0000}"/>
    <cellStyle name="Note 9 73" xfId="36141" xr:uid="{00000000-0005-0000-0000-00007D8E0000}"/>
    <cellStyle name="Note 9 74" xfId="36142" xr:uid="{00000000-0005-0000-0000-00007E8E0000}"/>
    <cellStyle name="Note 9 75" xfId="36143" xr:uid="{00000000-0005-0000-0000-00007F8E0000}"/>
    <cellStyle name="Note 9 76" xfId="36144" xr:uid="{00000000-0005-0000-0000-0000808E0000}"/>
    <cellStyle name="Note 9 77" xfId="52669" xr:uid="{00000000-0005-0000-0000-0000818E0000}"/>
    <cellStyle name="Note 9 78" xfId="52925" xr:uid="{00000000-0005-0000-0000-0000828E0000}"/>
    <cellStyle name="Note 9 79" xfId="53386" xr:uid="{00000000-0005-0000-0000-0000838E0000}"/>
    <cellStyle name="Note 9 8" xfId="36145" xr:uid="{00000000-0005-0000-0000-0000848E0000}"/>
    <cellStyle name="Note 9 8 2" xfId="36146" xr:uid="{00000000-0005-0000-0000-0000858E0000}"/>
    <cellStyle name="Note 9 9" xfId="36147" xr:uid="{00000000-0005-0000-0000-0000868E0000}"/>
    <cellStyle name="Note 9 9 2" xfId="36148" xr:uid="{00000000-0005-0000-0000-0000878E0000}"/>
    <cellStyle name="Note 90" xfId="36149" xr:uid="{00000000-0005-0000-0000-0000888E0000}"/>
    <cellStyle name="Note 91" xfId="36150" xr:uid="{00000000-0005-0000-0000-0000898E0000}"/>
    <cellStyle name="Note 92" xfId="36151" xr:uid="{00000000-0005-0000-0000-00008A8E0000}"/>
    <cellStyle name="Note 93" xfId="36152" xr:uid="{00000000-0005-0000-0000-00008B8E0000}"/>
    <cellStyle name="Note 94" xfId="36153" xr:uid="{00000000-0005-0000-0000-00008C8E0000}"/>
    <cellStyle name="Note 95" xfId="36154" xr:uid="{00000000-0005-0000-0000-00008D8E0000}"/>
    <cellStyle name="Note 96" xfId="52370" xr:uid="{00000000-0005-0000-0000-00008E8E0000}"/>
    <cellStyle name="Note 97" xfId="52365" xr:uid="{00000000-0005-0000-0000-00008F8E0000}"/>
    <cellStyle name="Note 98" xfId="53053" xr:uid="{00000000-0005-0000-0000-0000908E0000}"/>
    <cellStyle name="Output" xfId="1039" xr:uid="{00000000-0005-0000-0000-0000918E0000}"/>
    <cellStyle name="Output 10" xfId="1040" xr:uid="{00000000-0005-0000-0000-0000928E0000}"/>
    <cellStyle name="Output 10 10" xfId="36155" xr:uid="{00000000-0005-0000-0000-0000938E0000}"/>
    <cellStyle name="Output 10 10 2" xfId="36156" xr:uid="{00000000-0005-0000-0000-0000948E0000}"/>
    <cellStyle name="Output 10 11" xfId="36157" xr:uid="{00000000-0005-0000-0000-0000958E0000}"/>
    <cellStyle name="Output 10 11 2" xfId="36158" xr:uid="{00000000-0005-0000-0000-0000968E0000}"/>
    <cellStyle name="Output 10 12" xfId="36159" xr:uid="{00000000-0005-0000-0000-0000978E0000}"/>
    <cellStyle name="Output 10 12 2" xfId="36160" xr:uid="{00000000-0005-0000-0000-0000988E0000}"/>
    <cellStyle name="Output 10 13" xfId="36161" xr:uid="{00000000-0005-0000-0000-0000998E0000}"/>
    <cellStyle name="Output 10 13 2" xfId="36162" xr:uid="{00000000-0005-0000-0000-00009A8E0000}"/>
    <cellStyle name="Output 10 14" xfId="36163" xr:uid="{00000000-0005-0000-0000-00009B8E0000}"/>
    <cellStyle name="Output 10 14 2" xfId="36164" xr:uid="{00000000-0005-0000-0000-00009C8E0000}"/>
    <cellStyle name="Output 10 15" xfId="36165" xr:uid="{00000000-0005-0000-0000-00009D8E0000}"/>
    <cellStyle name="Output 10 15 2" xfId="36166" xr:uid="{00000000-0005-0000-0000-00009E8E0000}"/>
    <cellStyle name="Output 10 16" xfId="36167" xr:uid="{00000000-0005-0000-0000-00009F8E0000}"/>
    <cellStyle name="Output 10 16 2" xfId="36168" xr:uid="{00000000-0005-0000-0000-0000A08E0000}"/>
    <cellStyle name="Output 10 17" xfId="36169" xr:uid="{00000000-0005-0000-0000-0000A18E0000}"/>
    <cellStyle name="Output 10 17 2" xfId="36170" xr:uid="{00000000-0005-0000-0000-0000A28E0000}"/>
    <cellStyle name="Output 10 18" xfId="36171" xr:uid="{00000000-0005-0000-0000-0000A38E0000}"/>
    <cellStyle name="Output 10 18 2" xfId="36172" xr:uid="{00000000-0005-0000-0000-0000A48E0000}"/>
    <cellStyle name="Output 10 19" xfId="36173" xr:uid="{00000000-0005-0000-0000-0000A58E0000}"/>
    <cellStyle name="Output 10 19 2" xfId="36174" xr:uid="{00000000-0005-0000-0000-0000A68E0000}"/>
    <cellStyle name="Output 10 2" xfId="1041" xr:uid="{00000000-0005-0000-0000-0000A78E0000}"/>
    <cellStyle name="Output 10 2 2" xfId="36175" xr:uid="{00000000-0005-0000-0000-0000A88E0000}"/>
    <cellStyle name="Output 10 20" xfId="36176" xr:uid="{00000000-0005-0000-0000-0000A98E0000}"/>
    <cellStyle name="Output 10 20 2" xfId="36177" xr:uid="{00000000-0005-0000-0000-0000AA8E0000}"/>
    <cellStyle name="Output 10 21" xfId="36178" xr:uid="{00000000-0005-0000-0000-0000AB8E0000}"/>
    <cellStyle name="Output 10 21 2" xfId="36179" xr:uid="{00000000-0005-0000-0000-0000AC8E0000}"/>
    <cellStyle name="Output 10 22" xfId="36180" xr:uid="{00000000-0005-0000-0000-0000AD8E0000}"/>
    <cellStyle name="Output 10 22 2" xfId="36181" xr:uid="{00000000-0005-0000-0000-0000AE8E0000}"/>
    <cellStyle name="Output 10 23" xfId="36182" xr:uid="{00000000-0005-0000-0000-0000AF8E0000}"/>
    <cellStyle name="Output 10 23 2" xfId="36183" xr:uid="{00000000-0005-0000-0000-0000B08E0000}"/>
    <cellStyle name="Output 10 24" xfId="36184" xr:uid="{00000000-0005-0000-0000-0000B18E0000}"/>
    <cellStyle name="Output 10 24 2" xfId="36185" xr:uid="{00000000-0005-0000-0000-0000B28E0000}"/>
    <cellStyle name="Output 10 25" xfId="36186" xr:uid="{00000000-0005-0000-0000-0000B38E0000}"/>
    <cellStyle name="Output 10 25 2" xfId="36187" xr:uid="{00000000-0005-0000-0000-0000B48E0000}"/>
    <cellStyle name="Output 10 26" xfId="36188" xr:uid="{00000000-0005-0000-0000-0000B58E0000}"/>
    <cellStyle name="Output 10 26 2" xfId="36189" xr:uid="{00000000-0005-0000-0000-0000B68E0000}"/>
    <cellStyle name="Output 10 27" xfId="36190" xr:uid="{00000000-0005-0000-0000-0000B78E0000}"/>
    <cellStyle name="Output 10 27 2" xfId="36191" xr:uid="{00000000-0005-0000-0000-0000B88E0000}"/>
    <cellStyle name="Output 10 28" xfId="36192" xr:uid="{00000000-0005-0000-0000-0000B98E0000}"/>
    <cellStyle name="Output 10 28 2" xfId="36193" xr:uid="{00000000-0005-0000-0000-0000BA8E0000}"/>
    <cellStyle name="Output 10 29" xfId="36194" xr:uid="{00000000-0005-0000-0000-0000BB8E0000}"/>
    <cellStyle name="Output 10 29 2" xfId="36195" xr:uid="{00000000-0005-0000-0000-0000BC8E0000}"/>
    <cellStyle name="Output 10 3" xfId="36196" xr:uid="{00000000-0005-0000-0000-0000BD8E0000}"/>
    <cellStyle name="Output 10 3 2" xfId="36197" xr:uid="{00000000-0005-0000-0000-0000BE8E0000}"/>
    <cellStyle name="Output 10 30" xfId="36198" xr:uid="{00000000-0005-0000-0000-0000BF8E0000}"/>
    <cellStyle name="Output 10 30 2" xfId="36199" xr:uid="{00000000-0005-0000-0000-0000C08E0000}"/>
    <cellStyle name="Output 10 31" xfId="36200" xr:uid="{00000000-0005-0000-0000-0000C18E0000}"/>
    <cellStyle name="Output 10 31 2" xfId="36201" xr:uid="{00000000-0005-0000-0000-0000C28E0000}"/>
    <cellStyle name="Output 10 32" xfId="36202" xr:uid="{00000000-0005-0000-0000-0000C38E0000}"/>
    <cellStyle name="Output 10 32 2" xfId="36203" xr:uid="{00000000-0005-0000-0000-0000C48E0000}"/>
    <cellStyle name="Output 10 33" xfId="36204" xr:uid="{00000000-0005-0000-0000-0000C58E0000}"/>
    <cellStyle name="Output 10 33 2" xfId="36205" xr:uid="{00000000-0005-0000-0000-0000C68E0000}"/>
    <cellStyle name="Output 10 34" xfId="36206" xr:uid="{00000000-0005-0000-0000-0000C78E0000}"/>
    <cellStyle name="Output 10 34 2" xfId="36207" xr:uid="{00000000-0005-0000-0000-0000C88E0000}"/>
    <cellStyle name="Output 10 35" xfId="36208" xr:uid="{00000000-0005-0000-0000-0000C98E0000}"/>
    <cellStyle name="Output 10 35 2" xfId="36209" xr:uid="{00000000-0005-0000-0000-0000CA8E0000}"/>
    <cellStyle name="Output 10 36" xfId="36210" xr:uid="{00000000-0005-0000-0000-0000CB8E0000}"/>
    <cellStyle name="Output 10 36 2" xfId="36211" xr:uid="{00000000-0005-0000-0000-0000CC8E0000}"/>
    <cellStyle name="Output 10 37" xfId="36212" xr:uid="{00000000-0005-0000-0000-0000CD8E0000}"/>
    <cellStyle name="Output 10 37 2" xfId="36213" xr:uid="{00000000-0005-0000-0000-0000CE8E0000}"/>
    <cellStyle name="Output 10 38" xfId="36214" xr:uid="{00000000-0005-0000-0000-0000CF8E0000}"/>
    <cellStyle name="Output 10 38 2" xfId="36215" xr:uid="{00000000-0005-0000-0000-0000D08E0000}"/>
    <cellStyle name="Output 10 39" xfId="36216" xr:uid="{00000000-0005-0000-0000-0000D18E0000}"/>
    <cellStyle name="Output 10 39 2" xfId="36217" xr:uid="{00000000-0005-0000-0000-0000D28E0000}"/>
    <cellStyle name="Output 10 4" xfId="36218" xr:uid="{00000000-0005-0000-0000-0000D38E0000}"/>
    <cellStyle name="Output 10 4 2" xfId="36219" xr:uid="{00000000-0005-0000-0000-0000D48E0000}"/>
    <cellStyle name="Output 10 40" xfId="36220" xr:uid="{00000000-0005-0000-0000-0000D58E0000}"/>
    <cellStyle name="Output 10 41" xfId="36221" xr:uid="{00000000-0005-0000-0000-0000D68E0000}"/>
    <cellStyle name="Output 10 42" xfId="36222" xr:uid="{00000000-0005-0000-0000-0000D78E0000}"/>
    <cellStyle name="Output 10 43" xfId="36223" xr:uid="{00000000-0005-0000-0000-0000D88E0000}"/>
    <cellStyle name="Output 10 44" xfId="36224" xr:uid="{00000000-0005-0000-0000-0000D98E0000}"/>
    <cellStyle name="Output 10 45" xfId="36225" xr:uid="{00000000-0005-0000-0000-0000DA8E0000}"/>
    <cellStyle name="Output 10 46" xfId="36226" xr:uid="{00000000-0005-0000-0000-0000DB8E0000}"/>
    <cellStyle name="Output 10 47" xfId="36227" xr:uid="{00000000-0005-0000-0000-0000DC8E0000}"/>
    <cellStyle name="Output 10 48" xfId="36228" xr:uid="{00000000-0005-0000-0000-0000DD8E0000}"/>
    <cellStyle name="Output 10 49" xfId="36229" xr:uid="{00000000-0005-0000-0000-0000DE8E0000}"/>
    <cellStyle name="Output 10 5" xfId="36230" xr:uid="{00000000-0005-0000-0000-0000DF8E0000}"/>
    <cellStyle name="Output 10 5 2" xfId="36231" xr:uid="{00000000-0005-0000-0000-0000E08E0000}"/>
    <cellStyle name="Output 10 50" xfId="36232" xr:uid="{00000000-0005-0000-0000-0000E18E0000}"/>
    <cellStyle name="Output 10 51" xfId="36233" xr:uid="{00000000-0005-0000-0000-0000E28E0000}"/>
    <cellStyle name="Output 10 52" xfId="36234" xr:uid="{00000000-0005-0000-0000-0000E38E0000}"/>
    <cellStyle name="Output 10 53" xfId="36235" xr:uid="{00000000-0005-0000-0000-0000E48E0000}"/>
    <cellStyle name="Output 10 54" xfId="36236" xr:uid="{00000000-0005-0000-0000-0000E58E0000}"/>
    <cellStyle name="Output 10 55" xfId="36237" xr:uid="{00000000-0005-0000-0000-0000E68E0000}"/>
    <cellStyle name="Output 10 56" xfId="36238" xr:uid="{00000000-0005-0000-0000-0000E78E0000}"/>
    <cellStyle name="Output 10 57" xfId="36239" xr:uid="{00000000-0005-0000-0000-0000E88E0000}"/>
    <cellStyle name="Output 10 58" xfId="36240" xr:uid="{00000000-0005-0000-0000-0000E98E0000}"/>
    <cellStyle name="Output 10 59" xfId="36241" xr:uid="{00000000-0005-0000-0000-0000EA8E0000}"/>
    <cellStyle name="Output 10 6" xfId="36242" xr:uid="{00000000-0005-0000-0000-0000EB8E0000}"/>
    <cellStyle name="Output 10 6 2" xfId="36243" xr:uid="{00000000-0005-0000-0000-0000EC8E0000}"/>
    <cellStyle name="Output 10 60" xfId="36244" xr:uid="{00000000-0005-0000-0000-0000ED8E0000}"/>
    <cellStyle name="Output 10 61" xfId="36245" xr:uid="{00000000-0005-0000-0000-0000EE8E0000}"/>
    <cellStyle name="Output 10 62" xfId="36246" xr:uid="{00000000-0005-0000-0000-0000EF8E0000}"/>
    <cellStyle name="Output 10 63" xfId="36247" xr:uid="{00000000-0005-0000-0000-0000F08E0000}"/>
    <cellStyle name="Output 10 64" xfId="36248" xr:uid="{00000000-0005-0000-0000-0000F18E0000}"/>
    <cellStyle name="Output 10 65" xfId="36249" xr:uid="{00000000-0005-0000-0000-0000F28E0000}"/>
    <cellStyle name="Output 10 66" xfId="36250" xr:uid="{00000000-0005-0000-0000-0000F38E0000}"/>
    <cellStyle name="Output 10 67" xfId="36251" xr:uid="{00000000-0005-0000-0000-0000F48E0000}"/>
    <cellStyle name="Output 10 68" xfId="36252" xr:uid="{00000000-0005-0000-0000-0000F58E0000}"/>
    <cellStyle name="Output 10 69" xfId="36253" xr:uid="{00000000-0005-0000-0000-0000F68E0000}"/>
    <cellStyle name="Output 10 7" xfId="36254" xr:uid="{00000000-0005-0000-0000-0000F78E0000}"/>
    <cellStyle name="Output 10 7 2" xfId="36255" xr:uid="{00000000-0005-0000-0000-0000F88E0000}"/>
    <cellStyle name="Output 10 70" xfId="36256" xr:uid="{00000000-0005-0000-0000-0000F98E0000}"/>
    <cellStyle name="Output 10 71" xfId="36257" xr:uid="{00000000-0005-0000-0000-0000FA8E0000}"/>
    <cellStyle name="Output 10 72" xfId="36258" xr:uid="{00000000-0005-0000-0000-0000FB8E0000}"/>
    <cellStyle name="Output 10 73" xfId="36259" xr:uid="{00000000-0005-0000-0000-0000FC8E0000}"/>
    <cellStyle name="Output 10 74" xfId="36260" xr:uid="{00000000-0005-0000-0000-0000FD8E0000}"/>
    <cellStyle name="Output 10 75" xfId="36261" xr:uid="{00000000-0005-0000-0000-0000FE8E0000}"/>
    <cellStyle name="Output 10 76" xfId="36262" xr:uid="{00000000-0005-0000-0000-0000FF8E0000}"/>
    <cellStyle name="Output 10 77" xfId="52553" xr:uid="{00000000-0005-0000-0000-0000008F0000}"/>
    <cellStyle name="Output 10 78" xfId="52785" xr:uid="{00000000-0005-0000-0000-0000018F0000}"/>
    <cellStyle name="Output 10 79" xfId="53246" xr:uid="{00000000-0005-0000-0000-0000028F0000}"/>
    <cellStyle name="Output 10 8" xfId="36263" xr:uid="{00000000-0005-0000-0000-0000038F0000}"/>
    <cellStyle name="Output 10 8 2" xfId="36264" xr:uid="{00000000-0005-0000-0000-0000048F0000}"/>
    <cellStyle name="Output 10 9" xfId="36265" xr:uid="{00000000-0005-0000-0000-0000058F0000}"/>
    <cellStyle name="Output 10 9 2" xfId="36266" xr:uid="{00000000-0005-0000-0000-0000068F0000}"/>
    <cellStyle name="Output 100" xfId="53054" xr:uid="{00000000-0005-0000-0000-0000078F0000}"/>
    <cellStyle name="Output 11" xfId="1042" xr:uid="{00000000-0005-0000-0000-0000088F0000}"/>
    <cellStyle name="Output 11 10" xfId="36267" xr:uid="{00000000-0005-0000-0000-0000098F0000}"/>
    <cellStyle name="Output 11 10 2" xfId="36268" xr:uid="{00000000-0005-0000-0000-00000A8F0000}"/>
    <cellStyle name="Output 11 11" xfId="36269" xr:uid="{00000000-0005-0000-0000-00000B8F0000}"/>
    <cellStyle name="Output 11 11 2" xfId="36270" xr:uid="{00000000-0005-0000-0000-00000C8F0000}"/>
    <cellStyle name="Output 11 12" xfId="36271" xr:uid="{00000000-0005-0000-0000-00000D8F0000}"/>
    <cellStyle name="Output 11 12 2" xfId="36272" xr:uid="{00000000-0005-0000-0000-00000E8F0000}"/>
    <cellStyle name="Output 11 13" xfId="36273" xr:uid="{00000000-0005-0000-0000-00000F8F0000}"/>
    <cellStyle name="Output 11 13 2" xfId="36274" xr:uid="{00000000-0005-0000-0000-0000108F0000}"/>
    <cellStyle name="Output 11 14" xfId="36275" xr:uid="{00000000-0005-0000-0000-0000118F0000}"/>
    <cellStyle name="Output 11 14 2" xfId="36276" xr:uid="{00000000-0005-0000-0000-0000128F0000}"/>
    <cellStyle name="Output 11 15" xfId="36277" xr:uid="{00000000-0005-0000-0000-0000138F0000}"/>
    <cellStyle name="Output 11 15 2" xfId="36278" xr:uid="{00000000-0005-0000-0000-0000148F0000}"/>
    <cellStyle name="Output 11 16" xfId="36279" xr:uid="{00000000-0005-0000-0000-0000158F0000}"/>
    <cellStyle name="Output 11 16 2" xfId="36280" xr:uid="{00000000-0005-0000-0000-0000168F0000}"/>
    <cellStyle name="Output 11 17" xfId="36281" xr:uid="{00000000-0005-0000-0000-0000178F0000}"/>
    <cellStyle name="Output 11 17 2" xfId="36282" xr:uid="{00000000-0005-0000-0000-0000188F0000}"/>
    <cellStyle name="Output 11 18" xfId="36283" xr:uid="{00000000-0005-0000-0000-0000198F0000}"/>
    <cellStyle name="Output 11 18 2" xfId="36284" xr:uid="{00000000-0005-0000-0000-00001A8F0000}"/>
    <cellStyle name="Output 11 19" xfId="36285" xr:uid="{00000000-0005-0000-0000-00001B8F0000}"/>
    <cellStyle name="Output 11 19 2" xfId="36286" xr:uid="{00000000-0005-0000-0000-00001C8F0000}"/>
    <cellStyle name="Output 11 2" xfId="1043" xr:uid="{00000000-0005-0000-0000-00001D8F0000}"/>
    <cellStyle name="Output 11 2 2" xfId="36287" xr:uid="{00000000-0005-0000-0000-00001E8F0000}"/>
    <cellStyle name="Output 11 20" xfId="36288" xr:uid="{00000000-0005-0000-0000-00001F8F0000}"/>
    <cellStyle name="Output 11 20 2" xfId="36289" xr:uid="{00000000-0005-0000-0000-0000208F0000}"/>
    <cellStyle name="Output 11 21" xfId="36290" xr:uid="{00000000-0005-0000-0000-0000218F0000}"/>
    <cellStyle name="Output 11 21 2" xfId="36291" xr:uid="{00000000-0005-0000-0000-0000228F0000}"/>
    <cellStyle name="Output 11 22" xfId="36292" xr:uid="{00000000-0005-0000-0000-0000238F0000}"/>
    <cellStyle name="Output 11 22 2" xfId="36293" xr:uid="{00000000-0005-0000-0000-0000248F0000}"/>
    <cellStyle name="Output 11 23" xfId="36294" xr:uid="{00000000-0005-0000-0000-0000258F0000}"/>
    <cellStyle name="Output 11 23 2" xfId="36295" xr:uid="{00000000-0005-0000-0000-0000268F0000}"/>
    <cellStyle name="Output 11 24" xfId="36296" xr:uid="{00000000-0005-0000-0000-0000278F0000}"/>
    <cellStyle name="Output 11 24 2" xfId="36297" xr:uid="{00000000-0005-0000-0000-0000288F0000}"/>
    <cellStyle name="Output 11 25" xfId="36298" xr:uid="{00000000-0005-0000-0000-0000298F0000}"/>
    <cellStyle name="Output 11 25 2" xfId="36299" xr:uid="{00000000-0005-0000-0000-00002A8F0000}"/>
    <cellStyle name="Output 11 26" xfId="36300" xr:uid="{00000000-0005-0000-0000-00002B8F0000}"/>
    <cellStyle name="Output 11 26 2" xfId="36301" xr:uid="{00000000-0005-0000-0000-00002C8F0000}"/>
    <cellStyle name="Output 11 27" xfId="36302" xr:uid="{00000000-0005-0000-0000-00002D8F0000}"/>
    <cellStyle name="Output 11 27 2" xfId="36303" xr:uid="{00000000-0005-0000-0000-00002E8F0000}"/>
    <cellStyle name="Output 11 28" xfId="36304" xr:uid="{00000000-0005-0000-0000-00002F8F0000}"/>
    <cellStyle name="Output 11 28 2" xfId="36305" xr:uid="{00000000-0005-0000-0000-0000308F0000}"/>
    <cellStyle name="Output 11 29" xfId="36306" xr:uid="{00000000-0005-0000-0000-0000318F0000}"/>
    <cellStyle name="Output 11 29 2" xfId="36307" xr:uid="{00000000-0005-0000-0000-0000328F0000}"/>
    <cellStyle name="Output 11 3" xfId="36308" xr:uid="{00000000-0005-0000-0000-0000338F0000}"/>
    <cellStyle name="Output 11 3 2" xfId="36309" xr:uid="{00000000-0005-0000-0000-0000348F0000}"/>
    <cellStyle name="Output 11 30" xfId="36310" xr:uid="{00000000-0005-0000-0000-0000358F0000}"/>
    <cellStyle name="Output 11 30 2" xfId="36311" xr:uid="{00000000-0005-0000-0000-0000368F0000}"/>
    <cellStyle name="Output 11 31" xfId="36312" xr:uid="{00000000-0005-0000-0000-0000378F0000}"/>
    <cellStyle name="Output 11 31 2" xfId="36313" xr:uid="{00000000-0005-0000-0000-0000388F0000}"/>
    <cellStyle name="Output 11 32" xfId="36314" xr:uid="{00000000-0005-0000-0000-0000398F0000}"/>
    <cellStyle name="Output 11 32 2" xfId="36315" xr:uid="{00000000-0005-0000-0000-00003A8F0000}"/>
    <cellStyle name="Output 11 33" xfId="36316" xr:uid="{00000000-0005-0000-0000-00003B8F0000}"/>
    <cellStyle name="Output 11 33 2" xfId="36317" xr:uid="{00000000-0005-0000-0000-00003C8F0000}"/>
    <cellStyle name="Output 11 34" xfId="36318" xr:uid="{00000000-0005-0000-0000-00003D8F0000}"/>
    <cellStyle name="Output 11 34 2" xfId="36319" xr:uid="{00000000-0005-0000-0000-00003E8F0000}"/>
    <cellStyle name="Output 11 35" xfId="36320" xr:uid="{00000000-0005-0000-0000-00003F8F0000}"/>
    <cellStyle name="Output 11 35 2" xfId="36321" xr:uid="{00000000-0005-0000-0000-0000408F0000}"/>
    <cellStyle name="Output 11 36" xfId="36322" xr:uid="{00000000-0005-0000-0000-0000418F0000}"/>
    <cellStyle name="Output 11 36 2" xfId="36323" xr:uid="{00000000-0005-0000-0000-0000428F0000}"/>
    <cellStyle name="Output 11 37" xfId="36324" xr:uid="{00000000-0005-0000-0000-0000438F0000}"/>
    <cellStyle name="Output 11 37 2" xfId="36325" xr:uid="{00000000-0005-0000-0000-0000448F0000}"/>
    <cellStyle name="Output 11 38" xfId="36326" xr:uid="{00000000-0005-0000-0000-0000458F0000}"/>
    <cellStyle name="Output 11 38 2" xfId="36327" xr:uid="{00000000-0005-0000-0000-0000468F0000}"/>
    <cellStyle name="Output 11 39" xfId="36328" xr:uid="{00000000-0005-0000-0000-0000478F0000}"/>
    <cellStyle name="Output 11 39 2" xfId="36329" xr:uid="{00000000-0005-0000-0000-0000488F0000}"/>
    <cellStyle name="Output 11 4" xfId="36330" xr:uid="{00000000-0005-0000-0000-0000498F0000}"/>
    <cellStyle name="Output 11 4 2" xfId="36331" xr:uid="{00000000-0005-0000-0000-00004A8F0000}"/>
    <cellStyle name="Output 11 40" xfId="36332" xr:uid="{00000000-0005-0000-0000-00004B8F0000}"/>
    <cellStyle name="Output 11 41" xfId="36333" xr:uid="{00000000-0005-0000-0000-00004C8F0000}"/>
    <cellStyle name="Output 11 42" xfId="36334" xr:uid="{00000000-0005-0000-0000-00004D8F0000}"/>
    <cellStyle name="Output 11 43" xfId="36335" xr:uid="{00000000-0005-0000-0000-00004E8F0000}"/>
    <cellStyle name="Output 11 44" xfId="36336" xr:uid="{00000000-0005-0000-0000-00004F8F0000}"/>
    <cellStyle name="Output 11 45" xfId="36337" xr:uid="{00000000-0005-0000-0000-0000508F0000}"/>
    <cellStyle name="Output 11 46" xfId="36338" xr:uid="{00000000-0005-0000-0000-0000518F0000}"/>
    <cellStyle name="Output 11 47" xfId="36339" xr:uid="{00000000-0005-0000-0000-0000528F0000}"/>
    <cellStyle name="Output 11 48" xfId="36340" xr:uid="{00000000-0005-0000-0000-0000538F0000}"/>
    <cellStyle name="Output 11 49" xfId="36341" xr:uid="{00000000-0005-0000-0000-0000548F0000}"/>
    <cellStyle name="Output 11 5" xfId="36342" xr:uid="{00000000-0005-0000-0000-0000558F0000}"/>
    <cellStyle name="Output 11 5 2" xfId="36343" xr:uid="{00000000-0005-0000-0000-0000568F0000}"/>
    <cellStyle name="Output 11 50" xfId="36344" xr:uid="{00000000-0005-0000-0000-0000578F0000}"/>
    <cellStyle name="Output 11 51" xfId="36345" xr:uid="{00000000-0005-0000-0000-0000588F0000}"/>
    <cellStyle name="Output 11 52" xfId="36346" xr:uid="{00000000-0005-0000-0000-0000598F0000}"/>
    <cellStyle name="Output 11 53" xfId="36347" xr:uid="{00000000-0005-0000-0000-00005A8F0000}"/>
    <cellStyle name="Output 11 54" xfId="36348" xr:uid="{00000000-0005-0000-0000-00005B8F0000}"/>
    <cellStyle name="Output 11 55" xfId="36349" xr:uid="{00000000-0005-0000-0000-00005C8F0000}"/>
    <cellStyle name="Output 11 56" xfId="36350" xr:uid="{00000000-0005-0000-0000-00005D8F0000}"/>
    <cellStyle name="Output 11 57" xfId="36351" xr:uid="{00000000-0005-0000-0000-00005E8F0000}"/>
    <cellStyle name="Output 11 58" xfId="36352" xr:uid="{00000000-0005-0000-0000-00005F8F0000}"/>
    <cellStyle name="Output 11 59" xfId="36353" xr:uid="{00000000-0005-0000-0000-0000608F0000}"/>
    <cellStyle name="Output 11 6" xfId="36354" xr:uid="{00000000-0005-0000-0000-0000618F0000}"/>
    <cellStyle name="Output 11 6 2" xfId="36355" xr:uid="{00000000-0005-0000-0000-0000628F0000}"/>
    <cellStyle name="Output 11 60" xfId="36356" xr:uid="{00000000-0005-0000-0000-0000638F0000}"/>
    <cellStyle name="Output 11 61" xfId="36357" xr:uid="{00000000-0005-0000-0000-0000648F0000}"/>
    <cellStyle name="Output 11 62" xfId="36358" xr:uid="{00000000-0005-0000-0000-0000658F0000}"/>
    <cellStyle name="Output 11 63" xfId="36359" xr:uid="{00000000-0005-0000-0000-0000668F0000}"/>
    <cellStyle name="Output 11 64" xfId="36360" xr:uid="{00000000-0005-0000-0000-0000678F0000}"/>
    <cellStyle name="Output 11 65" xfId="36361" xr:uid="{00000000-0005-0000-0000-0000688F0000}"/>
    <cellStyle name="Output 11 66" xfId="36362" xr:uid="{00000000-0005-0000-0000-0000698F0000}"/>
    <cellStyle name="Output 11 67" xfId="36363" xr:uid="{00000000-0005-0000-0000-00006A8F0000}"/>
    <cellStyle name="Output 11 68" xfId="36364" xr:uid="{00000000-0005-0000-0000-00006B8F0000}"/>
    <cellStyle name="Output 11 69" xfId="36365" xr:uid="{00000000-0005-0000-0000-00006C8F0000}"/>
    <cellStyle name="Output 11 7" xfId="36366" xr:uid="{00000000-0005-0000-0000-00006D8F0000}"/>
    <cellStyle name="Output 11 7 2" xfId="36367" xr:uid="{00000000-0005-0000-0000-00006E8F0000}"/>
    <cellStyle name="Output 11 70" xfId="36368" xr:uid="{00000000-0005-0000-0000-00006F8F0000}"/>
    <cellStyle name="Output 11 71" xfId="36369" xr:uid="{00000000-0005-0000-0000-0000708F0000}"/>
    <cellStyle name="Output 11 72" xfId="36370" xr:uid="{00000000-0005-0000-0000-0000718F0000}"/>
    <cellStyle name="Output 11 73" xfId="36371" xr:uid="{00000000-0005-0000-0000-0000728F0000}"/>
    <cellStyle name="Output 11 74" xfId="36372" xr:uid="{00000000-0005-0000-0000-0000738F0000}"/>
    <cellStyle name="Output 11 75" xfId="36373" xr:uid="{00000000-0005-0000-0000-0000748F0000}"/>
    <cellStyle name="Output 11 76" xfId="36374" xr:uid="{00000000-0005-0000-0000-0000758F0000}"/>
    <cellStyle name="Output 11 77" xfId="52478" xr:uid="{00000000-0005-0000-0000-0000768F0000}"/>
    <cellStyle name="Output 11 78" xfId="52290" xr:uid="{00000000-0005-0000-0000-0000778F0000}"/>
    <cellStyle name="Output 11 79" xfId="53171" xr:uid="{00000000-0005-0000-0000-0000788F0000}"/>
    <cellStyle name="Output 11 8" xfId="36375" xr:uid="{00000000-0005-0000-0000-0000798F0000}"/>
    <cellStyle name="Output 11 8 2" xfId="36376" xr:uid="{00000000-0005-0000-0000-00007A8F0000}"/>
    <cellStyle name="Output 11 9" xfId="36377" xr:uid="{00000000-0005-0000-0000-00007B8F0000}"/>
    <cellStyle name="Output 11 9 2" xfId="36378" xr:uid="{00000000-0005-0000-0000-00007C8F0000}"/>
    <cellStyle name="Output 12" xfId="1044" xr:uid="{00000000-0005-0000-0000-00007D8F0000}"/>
    <cellStyle name="Output 12 10" xfId="36379" xr:uid="{00000000-0005-0000-0000-00007E8F0000}"/>
    <cellStyle name="Output 12 10 2" xfId="36380" xr:uid="{00000000-0005-0000-0000-00007F8F0000}"/>
    <cellStyle name="Output 12 11" xfId="36381" xr:uid="{00000000-0005-0000-0000-0000808F0000}"/>
    <cellStyle name="Output 12 11 2" xfId="36382" xr:uid="{00000000-0005-0000-0000-0000818F0000}"/>
    <cellStyle name="Output 12 12" xfId="36383" xr:uid="{00000000-0005-0000-0000-0000828F0000}"/>
    <cellStyle name="Output 12 12 2" xfId="36384" xr:uid="{00000000-0005-0000-0000-0000838F0000}"/>
    <cellStyle name="Output 12 13" xfId="36385" xr:uid="{00000000-0005-0000-0000-0000848F0000}"/>
    <cellStyle name="Output 12 13 2" xfId="36386" xr:uid="{00000000-0005-0000-0000-0000858F0000}"/>
    <cellStyle name="Output 12 14" xfId="36387" xr:uid="{00000000-0005-0000-0000-0000868F0000}"/>
    <cellStyle name="Output 12 14 2" xfId="36388" xr:uid="{00000000-0005-0000-0000-0000878F0000}"/>
    <cellStyle name="Output 12 15" xfId="36389" xr:uid="{00000000-0005-0000-0000-0000888F0000}"/>
    <cellStyle name="Output 12 15 2" xfId="36390" xr:uid="{00000000-0005-0000-0000-0000898F0000}"/>
    <cellStyle name="Output 12 16" xfId="36391" xr:uid="{00000000-0005-0000-0000-00008A8F0000}"/>
    <cellStyle name="Output 12 16 2" xfId="36392" xr:uid="{00000000-0005-0000-0000-00008B8F0000}"/>
    <cellStyle name="Output 12 17" xfId="36393" xr:uid="{00000000-0005-0000-0000-00008C8F0000}"/>
    <cellStyle name="Output 12 17 2" xfId="36394" xr:uid="{00000000-0005-0000-0000-00008D8F0000}"/>
    <cellStyle name="Output 12 18" xfId="36395" xr:uid="{00000000-0005-0000-0000-00008E8F0000}"/>
    <cellStyle name="Output 12 18 2" xfId="36396" xr:uid="{00000000-0005-0000-0000-00008F8F0000}"/>
    <cellStyle name="Output 12 19" xfId="36397" xr:uid="{00000000-0005-0000-0000-0000908F0000}"/>
    <cellStyle name="Output 12 19 2" xfId="36398" xr:uid="{00000000-0005-0000-0000-0000918F0000}"/>
    <cellStyle name="Output 12 2" xfId="1045" xr:uid="{00000000-0005-0000-0000-0000928F0000}"/>
    <cellStyle name="Output 12 2 2" xfId="36399" xr:uid="{00000000-0005-0000-0000-0000938F0000}"/>
    <cellStyle name="Output 12 20" xfId="36400" xr:uid="{00000000-0005-0000-0000-0000948F0000}"/>
    <cellStyle name="Output 12 20 2" xfId="36401" xr:uid="{00000000-0005-0000-0000-0000958F0000}"/>
    <cellStyle name="Output 12 21" xfId="36402" xr:uid="{00000000-0005-0000-0000-0000968F0000}"/>
    <cellStyle name="Output 12 21 2" xfId="36403" xr:uid="{00000000-0005-0000-0000-0000978F0000}"/>
    <cellStyle name="Output 12 22" xfId="36404" xr:uid="{00000000-0005-0000-0000-0000988F0000}"/>
    <cellStyle name="Output 12 22 2" xfId="36405" xr:uid="{00000000-0005-0000-0000-0000998F0000}"/>
    <cellStyle name="Output 12 23" xfId="36406" xr:uid="{00000000-0005-0000-0000-00009A8F0000}"/>
    <cellStyle name="Output 12 23 2" xfId="36407" xr:uid="{00000000-0005-0000-0000-00009B8F0000}"/>
    <cellStyle name="Output 12 24" xfId="36408" xr:uid="{00000000-0005-0000-0000-00009C8F0000}"/>
    <cellStyle name="Output 12 24 2" xfId="36409" xr:uid="{00000000-0005-0000-0000-00009D8F0000}"/>
    <cellStyle name="Output 12 25" xfId="36410" xr:uid="{00000000-0005-0000-0000-00009E8F0000}"/>
    <cellStyle name="Output 12 25 2" xfId="36411" xr:uid="{00000000-0005-0000-0000-00009F8F0000}"/>
    <cellStyle name="Output 12 26" xfId="36412" xr:uid="{00000000-0005-0000-0000-0000A08F0000}"/>
    <cellStyle name="Output 12 26 2" xfId="36413" xr:uid="{00000000-0005-0000-0000-0000A18F0000}"/>
    <cellStyle name="Output 12 27" xfId="36414" xr:uid="{00000000-0005-0000-0000-0000A28F0000}"/>
    <cellStyle name="Output 12 27 2" xfId="36415" xr:uid="{00000000-0005-0000-0000-0000A38F0000}"/>
    <cellStyle name="Output 12 28" xfId="36416" xr:uid="{00000000-0005-0000-0000-0000A48F0000}"/>
    <cellStyle name="Output 12 28 2" xfId="36417" xr:uid="{00000000-0005-0000-0000-0000A58F0000}"/>
    <cellStyle name="Output 12 29" xfId="36418" xr:uid="{00000000-0005-0000-0000-0000A68F0000}"/>
    <cellStyle name="Output 12 29 2" xfId="36419" xr:uid="{00000000-0005-0000-0000-0000A78F0000}"/>
    <cellStyle name="Output 12 3" xfId="36420" xr:uid="{00000000-0005-0000-0000-0000A88F0000}"/>
    <cellStyle name="Output 12 3 2" xfId="36421" xr:uid="{00000000-0005-0000-0000-0000A98F0000}"/>
    <cellStyle name="Output 12 30" xfId="36422" xr:uid="{00000000-0005-0000-0000-0000AA8F0000}"/>
    <cellStyle name="Output 12 30 2" xfId="36423" xr:uid="{00000000-0005-0000-0000-0000AB8F0000}"/>
    <cellStyle name="Output 12 31" xfId="36424" xr:uid="{00000000-0005-0000-0000-0000AC8F0000}"/>
    <cellStyle name="Output 12 31 2" xfId="36425" xr:uid="{00000000-0005-0000-0000-0000AD8F0000}"/>
    <cellStyle name="Output 12 32" xfId="36426" xr:uid="{00000000-0005-0000-0000-0000AE8F0000}"/>
    <cellStyle name="Output 12 32 2" xfId="36427" xr:uid="{00000000-0005-0000-0000-0000AF8F0000}"/>
    <cellStyle name="Output 12 33" xfId="36428" xr:uid="{00000000-0005-0000-0000-0000B08F0000}"/>
    <cellStyle name="Output 12 33 2" xfId="36429" xr:uid="{00000000-0005-0000-0000-0000B18F0000}"/>
    <cellStyle name="Output 12 34" xfId="36430" xr:uid="{00000000-0005-0000-0000-0000B28F0000}"/>
    <cellStyle name="Output 12 34 2" xfId="36431" xr:uid="{00000000-0005-0000-0000-0000B38F0000}"/>
    <cellStyle name="Output 12 35" xfId="36432" xr:uid="{00000000-0005-0000-0000-0000B48F0000}"/>
    <cellStyle name="Output 12 35 2" xfId="36433" xr:uid="{00000000-0005-0000-0000-0000B58F0000}"/>
    <cellStyle name="Output 12 36" xfId="36434" xr:uid="{00000000-0005-0000-0000-0000B68F0000}"/>
    <cellStyle name="Output 12 36 2" xfId="36435" xr:uid="{00000000-0005-0000-0000-0000B78F0000}"/>
    <cellStyle name="Output 12 37" xfId="36436" xr:uid="{00000000-0005-0000-0000-0000B88F0000}"/>
    <cellStyle name="Output 12 37 2" xfId="36437" xr:uid="{00000000-0005-0000-0000-0000B98F0000}"/>
    <cellStyle name="Output 12 38" xfId="36438" xr:uid="{00000000-0005-0000-0000-0000BA8F0000}"/>
    <cellStyle name="Output 12 38 2" xfId="36439" xr:uid="{00000000-0005-0000-0000-0000BB8F0000}"/>
    <cellStyle name="Output 12 39" xfId="36440" xr:uid="{00000000-0005-0000-0000-0000BC8F0000}"/>
    <cellStyle name="Output 12 39 2" xfId="36441" xr:uid="{00000000-0005-0000-0000-0000BD8F0000}"/>
    <cellStyle name="Output 12 4" xfId="36442" xr:uid="{00000000-0005-0000-0000-0000BE8F0000}"/>
    <cellStyle name="Output 12 4 2" xfId="36443" xr:uid="{00000000-0005-0000-0000-0000BF8F0000}"/>
    <cellStyle name="Output 12 40" xfId="36444" xr:uid="{00000000-0005-0000-0000-0000C08F0000}"/>
    <cellStyle name="Output 12 41" xfId="36445" xr:uid="{00000000-0005-0000-0000-0000C18F0000}"/>
    <cellStyle name="Output 12 42" xfId="36446" xr:uid="{00000000-0005-0000-0000-0000C28F0000}"/>
    <cellStyle name="Output 12 43" xfId="36447" xr:uid="{00000000-0005-0000-0000-0000C38F0000}"/>
    <cellStyle name="Output 12 44" xfId="36448" xr:uid="{00000000-0005-0000-0000-0000C48F0000}"/>
    <cellStyle name="Output 12 45" xfId="36449" xr:uid="{00000000-0005-0000-0000-0000C58F0000}"/>
    <cellStyle name="Output 12 46" xfId="36450" xr:uid="{00000000-0005-0000-0000-0000C68F0000}"/>
    <cellStyle name="Output 12 47" xfId="36451" xr:uid="{00000000-0005-0000-0000-0000C78F0000}"/>
    <cellStyle name="Output 12 48" xfId="36452" xr:uid="{00000000-0005-0000-0000-0000C88F0000}"/>
    <cellStyle name="Output 12 49" xfId="36453" xr:uid="{00000000-0005-0000-0000-0000C98F0000}"/>
    <cellStyle name="Output 12 5" xfId="36454" xr:uid="{00000000-0005-0000-0000-0000CA8F0000}"/>
    <cellStyle name="Output 12 5 2" xfId="36455" xr:uid="{00000000-0005-0000-0000-0000CB8F0000}"/>
    <cellStyle name="Output 12 50" xfId="36456" xr:uid="{00000000-0005-0000-0000-0000CC8F0000}"/>
    <cellStyle name="Output 12 51" xfId="36457" xr:uid="{00000000-0005-0000-0000-0000CD8F0000}"/>
    <cellStyle name="Output 12 52" xfId="36458" xr:uid="{00000000-0005-0000-0000-0000CE8F0000}"/>
    <cellStyle name="Output 12 53" xfId="36459" xr:uid="{00000000-0005-0000-0000-0000CF8F0000}"/>
    <cellStyle name="Output 12 54" xfId="36460" xr:uid="{00000000-0005-0000-0000-0000D08F0000}"/>
    <cellStyle name="Output 12 55" xfId="36461" xr:uid="{00000000-0005-0000-0000-0000D18F0000}"/>
    <cellStyle name="Output 12 56" xfId="36462" xr:uid="{00000000-0005-0000-0000-0000D28F0000}"/>
    <cellStyle name="Output 12 57" xfId="36463" xr:uid="{00000000-0005-0000-0000-0000D38F0000}"/>
    <cellStyle name="Output 12 58" xfId="36464" xr:uid="{00000000-0005-0000-0000-0000D48F0000}"/>
    <cellStyle name="Output 12 59" xfId="36465" xr:uid="{00000000-0005-0000-0000-0000D58F0000}"/>
    <cellStyle name="Output 12 6" xfId="36466" xr:uid="{00000000-0005-0000-0000-0000D68F0000}"/>
    <cellStyle name="Output 12 6 2" xfId="36467" xr:uid="{00000000-0005-0000-0000-0000D78F0000}"/>
    <cellStyle name="Output 12 60" xfId="36468" xr:uid="{00000000-0005-0000-0000-0000D88F0000}"/>
    <cellStyle name="Output 12 61" xfId="36469" xr:uid="{00000000-0005-0000-0000-0000D98F0000}"/>
    <cellStyle name="Output 12 62" xfId="36470" xr:uid="{00000000-0005-0000-0000-0000DA8F0000}"/>
    <cellStyle name="Output 12 63" xfId="36471" xr:uid="{00000000-0005-0000-0000-0000DB8F0000}"/>
    <cellStyle name="Output 12 64" xfId="36472" xr:uid="{00000000-0005-0000-0000-0000DC8F0000}"/>
    <cellStyle name="Output 12 65" xfId="36473" xr:uid="{00000000-0005-0000-0000-0000DD8F0000}"/>
    <cellStyle name="Output 12 66" xfId="36474" xr:uid="{00000000-0005-0000-0000-0000DE8F0000}"/>
    <cellStyle name="Output 12 67" xfId="36475" xr:uid="{00000000-0005-0000-0000-0000DF8F0000}"/>
    <cellStyle name="Output 12 68" xfId="36476" xr:uid="{00000000-0005-0000-0000-0000E08F0000}"/>
    <cellStyle name="Output 12 69" xfId="36477" xr:uid="{00000000-0005-0000-0000-0000E18F0000}"/>
    <cellStyle name="Output 12 7" xfId="36478" xr:uid="{00000000-0005-0000-0000-0000E28F0000}"/>
    <cellStyle name="Output 12 7 2" xfId="36479" xr:uid="{00000000-0005-0000-0000-0000E38F0000}"/>
    <cellStyle name="Output 12 70" xfId="36480" xr:uid="{00000000-0005-0000-0000-0000E48F0000}"/>
    <cellStyle name="Output 12 71" xfId="36481" xr:uid="{00000000-0005-0000-0000-0000E58F0000}"/>
    <cellStyle name="Output 12 72" xfId="36482" xr:uid="{00000000-0005-0000-0000-0000E68F0000}"/>
    <cellStyle name="Output 12 73" xfId="36483" xr:uid="{00000000-0005-0000-0000-0000E78F0000}"/>
    <cellStyle name="Output 12 74" xfId="36484" xr:uid="{00000000-0005-0000-0000-0000E88F0000}"/>
    <cellStyle name="Output 12 75" xfId="36485" xr:uid="{00000000-0005-0000-0000-0000E98F0000}"/>
    <cellStyle name="Output 12 76" xfId="36486" xr:uid="{00000000-0005-0000-0000-0000EA8F0000}"/>
    <cellStyle name="Output 12 77" xfId="52557" xr:uid="{00000000-0005-0000-0000-0000EB8F0000}"/>
    <cellStyle name="Output 12 78" xfId="52789" xr:uid="{00000000-0005-0000-0000-0000EC8F0000}"/>
    <cellStyle name="Output 12 79" xfId="53250" xr:uid="{00000000-0005-0000-0000-0000ED8F0000}"/>
    <cellStyle name="Output 12 8" xfId="36487" xr:uid="{00000000-0005-0000-0000-0000EE8F0000}"/>
    <cellStyle name="Output 12 8 2" xfId="36488" xr:uid="{00000000-0005-0000-0000-0000EF8F0000}"/>
    <cellStyle name="Output 12 9" xfId="36489" xr:uid="{00000000-0005-0000-0000-0000F08F0000}"/>
    <cellStyle name="Output 12 9 2" xfId="36490" xr:uid="{00000000-0005-0000-0000-0000F18F0000}"/>
    <cellStyle name="Output 13" xfId="1046" xr:uid="{00000000-0005-0000-0000-0000F28F0000}"/>
    <cellStyle name="Output 13 10" xfId="36491" xr:uid="{00000000-0005-0000-0000-0000F38F0000}"/>
    <cellStyle name="Output 13 10 2" xfId="36492" xr:uid="{00000000-0005-0000-0000-0000F48F0000}"/>
    <cellStyle name="Output 13 11" xfId="36493" xr:uid="{00000000-0005-0000-0000-0000F58F0000}"/>
    <cellStyle name="Output 13 11 2" xfId="36494" xr:uid="{00000000-0005-0000-0000-0000F68F0000}"/>
    <cellStyle name="Output 13 12" xfId="36495" xr:uid="{00000000-0005-0000-0000-0000F78F0000}"/>
    <cellStyle name="Output 13 12 2" xfId="36496" xr:uid="{00000000-0005-0000-0000-0000F88F0000}"/>
    <cellStyle name="Output 13 13" xfId="36497" xr:uid="{00000000-0005-0000-0000-0000F98F0000}"/>
    <cellStyle name="Output 13 13 2" xfId="36498" xr:uid="{00000000-0005-0000-0000-0000FA8F0000}"/>
    <cellStyle name="Output 13 14" xfId="36499" xr:uid="{00000000-0005-0000-0000-0000FB8F0000}"/>
    <cellStyle name="Output 13 14 2" xfId="36500" xr:uid="{00000000-0005-0000-0000-0000FC8F0000}"/>
    <cellStyle name="Output 13 15" xfId="36501" xr:uid="{00000000-0005-0000-0000-0000FD8F0000}"/>
    <cellStyle name="Output 13 15 2" xfId="36502" xr:uid="{00000000-0005-0000-0000-0000FE8F0000}"/>
    <cellStyle name="Output 13 16" xfId="36503" xr:uid="{00000000-0005-0000-0000-0000FF8F0000}"/>
    <cellStyle name="Output 13 16 2" xfId="36504" xr:uid="{00000000-0005-0000-0000-000000900000}"/>
    <cellStyle name="Output 13 17" xfId="36505" xr:uid="{00000000-0005-0000-0000-000001900000}"/>
    <cellStyle name="Output 13 17 2" xfId="36506" xr:uid="{00000000-0005-0000-0000-000002900000}"/>
    <cellStyle name="Output 13 18" xfId="36507" xr:uid="{00000000-0005-0000-0000-000003900000}"/>
    <cellStyle name="Output 13 18 2" xfId="36508" xr:uid="{00000000-0005-0000-0000-000004900000}"/>
    <cellStyle name="Output 13 19" xfId="36509" xr:uid="{00000000-0005-0000-0000-000005900000}"/>
    <cellStyle name="Output 13 19 2" xfId="36510" xr:uid="{00000000-0005-0000-0000-000006900000}"/>
    <cellStyle name="Output 13 2" xfId="1047" xr:uid="{00000000-0005-0000-0000-000007900000}"/>
    <cellStyle name="Output 13 2 2" xfId="36511" xr:uid="{00000000-0005-0000-0000-000008900000}"/>
    <cellStyle name="Output 13 20" xfId="36512" xr:uid="{00000000-0005-0000-0000-000009900000}"/>
    <cellStyle name="Output 13 20 2" xfId="36513" xr:uid="{00000000-0005-0000-0000-00000A900000}"/>
    <cellStyle name="Output 13 21" xfId="36514" xr:uid="{00000000-0005-0000-0000-00000B900000}"/>
    <cellStyle name="Output 13 21 2" xfId="36515" xr:uid="{00000000-0005-0000-0000-00000C900000}"/>
    <cellStyle name="Output 13 22" xfId="36516" xr:uid="{00000000-0005-0000-0000-00000D900000}"/>
    <cellStyle name="Output 13 22 2" xfId="36517" xr:uid="{00000000-0005-0000-0000-00000E900000}"/>
    <cellStyle name="Output 13 23" xfId="36518" xr:uid="{00000000-0005-0000-0000-00000F900000}"/>
    <cellStyle name="Output 13 23 2" xfId="36519" xr:uid="{00000000-0005-0000-0000-000010900000}"/>
    <cellStyle name="Output 13 24" xfId="36520" xr:uid="{00000000-0005-0000-0000-000011900000}"/>
    <cellStyle name="Output 13 24 2" xfId="36521" xr:uid="{00000000-0005-0000-0000-000012900000}"/>
    <cellStyle name="Output 13 25" xfId="36522" xr:uid="{00000000-0005-0000-0000-000013900000}"/>
    <cellStyle name="Output 13 25 2" xfId="36523" xr:uid="{00000000-0005-0000-0000-000014900000}"/>
    <cellStyle name="Output 13 26" xfId="36524" xr:uid="{00000000-0005-0000-0000-000015900000}"/>
    <cellStyle name="Output 13 26 2" xfId="36525" xr:uid="{00000000-0005-0000-0000-000016900000}"/>
    <cellStyle name="Output 13 27" xfId="36526" xr:uid="{00000000-0005-0000-0000-000017900000}"/>
    <cellStyle name="Output 13 27 2" xfId="36527" xr:uid="{00000000-0005-0000-0000-000018900000}"/>
    <cellStyle name="Output 13 28" xfId="36528" xr:uid="{00000000-0005-0000-0000-000019900000}"/>
    <cellStyle name="Output 13 28 2" xfId="36529" xr:uid="{00000000-0005-0000-0000-00001A900000}"/>
    <cellStyle name="Output 13 29" xfId="36530" xr:uid="{00000000-0005-0000-0000-00001B900000}"/>
    <cellStyle name="Output 13 29 2" xfId="36531" xr:uid="{00000000-0005-0000-0000-00001C900000}"/>
    <cellStyle name="Output 13 3" xfId="36532" xr:uid="{00000000-0005-0000-0000-00001D900000}"/>
    <cellStyle name="Output 13 3 2" xfId="36533" xr:uid="{00000000-0005-0000-0000-00001E900000}"/>
    <cellStyle name="Output 13 30" xfId="36534" xr:uid="{00000000-0005-0000-0000-00001F900000}"/>
    <cellStyle name="Output 13 30 2" xfId="36535" xr:uid="{00000000-0005-0000-0000-000020900000}"/>
    <cellStyle name="Output 13 31" xfId="36536" xr:uid="{00000000-0005-0000-0000-000021900000}"/>
    <cellStyle name="Output 13 31 2" xfId="36537" xr:uid="{00000000-0005-0000-0000-000022900000}"/>
    <cellStyle name="Output 13 32" xfId="36538" xr:uid="{00000000-0005-0000-0000-000023900000}"/>
    <cellStyle name="Output 13 32 2" xfId="36539" xr:uid="{00000000-0005-0000-0000-000024900000}"/>
    <cellStyle name="Output 13 33" xfId="36540" xr:uid="{00000000-0005-0000-0000-000025900000}"/>
    <cellStyle name="Output 13 33 2" xfId="36541" xr:uid="{00000000-0005-0000-0000-000026900000}"/>
    <cellStyle name="Output 13 34" xfId="36542" xr:uid="{00000000-0005-0000-0000-000027900000}"/>
    <cellStyle name="Output 13 34 2" xfId="36543" xr:uid="{00000000-0005-0000-0000-000028900000}"/>
    <cellStyle name="Output 13 35" xfId="36544" xr:uid="{00000000-0005-0000-0000-000029900000}"/>
    <cellStyle name="Output 13 35 2" xfId="36545" xr:uid="{00000000-0005-0000-0000-00002A900000}"/>
    <cellStyle name="Output 13 36" xfId="36546" xr:uid="{00000000-0005-0000-0000-00002B900000}"/>
    <cellStyle name="Output 13 36 2" xfId="36547" xr:uid="{00000000-0005-0000-0000-00002C900000}"/>
    <cellStyle name="Output 13 37" xfId="36548" xr:uid="{00000000-0005-0000-0000-00002D900000}"/>
    <cellStyle name="Output 13 37 2" xfId="36549" xr:uid="{00000000-0005-0000-0000-00002E900000}"/>
    <cellStyle name="Output 13 38" xfId="36550" xr:uid="{00000000-0005-0000-0000-00002F900000}"/>
    <cellStyle name="Output 13 38 2" xfId="36551" xr:uid="{00000000-0005-0000-0000-000030900000}"/>
    <cellStyle name="Output 13 39" xfId="36552" xr:uid="{00000000-0005-0000-0000-000031900000}"/>
    <cellStyle name="Output 13 39 2" xfId="36553" xr:uid="{00000000-0005-0000-0000-000032900000}"/>
    <cellStyle name="Output 13 4" xfId="36554" xr:uid="{00000000-0005-0000-0000-000033900000}"/>
    <cellStyle name="Output 13 4 2" xfId="36555" xr:uid="{00000000-0005-0000-0000-000034900000}"/>
    <cellStyle name="Output 13 40" xfId="36556" xr:uid="{00000000-0005-0000-0000-000035900000}"/>
    <cellStyle name="Output 13 41" xfId="36557" xr:uid="{00000000-0005-0000-0000-000036900000}"/>
    <cellStyle name="Output 13 42" xfId="36558" xr:uid="{00000000-0005-0000-0000-000037900000}"/>
    <cellStyle name="Output 13 43" xfId="36559" xr:uid="{00000000-0005-0000-0000-000038900000}"/>
    <cellStyle name="Output 13 44" xfId="36560" xr:uid="{00000000-0005-0000-0000-000039900000}"/>
    <cellStyle name="Output 13 45" xfId="36561" xr:uid="{00000000-0005-0000-0000-00003A900000}"/>
    <cellStyle name="Output 13 46" xfId="36562" xr:uid="{00000000-0005-0000-0000-00003B900000}"/>
    <cellStyle name="Output 13 47" xfId="36563" xr:uid="{00000000-0005-0000-0000-00003C900000}"/>
    <cellStyle name="Output 13 48" xfId="36564" xr:uid="{00000000-0005-0000-0000-00003D900000}"/>
    <cellStyle name="Output 13 49" xfId="36565" xr:uid="{00000000-0005-0000-0000-00003E900000}"/>
    <cellStyle name="Output 13 5" xfId="36566" xr:uid="{00000000-0005-0000-0000-00003F900000}"/>
    <cellStyle name="Output 13 5 2" xfId="36567" xr:uid="{00000000-0005-0000-0000-000040900000}"/>
    <cellStyle name="Output 13 50" xfId="36568" xr:uid="{00000000-0005-0000-0000-000041900000}"/>
    <cellStyle name="Output 13 51" xfId="36569" xr:uid="{00000000-0005-0000-0000-000042900000}"/>
    <cellStyle name="Output 13 52" xfId="36570" xr:uid="{00000000-0005-0000-0000-000043900000}"/>
    <cellStyle name="Output 13 53" xfId="36571" xr:uid="{00000000-0005-0000-0000-000044900000}"/>
    <cellStyle name="Output 13 54" xfId="36572" xr:uid="{00000000-0005-0000-0000-000045900000}"/>
    <cellStyle name="Output 13 55" xfId="36573" xr:uid="{00000000-0005-0000-0000-000046900000}"/>
    <cellStyle name="Output 13 56" xfId="36574" xr:uid="{00000000-0005-0000-0000-000047900000}"/>
    <cellStyle name="Output 13 57" xfId="36575" xr:uid="{00000000-0005-0000-0000-000048900000}"/>
    <cellStyle name="Output 13 58" xfId="36576" xr:uid="{00000000-0005-0000-0000-000049900000}"/>
    <cellStyle name="Output 13 59" xfId="36577" xr:uid="{00000000-0005-0000-0000-00004A900000}"/>
    <cellStyle name="Output 13 6" xfId="36578" xr:uid="{00000000-0005-0000-0000-00004B900000}"/>
    <cellStyle name="Output 13 6 2" xfId="36579" xr:uid="{00000000-0005-0000-0000-00004C900000}"/>
    <cellStyle name="Output 13 60" xfId="36580" xr:uid="{00000000-0005-0000-0000-00004D900000}"/>
    <cellStyle name="Output 13 61" xfId="36581" xr:uid="{00000000-0005-0000-0000-00004E900000}"/>
    <cellStyle name="Output 13 62" xfId="36582" xr:uid="{00000000-0005-0000-0000-00004F900000}"/>
    <cellStyle name="Output 13 63" xfId="36583" xr:uid="{00000000-0005-0000-0000-000050900000}"/>
    <cellStyle name="Output 13 64" xfId="36584" xr:uid="{00000000-0005-0000-0000-000051900000}"/>
    <cellStyle name="Output 13 65" xfId="36585" xr:uid="{00000000-0005-0000-0000-000052900000}"/>
    <cellStyle name="Output 13 66" xfId="36586" xr:uid="{00000000-0005-0000-0000-000053900000}"/>
    <cellStyle name="Output 13 67" xfId="36587" xr:uid="{00000000-0005-0000-0000-000054900000}"/>
    <cellStyle name="Output 13 68" xfId="36588" xr:uid="{00000000-0005-0000-0000-000055900000}"/>
    <cellStyle name="Output 13 69" xfId="36589" xr:uid="{00000000-0005-0000-0000-000056900000}"/>
    <cellStyle name="Output 13 7" xfId="36590" xr:uid="{00000000-0005-0000-0000-000057900000}"/>
    <cellStyle name="Output 13 7 2" xfId="36591" xr:uid="{00000000-0005-0000-0000-000058900000}"/>
    <cellStyle name="Output 13 70" xfId="36592" xr:uid="{00000000-0005-0000-0000-000059900000}"/>
    <cellStyle name="Output 13 71" xfId="36593" xr:uid="{00000000-0005-0000-0000-00005A900000}"/>
    <cellStyle name="Output 13 72" xfId="36594" xr:uid="{00000000-0005-0000-0000-00005B900000}"/>
    <cellStyle name="Output 13 73" xfId="36595" xr:uid="{00000000-0005-0000-0000-00005C900000}"/>
    <cellStyle name="Output 13 74" xfId="36596" xr:uid="{00000000-0005-0000-0000-00005D900000}"/>
    <cellStyle name="Output 13 75" xfId="36597" xr:uid="{00000000-0005-0000-0000-00005E900000}"/>
    <cellStyle name="Output 13 76" xfId="36598" xr:uid="{00000000-0005-0000-0000-00005F900000}"/>
    <cellStyle name="Output 13 77" xfId="52532" xr:uid="{00000000-0005-0000-0000-000060900000}"/>
    <cellStyle name="Output 13 78" xfId="52764" xr:uid="{00000000-0005-0000-0000-000061900000}"/>
    <cellStyle name="Output 13 79" xfId="53225" xr:uid="{00000000-0005-0000-0000-000062900000}"/>
    <cellStyle name="Output 13 8" xfId="36599" xr:uid="{00000000-0005-0000-0000-000063900000}"/>
    <cellStyle name="Output 13 8 2" xfId="36600" xr:uid="{00000000-0005-0000-0000-000064900000}"/>
    <cellStyle name="Output 13 9" xfId="36601" xr:uid="{00000000-0005-0000-0000-000065900000}"/>
    <cellStyle name="Output 13 9 2" xfId="36602" xr:uid="{00000000-0005-0000-0000-000066900000}"/>
    <cellStyle name="Output 14" xfId="1048" xr:uid="{00000000-0005-0000-0000-000067900000}"/>
    <cellStyle name="Output 14 10" xfId="36603" xr:uid="{00000000-0005-0000-0000-000068900000}"/>
    <cellStyle name="Output 14 10 2" xfId="36604" xr:uid="{00000000-0005-0000-0000-000069900000}"/>
    <cellStyle name="Output 14 11" xfId="36605" xr:uid="{00000000-0005-0000-0000-00006A900000}"/>
    <cellStyle name="Output 14 11 2" xfId="36606" xr:uid="{00000000-0005-0000-0000-00006B900000}"/>
    <cellStyle name="Output 14 12" xfId="36607" xr:uid="{00000000-0005-0000-0000-00006C900000}"/>
    <cellStyle name="Output 14 12 2" xfId="36608" xr:uid="{00000000-0005-0000-0000-00006D900000}"/>
    <cellStyle name="Output 14 13" xfId="36609" xr:uid="{00000000-0005-0000-0000-00006E900000}"/>
    <cellStyle name="Output 14 13 2" xfId="36610" xr:uid="{00000000-0005-0000-0000-00006F900000}"/>
    <cellStyle name="Output 14 14" xfId="36611" xr:uid="{00000000-0005-0000-0000-000070900000}"/>
    <cellStyle name="Output 14 14 2" xfId="36612" xr:uid="{00000000-0005-0000-0000-000071900000}"/>
    <cellStyle name="Output 14 15" xfId="36613" xr:uid="{00000000-0005-0000-0000-000072900000}"/>
    <cellStyle name="Output 14 15 2" xfId="36614" xr:uid="{00000000-0005-0000-0000-000073900000}"/>
    <cellStyle name="Output 14 16" xfId="36615" xr:uid="{00000000-0005-0000-0000-000074900000}"/>
    <cellStyle name="Output 14 16 2" xfId="36616" xr:uid="{00000000-0005-0000-0000-000075900000}"/>
    <cellStyle name="Output 14 17" xfId="36617" xr:uid="{00000000-0005-0000-0000-000076900000}"/>
    <cellStyle name="Output 14 17 2" xfId="36618" xr:uid="{00000000-0005-0000-0000-000077900000}"/>
    <cellStyle name="Output 14 18" xfId="36619" xr:uid="{00000000-0005-0000-0000-000078900000}"/>
    <cellStyle name="Output 14 18 2" xfId="36620" xr:uid="{00000000-0005-0000-0000-000079900000}"/>
    <cellStyle name="Output 14 19" xfId="36621" xr:uid="{00000000-0005-0000-0000-00007A900000}"/>
    <cellStyle name="Output 14 19 2" xfId="36622" xr:uid="{00000000-0005-0000-0000-00007B900000}"/>
    <cellStyle name="Output 14 2" xfId="1049" xr:uid="{00000000-0005-0000-0000-00007C900000}"/>
    <cellStyle name="Output 14 2 2" xfId="36623" xr:uid="{00000000-0005-0000-0000-00007D900000}"/>
    <cellStyle name="Output 14 20" xfId="36624" xr:uid="{00000000-0005-0000-0000-00007E900000}"/>
    <cellStyle name="Output 14 20 2" xfId="36625" xr:uid="{00000000-0005-0000-0000-00007F900000}"/>
    <cellStyle name="Output 14 21" xfId="36626" xr:uid="{00000000-0005-0000-0000-000080900000}"/>
    <cellStyle name="Output 14 21 2" xfId="36627" xr:uid="{00000000-0005-0000-0000-000081900000}"/>
    <cellStyle name="Output 14 22" xfId="36628" xr:uid="{00000000-0005-0000-0000-000082900000}"/>
    <cellStyle name="Output 14 22 2" xfId="36629" xr:uid="{00000000-0005-0000-0000-000083900000}"/>
    <cellStyle name="Output 14 23" xfId="36630" xr:uid="{00000000-0005-0000-0000-000084900000}"/>
    <cellStyle name="Output 14 23 2" xfId="36631" xr:uid="{00000000-0005-0000-0000-000085900000}"/>
    <cellStyle name="Output 14 24" xfId="36632" xr:uid="{00000000-0005-0000-0000-000086900000}"/>
    <cellStyle name="Output 14 24 2" xfId="36633" xr:uid="{00000000-0005-0000-0000-000087900000}"/>
    <cellStyle name="Output 14 25" xfId="36634" xr:uid="{00000000-0005-0000-0000-000088900000}"/>
    <cellStyle name="Output 14 25 2" xfId="36635" xr:uid="{00000000-0005-0000-0000-000089900000}"/>
    <cellStyle name="Output 14 26" xfId="36636" xr:uid="{00000000-0005-0000-0000-00008A900000}"/>
    <cellStyle name="Output 14 26 2" xfId="36637" xr:uid="{00000000-0005-0000-0000-00008B900000}"/>
    <cellStyle name="Output 14 27" xfId="36638" xr:uid="{00000000-0005-0000-0000-00008C900000}"/>
    <cellStyle name="Output 14 27 2" xfId="36639" xr:uid="{00000000-0005-0000-0000-00008D900000}"/>
    <cellStyle name="Output 14 28" xfId="36640" xr:uid="{00000000-0005-0000-0000-00008E900000}"/>
    <cellStyle name="Output 14 28 2" xfId="36641" xr:uid="{00000000-0005-0000-0000-00008F900000}"/>
    <cellStyle name="Output 14 29" xfId="36642" xr:uid="{00000000-0005-0000-0000-000090900000}"/>
    <cellStyle name="Output 14 29 2" xfId="36643" xr:uid="{00000000-0005-0000-0000-000091900000}"/>
    <cellStyle name="Output 14 3" xfId="36644" xr:uid="{00000000-0005-0000-0000-000092900000}"/>
    <cellStyle name="Output 14 3 2" xfId="36645" xr:uid="{00000000-0005-0000-0000-000093900000}"/>
    <cellStyle name="Output 14 30" xfId="36646" xr:uid="{00000000-0005-0000-0000-000094900000}"/>
    <cellStyle name="Output 14 30 2" xfId="36647" xr:uid="{00000000-0005-0000-0000-000095900000}"/>
    <cellStyle name="Output 14 31" xfId="36648" xr:uid="{00000000-0005-0000-0000-000096900000}"/>
    <cellStyle name="Output 14 31 2" xfId="36649" xr:uid="{00000000-0005-0000-0000-000097900000}"/>
    <cellStyle name="Output 14 32" xfId="36650" xr:uid="{00000000-0005-0000-0000-000098900000}"/>
    <cellStyle name="Output 14 32 2" xfId="36651" xr:uid="{00000000-0005-0000-0000-000099900000}"/>
    <cellStyle name="Output 14 33" xfId="36652" xr:uid="{00000000-0005-0000-0000-00009A900000}"/>
    <cellStyle name="Output 14 33 2" xfId="36653" xr:uid="{00000000-0005-0000-0000-00009B900000}"/>
    <cellStyle name="Output 14 34" xfId="36654" xr:uid="{00000000-0005-0000-0000-00009C900000}"/>
    <cellStyle name="Output 14 34 2" xfId="36655" xr:uid="{00000000-0005-0000-0000-00009D900000}"/>
    <cellStyle name="Output 14 35" xfId="36656" xr:uid="{00000000-0005-0000-0000-00009E900000}"/>
    <cellStyle name="Output 14 35 2" xfId="36657" xr:uid="{00000000-0005-0000-0000-00009F900000}"/>
    <cellStyle name="Output 14 36" xfId="36658" xr:uid="{00000000-0005-0000-0000-0000A0900000}"/>
    <cellStyle name="Output 14 36 2" xfId="36659" xr:uid="{00000000-0005-0000-0000-0000A1900000}"/>
    <cellStyle name="Output 14 37" xfId="36660" xr:uid="{00000000-0005-0000-0000-0000A2900000}"/>
    <cellStyle name="Output 14 37 2" xfId="36661" xr:uid="{00000000-0005-0000-0000-0000A3900000}"/>
    <cellStyle name="Output 14 38" xfId="36662" xr:uid="{00000000-0005-0000-0000-0000A4900000}"/>
    <cellStyle name="Output 14 38 2" xfId="36663" xr:uid="{00000000-0005-0000-0000-0000A5900000}"/>
    <cellStyle name="Output 14 39" xfId="36664" xr:uid="{00000000-0005-0000-0000-0000A6900000}"/>
    <cellStyle name="Output 14 39 2" xfId="36665" xr:uid="{00000000-0005-0000-0000-0000A7900000}"/>
    <cellStyle name="Output 14 4" xfId="36666" xr:uid="{00000000-0005-0000-0000-0000A8900000}"/>
    <cellStyle name="Output 14 4 2" xfId="36667" xr:uid="{00000000-0005-0000-0000-0000A9900000}"/>
    <cellStyle name="Output 14 40" xfId="36668" xr:uid="{00000000-0005-0000-0000-0000AA900000}"/>
    <cellStyle name="Output 14 41" xfId="36669" xr:uid="{00000000-0005-0000-0000-0000AB900000}"/>
    <cellStyle name="Output 14 42" xfId="36670" xr:uid="{00000000-0005-0000-0000-0000AC900000}"/>
    <cellStyle name="Output 14 43" xfId="36671" xr:uid="{00000000-0005-0000-0000-0000AD900000}"/>
    <cellStyle name="Output 14 44" xfId="36672" xr:uid="{00000000-0005-0000-0000-0000AE900000}"/>
    <cellStyle name="Output 14 45" xfId="36673" xr:uid="{00000000-0005-0000-0000-0000AF900000}"/>
    <cellStyle name="Output 14 46" xfId="36674" xr:uid="{00000000-0005-0000-0000-0000B0900000}"/>
    <cellStyle name="Output 14 47" xfId="36675" xr:uid="{00000000-0005-0000-0000-0000B1900000}"/>
    <cellStyle name="Output 14 48" xfId="36676" xr:uid="{00000000-0005-0000-0000-0000B2900000}"/>
    <cellStyle name="Output 14 49" xfId="36677" xr:uid="{00000000-0005-0000-0000-0000B3900000}"/>
    <cellStyle name="Output 14 5" xfId="36678" xr:uid="{00000000-0005-0000-0000-0000B4900000}"/>
    <cellStyle name="Output 14 5 2" xfId="36679" xr:uid="{00000000-0005-0000-0000-0000B5900000}"/>
    <cellStyle name="Output 14 50" xfId="36680" xr:uid="{00000000-0005-0000-0000-0000B6900000}"/>
    <cellStyle name="Output 14 51" xfId="36681" xr:uid="{00000000-0005-0000-0000-0000B7900000}"/>
    <cellStyle name="Output 14 52" xfId="36682" xr:uid="{00000000-0005-0000-0000-0000B8900000}"/>
    <cellStyle name="Output 14 53" xfId="36683" xr:uid="{00000000-0005-0000-0000-0000B9900000}"/>
    <cellStyle name="Output 14 54" xfId="36684" xr:uid="{00000000-0005-0000-0000-0000BA900000}"/>
    <cellStyle name="Output 14 55" xfId="36685" xr:uid="{00000000-0005-0000-0000-0000BB900000}"/>
    <cellStyle name="Output 14 56" xfId="36686" xr:uid="{00000000-0005-0000-0000-0000BC900000}"/>
    <cellStyle name="Output 14 57" xfId="36687" xr:uid="{00000000-0005-0000-0000-0000BD900000}"/>
    <cellStyle name="Output 14 58" xfId="36688" xr:uid="{00000000-0005-0000-0000-0000BE900000}"/>
    <cellStyle name="Output 14 59" xfId="36689" xr:uid="{00000000-0005-0000-0000-0000BF900000}"/>
    <cellStyle name="Output 14 6" xfId="36690" xr:uid="{00000000-0005-0000-0000-0000C0900000}"/>
    <cellStyle name="Output 14 6 2" xfId="36691" xr:uid="{00000000-0005-0000-0000-0000C1900000}"/>
    <cellStyle name="Output 14 60" xfId="36692" xr:uid="{00000000-0005-0000-0000-0000C2900000}"/>
    <cellStyle name="Output 14 61" xfId="36693" xr:uid="{00000000-0005-0000-0000-0000C3900000}"/>
    <cellStyle name="Output 14 62" xfId="36694" xr:uid="{00000000-0005-0000-0000-0000C4900000}"/>
    <cellStyle name="Output 14 63" xfId="36695" xr:uid="{00000000-0005-0000-0000-0000C5900000}"/>
    <cellStyle name="Output 14 64" xfId="36696" xr:uid="{00000000-0005-0000-0000-0000C6900000}"/>
    <cellStyle name="Output 14 65" xfId="36697" xr:uid="{00000000-0005-0000-0000-0000C7900000}"/>
    <cellStyle name="Output 14 66" xfId="36698" xr:uid="{00000000-0005-0000-0000-0000C8900000}"/>
    <cellStyle name="Output 14 67" xfId="36699" xr:uid="{00000000-0005-0000-0000-0000C9900000}"/>
    <cellStyle name="Output 14 68" xfId="36700" xr:uid="{00000000-0005-0000-0000-0000CA900000}"/>
    <cellStyle name="Output 14 69" xfId="36701" xr:uid="{00000000-0005-0000-0000-0000CB900000}"/>
    <cellStyle name="Output 14 7" xfId="36702" xr:uid="{00000000-0005-0000-0000-0000CC900000}"/>
    <cellStyle name="Output 14 7 2" xfId="36703" xr:uid="{00000000-0005-0000-0000-0000CD900000}"/>
    <cellStyle name="Output 14 70" xfId="36704" xr:uid="{00000000-0005-0000-0000-0000CE900000}"/>
    <cellStyle name="Output 14 71" xfId="36705" xr:uid="{00000000-0005-0000-0000-0000CF900000}"/>
    <cellStyle name="Output 14 72" xfId="36706" xr:uid="{00000000-0005-0000-0000-0000D0900000}"/>
    <cellStyle name="Output 14 73" xfId="36707" xr:uid="{00000000-0005-0000-0000-0000D1900000}"/>
    <cellStyle name="Output 14 74" xfId="36708" xr:uid="{00000000-0005-0000-0000-0000D2900000}"/>
    <cellStyle name="Output 14 75" xfId="36709" xr:uid="{00000000-0005-0000-0000-0000D3900000}"/>
    <cellStyle name="Output 14 76" xfId="36710" xr:uid="{00000000-0005-0000-0000-0000D4900000}"/>
    <cellStyle name="Output 14 77" xfId="52467" xr:uid="{00000000-0005-0000-0000-0000D5900000}"/>
    <cellStyle name="Output 14 78" xfId="52228" xr:uid="{00000000-0005-0000-0000-0000D6900000}"/>
    <cellStyle name="Output 14 79" xfId="53160" xr:uid="{00000000-0005-0000-0000-0000D7900000}"/>
    <cellStyle name="Output 14 8" xfId="36711" xr:uid="{00000000-0005-0000-0000-0000D8900000}"/>
    <cellStyle name="Output 14 8 2" xfId="36712" xr:uid="{00000000-0005-0000-0000-0000D9900000}"/>
    <cellStyle name="Output 14 9" xfId="36713" xr:uid="{00000000-0005-0000-0000-0000DA900000}"/>
    <cellStyle name="Output 14 9 2" xfId="36714" xr:uid="{00000000-0005-0000-0000-0000DB900000}"/>
    <cellStyle name="Output 15" xfId="1050" xr:uid="{00000000-0005-0000-0000-0000DC900000}"/>
    <cellStyle name="Output 15 10" xfId="36715" xr:uid="{00000000-0005-0000-0000-0000DD900000}"/>
    <cellStyle name="Output 15 10 2" xfId="36716" xr:uid="{00000000-0005-0000-0000-0000DE900000}"/>
    <cellStyle name="Output 15 11" xfId="36717" xr:uid="{00000000-0005-0000-0000-0000DF900000}"/>
    <cellStyle name="Output 15 11 2" xfId="36718" xr:uid="{00000000-0005-0000-0000-0000E0900000}"/>
    <cellStyle name="Output 15 12" xfId="36719" xr:uid="{00000000-0005-0000-0000-0000E1900000}"/>
    <cellStyle name="Output 15 12 2" xfId="36720" xr:uid="{00000000-0005-0000-0000-0000E2900000}"/>
    <cellStyle name="Output 15 13" xfId="36721" xr:uid="{00000000-0005-0000-0000-0000E3900000}"/>
    <cellStyle name="Output 15 13 2" xfId="36722" xr:uid="{00000000-0005-0000-0000-0000E4900000}"/>
    <cellStyle name="Output 15 14" xfId="36723" xr:uid="{00000000-0005-0000-0000-0000E5900000}"/>
    <cellStyle name="Output 15 14 2" xfId="36724" xr:uid="{00000000-0005-0000-0000-0000E6900000}"/>
    <cellStyle name="Output 15 15" xfId="36725" xr:uid="{00000000-0005-0000-0000-0000E7900000}"/>
    <cellStyle name="Output 15 15 2" xfId="36726" xr:uid="{00000000-0005-0000-0000-0000E8900000}"/>
    <cellStyle name="Output 15 16" xfId="36727" xr:uid="{00000000-0005-0000-0000-0000E9900000}"/>
    <cellStyle name="Output 15 16 2" xfId="36728" xr:uid="{00000000-0005-0000-0000-0000EA900000}"/>
    <cellStyle name="Output 15 17" xfId="36729" xr:uid="{00000000-0005-0000-0000-0000EB900000}"/>
    <cellStyle name="Output 15 17 2" xfId="36730" xr:uid="{00000000-0005-0000-0000-0000EC900000}"/>
    <cellStyle name="Output 15 18" xfId="36731" xr:uid="{00000000-0005-0000-0000-0000ED900000}"/>
    <cellStyle name="Output 15 18 2" xfId="36732" xr:uid="{00000000-0005-0000-0000-0000EE900000}"/>
    <cellStyle name="Output 15 19" xfId="36733" xr:uid="{00000000-0005-0000-0000-0000EF900000}"/>
    <cellStyle name="Output 15 19 2" xfId="36734" xr:uid="{00000000-0005-0000-0000-0000F0900000}"/>
    <cellStyle name="Output 15 2" xfId="1051" xr:uid="{00000000-0005-0000-0000-0000F1900000}"/>
    <cellStyle name="Output 15 2 2" xfId="36735" xr:uid="{00000000-0005-0000-0000-0000F2900000}"/>
    <cellStyle name="Output 15 20" xfId="36736" xr:uid="{00000000-0005-0000-0000-0000F3900000}"/>
    <cellStyle name="Output 15 20 2" xfId="36737" xr:uid="{00000000-0005-0000-0000-0000F4900000}"/>
    <cellStyle name="Output 15 21" xfId="36738" xr:uid="{00000000-0005-0000-0000-0000F5900000}"/>
    <cellStyle name="Output 15 21 2" xfId="36739" xr:uid="{00000000-0005-0000-0000-0000F6900000}"/>
    <cellStyle name="Output 15 22" xfId="36740" xr:uid="{00000000-0005-0000-0000-0000F7900000}"/>
    <cellStyle name="Output 15 22 2" xfId="36741" xr:uid="{00000000-0005-0000-0000-0000F8900000}"/>
    <cellStyle name="Output 15 23" xfId="36742" xr:uid="{00000000-0005-0000-0000-0000F9900000}"/>
    <cellStyle name="Output 15 23 2" xfId="36743" xr:uid="{00000000-0005-0000-0000-0000FA900000}"/>
    <cellStyle name="Output 15 24" xfId="36744" xr:uid="{00000000-0005-0000-0000-0000FB900000}"/>
    <cellStyle name="Output 15 24 2" xfId="36745" xr:uid="{00000000-0005-0000-0000-0000FC900000}"/>
    <cellStyle name="Output 15 25" xfId="36746" xr:uid="{00000000-0005-0000-0000-0000FD900000}"/>
    <cellStyle name="Output 15 25 2" xfId="36747" xr:uid="{00000000-0005-0000-0000-0000FE900000}"/>
    <cellStyle name="Output 15 26" xfId="36748" xr:uid="{00000000-0005-0000-0000-0000FF900000}"/>
    <cellStyle name="Output 15 26 2" xfId="36749" xr:uid="{00000000-0005-0000-0000-000000910000}"/>
    <cellStyle name="Output 15 27" xfId="36750" xr:uid="{00000000-0005-0000-0000-000001910000}"/>
    <cellStyle name="Output 15 27 2" xfId="36751" xr:uid="{00000000-0005-0000-0000-000002910000}"/>
    <cellStyle name="Output 15 28" xfId="36752" xr:uid="{00000000-0005-0000-0000-000003910000}"/>
    <cellStyle name="Output 15 28 2" xfId="36753" xr:uid="{00000000-0005-0000-0000-000004910000}"/>
    <cellStyle name="Output 15 29" xfId="36754" xr:uid="{00000000-0005-0000-0000-000005910000}"/>
    <cellStyle name="Output 15 29 2" xfId="36755" xr:uid="{00000000-0005-0000-0000-000006910000}"/>
    <cellStyle name="Output 15 3" xfId="36756" xr:uid="{00000000-0005-0000-0000-000007910000}"/>
    <cellStyle name="Output 15 3 2" xfId="36757" xr:uid="{00000000-0005-0000-0000-000008910000}"/>
    <cellStyle name="Output 15 30" xfId="36758" xr:uid="{00000000-0005-0000-0000-000009910000}"/>
    <cellStyle name="Output 15 30 2" xfId="36759" xr:uid="{00000000-0005-0000-0000-00000A910000}"/>
    <cellStyle name="Output 15 31" xfId="36760" xr:uid="{00000000-0005-0000-0000-00000B910000}"/>
    <cellStyle name="Output 15 31 2" xfId="36761" xr:uid="{00000000-0005-0000-0000-00000C910000}"/>
    <cellStyle name="Output 15 32" xfId="36762" xr:uid="{00000000-0005-0000-0000-00000D910000}"/>
    <cellStyle name="Output 15 32 2" xfId="36763" xr:uid="{00000000-0005-0000-0000-00000E910000}"/>
    <cellStyle name="Output 15 33" xfId="36764" xr:uid="{00000000-0005-0000-0000-00000F910000}"/>
    <cellStyle name="Output 15 33 2" xfId="36765" xr:uid="{00000000-0005-0000-0000-000010910000}"/>
    <cellStyle name="Output 15 34" xfId="36766" xr:uid="{00000000-0005-0000-0000-000011910000}"/>
    <cellStyle name="Output 15 34 2" xfId="36767" xr:uid="{00000000-0005-0000-0000-000012910000}"/>
    <cellStyle name="Output 15 35" xfId="36768" xr:uid="{00000000-0005-0000-0000-000013910000}"/>
    <cellStyle name="Output 15 35 2" xfId="36769" xr:uid="{00000000-0005-0000-0000-000014910000}"/>
    <cellStyle name="Output 15 36" xfId="36770" xr:uid="{00000000-0005-0000-0000-000015910000}"/>
    <cellStyle name="Output 15 36 2" xfId="36771" xr:uid="{00000000-0005-0000-0000-000016910000}"/>
    <cellStyle name="Output 15 37" xfId="36772" xr:uid="{00000000-0005-0000-0000-000017910000}"/>
    <cellStyle name="Output 15 37 2" xfId="36773" xr:uid="{00000000-0005-0000-0000-000018910000}"/>
    <cellStyle name="Output 15 38" xfId="36774" xr:uid="{00000000-0005-0000-0000-000019910000}"/>
    <cellStyle name="Output 15 38 2" xfId="36775" xr:uid="{00000000-0005-0000-0000-00001A910000}"/>
    <cellStyle name="Output 15 39" xfId="36776" xr:uid="{00000000-0005-0000-0000-00001B910000}"/>
    <cellStyle name="Output 15 39 2" xfId="36777" xr:uid="{00000000-0005-0000-0000-00001C910000}"/>
    <cellStyle name="Output 15 4" xfId="36778" xr:uid="{00000000-0005-0000-0000-00001D910000}"/>
    <cellStyle name="Output 15 4 2" xfId="36779" xr:uid="{00000000-0005-0000-0000-00001E910000}"/>
    <cellStyle name="Output 15 40" xfId="36780" xr:uid="{00000000-0005-0000-0000-00001F910000}"/>
    <cellStyle name="Output 15 41" xfId="36781" xr:uid="{00000000-0005-0000-0000-000020910000}"/>
    <cellStyle name="Output 15 42" xfId="36782" xr:uid="{00000000-0005-0000-0000-000021910000}"/>
    <cellStyle name="Output 15 43" xfId="36783" xr:uid="{00000000-0005-0000-0000-000022910000}"/>
    <cellStyle name="Output 15 44" xfId="36784" xr:uid="{00000000-0005-0000-0000-000023910000}"/>
    <cellStyle name="Output 15 45" xfId="36785" xr:uid="{00000000-0005-0000-0000-000024910000}"/>
    <cellStyle name="Output 15 46" xfId="36786" xr:uid="{00000000-0005-0000-0000-000025910000}"/>
    <cellStyle name="Output 15 47" xfId="36787" xr:uid="{00000000-0005-0000-0000-000026910000}"/>
    <cellStyle name="Output 15 48" xfId="36788" xr:uid="{00000000-0005-0000-0000-000027910000}"/>
    <cellStyle name="Output 15 49" xfId="36789" xr:uid="{00000000-0005-0000-0000-000028910000}"/>
    <cellStyle name="Output 15 5" xfId="36790" xr:uid="{00000000-0005-0000-0000-000029910000}"/>
    <cellStyle name="Output 15 5 2" xfId="36791" xr:uid="{00000000-0005-0000-0000-00002A910000}"/>
    <cellStyle name="Output 15 50" xfId="36792" xr:uid="{00000000-0005-0000-0000-00002B910000}"/>
    <cellStyle name="Output 15 51" xfId="36793" xr:uid="{00000000-0005-0000-0000-00002C910000}"/>
    <cellStyle name="Output 15 52" xfId="36794" xr:uid="{00000000-0005-0000-0000-00002D910000}"/>
    <cellStyle name="Output 15 53" xfId="36795" xr:uid="{00000000-0005-0000-0000-00002E910000}"/>
    <cellStyle name="Output 15 54" xfId="36796" xr:uid="{00000000-0005-0000-0000-00002F910000}"/>
    <cellStyle name="Output 15 55" xfId="36797" xr:uid="{00000000-0005-0000-0000-000030910000}"/>
    <cellStyle name="Output 15 56" xfId="36798" xr:uid="{00000000-0005-0000-0000-000031910000}"/>
    <cellStyle name="Output 15 57" xfId="36799" xr:uid="{00000000-0005-0000-0000-000032910000}"/>
    <cellStyle name="Output 15 58" xfId="36800" xr:uid="{00000000-0005-0000-0000-000033910000}"/>
    <cellStyle name="Output 15 59" xfId="36801" xr:uid="{00000000-0005-0000-0000-000034910000}"/>
    <cellStyle name="Output 15 6" xfId="36802" xr:uid="{00000000-0005-0000-0000-000035910000}"/>
    <cellStyle name="Output 15 6 2" xfId="36803" xr:uid="{00000000-0005-0000-0000-000036910000}"/>
    <cellStyle name="Output 15 60" xfId="36804" xr:uid="{00000000-0005-0000-0000-000037910000}"/>
    <cellStyle name="Output 15 61" xfId="36805" xr:uid="{00000000-0005-0000-0000-000038910000}"/>
    <cellStyle name="Output 15 62" xfId="36806" xr:uid="{00000000-0005-0000-0000-000039910000}"/>
    <cellStyle name="Output 15 63" xfId="36807" xr:uid="{00000000-0005-0000-0000-00003A910000}"/>
    <cellStyle name="Output 15 64" xfId="36808" xr:uid="{00000000-0005-0000-0000-00003B910000}"/>
    <cellStyle name="Output 15 65" xfId="36809" xr:uid="{00000000-0005-0000-0000-00003C910000}"/>
    <cellStyle name="Output 15 66" xfId="36810" xr:uid="{00000000-0005-0000-0000-00003D910000}"/>
    <cellStyle name="Output 15 67" xfId="36811" xr:uid="{00000000-0005-0000-0000-00003E910000}"/>
    <cellStyle name="Output 15 68" xfId="36812" xr:uid="{00000000-0005-0000-0000-00003F910000}"/>
    <cellStyle name="Output 15 69" xfId="36813" xr:uid="{00000000-0005-0000-0000-000040910000}"/>
    <cellStyle name="Output 15 7" xfId="36814" xr:uid="{00000000-0005-0000-0000-000041910000}"/>
    <cellStyle name="Output 15 7 2" xfId="36815" xr:uid="{00000000-0005-0000-0000-000042910000}"/>
    <cellStyle name="Output 15 70" xfId="36816" xr:uid="{00000000-0005-0000-0000-000043910000}"/>
    <cellStyle name="Output 15 71" xfId="36817" xr:uid="{00000000-0005-0000-0000-000044910000}"/>
    <cellStyle name="Output 15 72" xfId="36818" xr:uid="{00000000-0005-0000-0000-000045910000}"/>
    <cellStyle name="Output 15 73" xfId="36819" xr:uid="{00000000-0005-0000-0000-000046910000}"/>
    <cellStyle name="Output 15 74" xfId="36820" xr:uid="{00000000-0005-0000-0000-000047910000}"/>
    <cellStyle name="Output 15 75" xfId="36821" xr:uid="{00000000-0005-0000-0000-000048910000}"/>
    <cellStyle name="Output 15 76" xfId="36822" xr:uid="{00000000-0005-0000-0000-000049910000}"/>
    <cellStyle name="Output 15 77" xfId="52518" xr:uid="{00000000-0005-0000-0000-00004A910000}"/>
    <cellStyle name="Output 15 78" xfId="52230" xr:uid="{00000000-0005-0000-0000-00004B910000}"/>
    <cellStyle name="Output 15 79" xfId="53211" xr:uid="{00000000-0005-0000-0000-00004C910000}"/>
    <cellStyle name="Output 15 8" xfId="36823" xr:uid="{00000000-0005-0000-0000-00004D910000}"/>
    <cellStyle name="Output 15 8 2" xfId="36824" xr:uid="{00000000-0005-0000-0000-00004E910000}"/>
    <cellStyle name="Output 15 9" xfId="36825" xr:uid="{00000000-0005-0000-0000-00004F910000}"/>
    <cellStyle name="Output 15 9 2" xfId="36826" xr:uid="{00000000-0005-0000-0000-000050910000}"/>
    <cellStyle name="Output 16" xfId="1052" xr:uid="{00000000-0005-0000-0000-000051910000}"/>
    <cellStyle name="Output 16 10" xfId="36827" xr:uid="{00000000-0005-0000-0000-000052910000}"/>
    <cellStyle name="Output 16 10 2" xfId="36828" xr:uid="{00000000-0005-0000-0000-000053910000}"/>
    <cellStyle name="Output 16 11" xfId="36829" xr:uid="{00000000-0005-0000-0000-000054910000}"/>
    <cellStyle name="Output 16 11 2" xfId="36830" xr:uid="{00000000-0005-0000-0000-000055910000}"/>
    <cellStyle name="Output 16 12" xfId="36831" xr:uid="{00000000-0005-0000-0000-000056910000}"/>
    <cellStyle name="Output 16 12 2" xfId="36832" xr:uid="{00000000-0005-0000-0000-000057910000}"/>
    <cellStyle name="Output 16 13" xfId="36833" xr:uid="{00000000-0005-0000-0000-000058910000}"/>
    <cellStyle name="Output 16 13 2" xfId="36834" xr:uid="{00000000-0005-0000-0000-000059910000}"/>
    <cellStyle name="Output 16 14" xfId="36835" xr:uid="{00000000-0005-0000-0000-00005A910000}"/>
    <cellStyle name="Output 16 14 2" xfId="36836" xr:uid="{00000000-0005-0000-0000-00005B910000}"/>
    <cellStyle name="Output 16 15" xfId="36837" xr:uid="{00000000-0005-0000-0000-00005C910000}"/>
    <cellStyle name="Output 16 15 2" xfId="36838" xr:uid="{00000000-0005-0000-0000-00005D910000}"/>
    <cellStyle name="Output 16 16" xfId="36839" xr:uid="{00000000-0005-0000-0000-00005E910000}"/>
    <cellStyle name="Output 16 16 2" xfId="36840" xr:uid="{00000000-0005-0000-0000-00005F910000}"/>
    <cellStyle name="Output 16 17" xfId="36841" xr:uid="{00000000-0005-0000-0000-000060910000}"/>
    <cellStyle name="Output 16 17 2" xfId="36842" xr:uid="{00000000-0005-0000-0000-000061910000}"/>
    <cellStyle name="Output 16 18" xfId="36843" xr:uid="{00000000-0005-0000-0000-000062910000}"/>
    <cellStyle name="Output 16 18 2" xfId="36844" xr:uid="{00000000-0005-0000-0000-000063910000}"/>
    <cellStyle name="Output 16 19" xfId="36845" xr:uid="{00000000-0005-0000-0000-000064910000}"/>
    <cellStyle name="Output 16 19 2" xfId="36846" xr:uid="{00000000-0005-0000-0000-000065910000}"/>
    <cellStyle name="Output 16 2" xfId="1053" xr:uid="{00000000-0005-0000-0000-000066910000}"/>
    <cellStyle name="Output 16 2 2" xfId="36847" xr:uid="{00000000-0005-0000-0000-000067910000}"/>
    <cellStyle name="Output 16 20" xfId="36848" xr:uid="{00000000-0005-0000-0000-000068910000}"/>
    <cellStyle name="Output 16 20 2" xfId="36849" xr:uid="{00000000-0005-0000-0000-000069910000}"/>
    <cellStyle name="Output 16 21" xfId="36850" xr:uid="{00000000-0005-0000-0000-00006A910000}"/>
    <cellStyle name="Output 16 21 2" xfId="36851" xr:uid="{00000000-0005-0000-0000-00006B910000}"/>
    <cellStyle name="Output 16 22" xfId="36852" xr:uid="{00000000-0005-0000-0000-00006C910000}"/>
    <cellStyle name="Output 16 22 2" xfId="36853" xr:uid="{00000000-0005-0000-0000-00006D910000}"/>
    <cellStyle name="Output 16 23" xfId="36854" xr:uid="{00000000-0005-0000-0000-00006E910000}"/>
    <cellStyle name="Output 16 23 2" xfId="36855" xr:uid="{00000000-0005-0000-0000-00006F910000}"/>
    <cellStyle name="Output 16 24" xfId="36856" xr:uid="{00000000-0005-0000-0000-000070910000}"/>
    <cellStyle name="Output 16 24 2" xfId="36857" xr:uid="{00000000-0005-0000-0000-000071910000}"/>
    <cellStyle name="Output 16 25" xfId="36858" xr:uid="{00000000-0005-0000-0000-000072910000}"/>
    <cellStyle name="Output 16 25 2" xfId="36859" xr:uid="{00000000-0005-0000-0000-000073910000}"/>
    <cellStyle name="Output 16 26" xfId="36860" xr:uid="{00000000-0005-0000-0000-000074910000}"/>
    <cellStyle name="Output 16 26 2" xfId="36861" xr:uid="{00000000-0005-0000-0000-000075910000}"/>
    <cellStyle name="Output 16 27" xfId="36862" xr:uid="{00000000-0005-0000-0000-000076910000}"/>
    <cellStyle name="Output 16 27 2" xfId="36863" xr:uid="{00000000-0005-0000-0000-000077910000}"/>
    <cellStyle name="Output 16 28" xfId="36864" xr:uid="{00000000-0005-0000-0000-000078910000}"/>
    <cellStyle name="Output 16 28 2" xfId="36865" xr:uid="{00000000-0005-0000-0000-000079910000}"/>
    <cellStyle name="Output 16 29" xfId="36866" xr:uid="{00000000-0005-0000-0000-00007A910000}"/>
    <cellStyle name="Output 16 29 2" xfId="36867" xr:uid="{00000000-0005-0000-0000-00007B910000}"/>
    <cellStyle name="Output 16 3" xfId="36868" xr:uid="{00000000-0005-0000-0000-00007C910000}"/>
    <cellStyle name="Output 16 3 2" xfId="36869" xr:uid="{00000000-0005-0000-0000-00007D910000}"/>
    <cellStyle name="Output 16 30" xfId="36870" xr:uid="{00000000-0005-0000-0000-00007E910000}"/>
    <cellStyle name="Output 16 30 2" xfId="36871" xr:uid="{00000000-0005-0000-0000-00007F910000}"/>
    <cellStyle name="Output 16 31" xfId="36872" xr:uid="{00000000-0005-0000-0000-000080910000}"/>
    <cellStyle name="Output 16 31 2" xfId="36873" xr:uid="{00000000-0005-0000-0000-000081910000}"/>
    <cellStyle name="Output 16 32" xfId="36874" xr:uid="{00000000-0005-0000-0000-000082910000}"/>
    <cellStyle name="Output 16 32 2" xfId="36875" xr:uid="{00000000-0005-0000-0000-000083910000}"/>
    <cellStyle name="Output 16 33" xfId="36876" xr:uid="{00000000-0005-0000-0000-000084910000}"/>
    <cellStyle name="Output 16 33 2" xfId="36877" xr:uid="{00000000-0005-0000-0000-000085910000}"/>
    <cellStyle name="Output 16 34" xfId="36878" xr:uid="{00000000-0005-0000-0000-000086910000}"/>
    <cellStyle name="Output 16 34 2" xfId="36879" xr:uid="{00000000-0005-0000-0000-000087910000}"/>
    <cellStyle name="Output 16 35" xfId="36880" xr:uid="{00000000-0005-0000-0000-000088910000}"/>
    <cellStyle name="Output 16 35 2" xfId="36881" xr:uid="{00000000-0005-0000-0000-000089910000}"/>
    <cellStyle name="Output 16 36" xfId="36882" xr:uid="{00000000-0005-0000-0000-00008A910000}"/>
    <cellStyle name="Output 16 36 2" xfId="36883" xr:uid="{00000000-0005-0000-0000-00008B910000}"/>
    <cellStyle name="Output 16 37" xfId="36884" xr:uid="{00000000-0005-0000-0000-00008C910000}"/>
    <cellStyle name="Output 16 37 2" xfId="36885" xr:uid="{00000000-0005-0000-0000-00008D910000}"/>
    <cellStyle name="Output 16 38" xfId="36886" xr:uid="{00000000-0005-0000-0000-00008E910000}"/>
    <cellStyle name="Output 16 38 2" xfId="36887" xr:uid="{00000000-0005-0000-0000-00008F910000}"/>
    <cellStyle name="Output 16 39" xfId="36888" xr:uid="{00000000-0005-0000-0000-000090910000}"/>
    <cellStyle name="Output 16 39 2" xfId="36889" xr:uid="{00000000-0005-0000-0000-000091910000}"/>
    <cellStyle name="Output 16 4" xfId="36890" xr:uid="{00000000-0005-0000-0000-000092910000}"/>
    <cellStyle name="Output 16 4 2" xfId="36891" xr:uid="{00000000-0005-0000-0000-000093910000}"/>
    <cellStyle name="Output 16 40" xfId="36892" xr:uid="{00000000-0005-0000-0000-000094910000}"/>
    <cellStyle name="Output 16 41" xfId="36893" xr:uid="{00000000-0005-0000-0000-000095910000}"/>
    <cellStyle name="Output 16 42" xfId="36894" xr:uid="{00000000-0005-0000-0000-000096910000}"/>
    <cellStyle name="Output 16 43" xfId="36895" xr:uid="{00000000-0005-0000-0000-000097910000}"/>
    <cellStyle name="Output 16 44" xfId="36896" xr:uid="{00000000-0005-0000-0000-000098910000}"/>
    <cellStyle name="Output 16 45" xfId="36897" xr:uid="{00000000-0005-0000-0000-000099910000}"/>
    <cellStyle name="Output 16 46" xfId="36898" xr:uid="{00000000-0005-0000-0000-00009A910000}"/>
    <cellStyle name="Output 16 47" xfId="36899" xr:uid="{00000000-0005-0000-0000-00009B910000}"/>
    <cellStyle name="Output 16 48" xfId="36900" xr:uid="{00000000-0005-0000-0000-00009C910000}"/>
    <cellStyle name="Output 16 49" xfId="36901" xr:uid="{00000000-0005-0000-0000-00009D910000}"/>
    <cellStyle name="Output 16 5" xfId="36902" xr:uid="{00000000-0005-0000-0000-00009E910000}"/>
    <cellStyle name="Output 16 5 2" xfId="36903" xr:uid="{00000000-0005-0000-0000-00009F910000}"/>
    <cellStyle name="Output 16 50" xfId="36904" xr:uid="{00000000-0005-0000-0000-0000A0910000}"/>
    <cellStyle name="Output 16 51" xfId="36905" xr:uid="{00000000-0005-0000-0000-0000A1910000}"/>
    <cellStyle name="Output 16 52" xfId="36906" xr:uid="{00000000-0005-0000-0000-0000A2910000}"/>
    <cellStyle name="Output 16 53" xfId="36907" xr:uid="{00000000-0005-0000-0000-0000A3910000}"/>
    <cellStyle name="Output 16 54" xfId="36908" xr:uid="{00000000-0005-0000-0000-0000A4910000}"/>
    <cellStyle name="Output 16 55" xfId="36909" xr:uid="{00000000-0005-0000-0000-0000A5910000}"/>
    <cellStyle name="Output 16 56" xfId="36910" xr:uid="{00000000-0005-0000-0000-0000A6910000}"/>
    <cellStyle name="Output 16 57" xfId="36911" xr:uid="{00000000-0005-0000-0000-0000A7910000}"/>
    <cellStyle name="Output 16 58" xfId="36912" xr:uid="{00000000-0005-0000-0000-0000A8910000}"/>
    <cellStyle name="Output 16 59" xfId="36913" xr:uid="{00000000-0005-0000-0000-0000A9910000}"/>
    <cellStyle name="Output 16 6" xfId="36914" xr:uid="{00000000-0005-0000-0000-0000AA910000}"/>
    <cellStyle name="Output 16 6 2" xfId="36915" xr:uid="{00000000-0005-0000-0000-0000AB910000}"/>
    <cellStyle name="Output 16 60" xfId="36916" xr:uid="{00000000-0005-0000-0000-0000AC910000}"/>
    <cellStyle name="Output 16 61" xfId="36917" xr:uid="{00000000-0005-0000-0000-0000AD910000}"/>
    <cellStyle name="Output 16 62" xfId="36918" xr:uid="{00000000-0005-0000-0000-0000AE910000}"/>
    <cellStyle name="Output 16 63" xfId="36919" xr:uid="{00000000-0005-0000-0000-0000AF910000}"/>
    <cellStyle name="Output 16 64" xfId="36920" xr:uid="{00000000-0005-0000-0000-0000B0910000}"/>
    <cellStyle name="Output 16 65" xfId="36921" xr:uid="{00000000-0005-0000-0000-0000B1910000}"/>
    <cellStyle name="Output 16 66" xfId="36922" xr:uid="{00000000-0005-0000-0000-0000B2910000}"/>
    <cellStyle name="Output 16 67" xfId="36923" xr:uid="{00000000-0005-0000-0000-0000B3910000}"/>
    <cellStyle name="Output 16 68" xfId="36924" xr:uid="{00000000-0005-0000-0000-0000B4910000}"/>
    <cellStyle name="Output 16 69" xfId="36925" xr:uid="{00000000-0005-0000-0000-0000B5910000}"/>
    <cellStyle name="Output 16 7" xfId="36926" xr:uid="{00000000-0005-0000-0000-0000B6910000}"/>
    <cellStyle name="Output 16 7 2" xfId="36927" xr:uid="{00000000-0005-0000-0000-0000B7910000}"/>
    <cellStyle name="Output 16 70" xfId="36928" xr:uid="{00000000-0005-0000-0000-0000B8910000}"/>
    <cellStyle name="Output 16 71" xfId="36929" xr:uid="{00000000-0005-0000-0000-0000B9910000}"/>
    <cellStyle name="Output 16 72" xfId="36930" xr:uid="{00000000-0005-0000-0000-0000BA910000}"/>
    <cellStyle name="Output 16 73" xfId="36931" xr:uid="{00000000-0005-0000-0000-0000BB910000}"/>
    <cellStyle name="Output 16 74" xfId="36932" xr:uid="{00000000-0005-0000-0000-0000BC910000}"/>
    <cellStyle name="Output 16 75" xfId="36933" xr:uid="{00000000-0005-0000-0000-0000BD910000}"/>
    <cellStyle name="Output 16 76" xfId="36934" xr:uid="{00000000-0005-0000-0000-0000BE910000}"/>
    <cellStyle name="Output 16 77" xfId="52468" xr:uid="{00000000-0005-0000-0000-0000BF910000}"/>
    <cellStyle name="Output 16 78" xfId="52300" xr:uid="{00000000-0005-0000-0000-0000C0910000}"/>
    <cellStyle name="Output 16 79" xfId="53161" xr:uid="{00000000-0005-0000-0000-0000C1910000}"/>
    <cellStyle name="Output 16 8" xfId="36935" xr:uid="{00000000-0005-0000-0000-0000C2910000}"/>
    <cellStyle name="Output 16 8 2" xfId="36936" xr:uid="{00000000-0005-0000-0000-0000C3910000}"/>
    <cellStyle name="Output 16 9" xfId="36937" xr:uid="{00000000-0005-0000-0000-0000C4910000}"/>
    <cellStyle name="Output 16 9 2" xfId="36938" xr:uid="{00000000-0005-0000-0000-0000C5910000}"/>
    <cellStyle name="Output 17" xfId="1054" xr:uid="{00000000-0005-0000-0000-0000C6910000}"/>
    <cellStyle name="Output 17 10" xfId="36939" xr:uid="{00000000-0005-0000-0000-0000C7910000}"/>
    <cellStyle name="Output 17 10 2" xfId="36940" xr:uid="{00000000-0005-0000-0000-0000C8910000}"/>
    <cellStyle name="Output 17 11" xfId="36941" xr:uid="{00000000-0005-0000-0000-0000C9910000}"/>
    <cellStyle name="Output 17 11 2" xfId="36942" xr:uid="{00000000-0005-0000-0000-0000CA910000}"/>
    <cellStyle name="Output 17 12" xfId="36943" xr:uid="{00000000-0005-0000-0000-0000CB910000}"/>
    <cellStyle name="Output 17 12 2" xfId="36944" xr:uid="{00000000-0005-0000-0000-0000CC910000}"/>
    <cellStyle name="Output 17 13" xfId="36945" xr:uid="{00000000-0005-0000-0000-0000CD910000}"/>
    <cellStyle name="Output 17 13 2" xfId="36946" xr:uid="{00000000-0005-0000-0000-0000CE910000}"/>
    <cellStyle name="Output 17 14" xfId="36947" xr:uid="{00000000-0005-0000-0000-0000CF910000}"/>
    <cellStyle name="Output 17 14 2" xfId="36948" xr:uid="{00000000-0005-0000-0000-0000D0910000}"/>
    <cellStyle name="Output 17 15" xfId="36949" xr:uid="{00000000-0005-0000-0000-0000D1910000}"/>
    <cellStyle name="Output 17 15 2" xfId="36950" xr:uid="{00000000-0005-0000-0000-0000D2910000}"/>
    <cellStyle name="Output 17 16" xfId="36951" xr:uid="{00000000-0005-0000-0000-0000D3910000}"/>
    <cellStyle name="Output 17 16 2" xfId="36952" xr:uid="{00000000-0005-0000-0000-0000D4910000}"/>
    <cellStyle name="Output 17 17" xfId="36953" xr:uid="{00000000-0005-0000-0000-0000D5910000}"/>
    <cellStyle name="Output 17 17 2" xfId="36954" xr:uid="{00000000-0005-0000-0000-0000D6910000}"/>
    <cellStyle name="Output 17 18" xfId="36955" xr:uid="{00000000-0005-0000-0000-0000D7910000}"/>
    <cellStyle name="Output 17 18 2" xfId="36956" xr:uid="{00000000-0005-0000-0000-0000D8910000}"/>
    <cellStyle name="Output 17 19" xfId="36957" xr:uid="{00000000-0005-0000-0000-0000D9910000}"/>
    <cellStyle name="Output 17 19 2" xfId="36958" xr:uid="{00000000-0005-0000-0000-0000DA910000}"/>
    <cellStyle name="Output 17 2" xfId="1055" xr:uid="{00000000-0005-0000-0000-0000DB910000}"/>
    <cellStyle name="Output 17 2 2" xfId="36959" xr:uid="{00000000-0005-0000-0000-0000DC910000}"/>
    <cellStyle name="Output 17 20" xfId="36960" xr:uid="{00000000-0005-0000-0000-0000DD910000}"/>
    <cellStyle name="Output 17 20 2" xfId="36961" xr:uid="{00000000-0005-0000-0000-0000DE910000}"/>
    <cellStyle name="Output 17 21" xfId="36962" xr:uid="{00000000-0005-0000-0000-0000DF910000}"/>
    <cellStyle name="Output 17 21 2" xfId="36963" xr:uid="{00000000-0005-0000-0000-0000E0910000}"/>
    <cellStyle name="Output 17 22" xfId="36964" xr:uid="{00000000-0005-0000-0000-0000E1910000}"/>
    <cellStyle name="Output 17 22 2" xfId="36965" xr:uid="{00000000-0005-0000-0000-0000E2910000}"/>
    <cellStyle name="Output 17 23" xfId="36966" xr:uid="{00000000-0005-0000-0000-0000E3910000}"/>
    <cellStyle name="Output 17 23 2" xfId="36967" xr:uid="{00000000-0005-0000-0000-0000E4910000}"/>
    <cellStyle name="Output 17 24" xfId="36968" xr:uid="{00000000-0005-0000-0000-0000E5910000}"/>
    <cellStyle name="Output 17 24 2" xfId="36969" xr:uid="{00000000-0005-0000-0000-0000E6910000}"/>
    <cellStyle name="Output 17 25" xfId="36970" xr:uid="{00000000-0005-0000-0000-0000E7910000}"/>
    <cellStyle name="Output 17 25 2" xfId="36971" xr:uid="{00000000-0005-0000-0000-0000E8910000}"/>
    <cellStyle name="Output 17 26" xfId="36972" xr:uid="{00000000-0005-0000-0000-0000E9910000}"/>
    <cellStyle name="Output 17 26 2" xfId="36973" xr:uid="{00000000-0005-0000-0000-0000EA910000}"/>
    <cellStyle name="Output 17 27" xfId="36974" xr:uid="{00000000-0005-0000-0000-0000EB910000}"/>
    <cellStyle name="Output 17 27 2" xfId="36975" xr:uid="{00000000-0005-0000-0000-0000EC910000}"/>
    <cellStyle name="Output 17 28" xfId="36976" xr:uid="{00000000-0005-0000-0000-0000ED910000}"/>
    <cellStyle name="Output 17 28 2" xfId="36977" xr:uid="{00000000-0005-0000-0000-0000EE910000}"/>
    <cellStyle name="Output 17 29" xfId="36978" xr:uid="{00000000-0005-0000-0000-0000EF910000}"/>
    <cellStyle name="Output 17 29 2" xfId="36979" xr:uid="{00000000-0005-0000-0000-0000F0910000}"/>
    <cellStyle name="Output 17 3" xfId="36980" xr:uid="{00000000-0005-0000-0000-0000F1910000}"/>
    <cellStyle name="Output 17 3 2" xfId="36981" xr:uid="{00000000-0005-0000-0000-0000F2910000}"/>
    <cellStyle name="Output 17 30" xfId="36982" xr:uid="{00000000-0005-0000-0000-0000F3910000}"/>
    <cellStyle name="Output 17 30 2" xfId="36983" xr:uid="{00000000-0005-0000-0000-0000F4910000}"/>
    <cellStyle name="Output 17 31" xfId="36984" xr:uid="{00000000-0005-0000-0000-0000F5910000}"/>
    <cellStyle name="Output 17 31 2" xfId="36985" xr:uid="{00000000-0005-0000-0000-0000F6910000}"/>
    <cellStyle name="Output 17 32" xfId="36986" xr:uid="{00000000-0005-0000-0000-0000F7910000}"/>
    <cellStyle name="Output 17 32 2" xfId="36987" xr:uid="{00000000-0005-0000-0000-0000F8910000}"/>
    <cellStyle name="Output 17 33" xfId="36988" xr:uid="{00000000-0005-0000-0000-0000F9910000}"/>
    <cellStyle name="Output 17 33 2" xfId="36989" xr:uid="{00000000-0005-0000-0000-0000FA910000}"/>
    <cellStyle name="Output 17 34" xfId="36990" xr:uid="{00000000-0005-0000-0000-0000FB910000}"/>
    <cellStyle name="Output 17 34 2" xfId="36991" xr:uid="{00000000-0005-0000-0000-0000FC910000}"/>
    <cellStyle name="Output 17 35" xfId="36992" xr:uid="{00000000-0005-0000-0000-0000FD910000}"/>
    <cellStyle name="Output 17 35 2" xfId="36993" xr:uid="{00000000-0005-0000-0000-0000FE910000}"/>
    <cellStyle name="Output 17 36" xfId="36994" xr:uid="{00000000-0005-0000-0000-0000FF910000}"/>
    <cellStyle name="Output 17 36 2" xfId="36995" xr:uid="{00000000-0005-0000-0000-000000920000}"/>
    <cellStyle name="Output 17 37" xfId="36996" xr:uid="{00000000-0005-0000-0000-000001920000}"/>
    <cellStyle name="Output 17 37 2" xfId="36997" xr:uid="{00000000-0005-0000-0000-000002920000}"/>
    <cellStyle name="Output 17 38" xfId="36998" xr:uid="{00000000-0005-0000-0000-000003920000}"/>
    <cellStyle name="Output 17 38 2" xfId="36999" xr:uid="{00000000-0005-0000-0000-000004920000}"/>
    <cellStyle name="Output 17 39" xfId="37000" xr:uid="{00000000-0005-0000-0000-000005920000}"/>
    <cellStyle name="Output 17 39 2" xfId="37001" xr:uid="{00000000-0005-0000-0000-000006920000}"/>
    <cellStyle name="Output 17 4" xfId="37002" xr:uid="{00000000-0005-0000-0000-000007920000}"/>
    <cellStyle name="Output 17 4 2" xfId="37003" xr:uid="{00000000-0005-0000-0000-000008920000}"/>
    <cellStyle name="Output 17 40" xfId="37004" xr:uid="{00000000-0005-0000-0000-000009920000}"/>
    <cellStyle name="Output 17 41" xfId="37005" xr:uid="{00000000-0005-0000-0000-00000A920000}"/>
    <cellStyle name="Output 17 42" xfId="37006" xr:uid="{00000000-0005-0000-0000-00000B920000}"/>
    <cellStyle name="Output 17 43" xfId="37007" xr:uid="{00000000-0005-0000-0000-00000C920000}"/>
    <cellStyle name="Output 17 44" xfId="37008" xr:uid="{00000000-0005-0000-0000-00000D920000}"/>
    <cellStyle name="Output 17 45" xfId="37009" xr:uid="{00000000-0005-0000-0000-00000E920000}"/>
    <cellStyle name="Output 17 46" xfId="37010" xr:uid="{00000000-0005-0000-0000-00000F920000}"/>
    <cellStyle name="Output 17 47" xfId="37011" xr:uid="{00000000-0005-0000-0000-000010920000}"/>
    <cellStyle name="Output 17 48" xfId="37012" xr:uid="{00000000-0005-0000-0000-000011920000}"/>
    <cellStyle name="Output 17 49" xfId="37013" xr:uid="{00000000-0005-0000-0000-000012920000}"/>
    <cellStyle name="Output 17 5" xfId="37014" xr:uid="{00000000-0005-0000-0000-000013920000}"/>
    <cellStyle name="Output 17 5 2" xfId="37015" xr:uid="{00000000-0005-0000-0000-000014920000}"/>
    <cellStyle name="Output 17 50" xfId="37016" xr:uid="{00000000-0005-0000-0000-000015920000}"/>
    <cellStyle name="Output 17 51" xfId="37017" xr:uid="{00000000-0005-0000-0000-000016920000}"/>
    <cellStyle name="Output 17 52" xfId="37018" xr:uid="{00000000-0005-0000-0000-000017920000}"/>
    <cellStyle name="Output 17 53" xfId="37019" xr:uid="{00000000-0005-0000-0000-000018920000}"/>
    <cellStyle name="Output 17 54" xfId="37020" xr:uid="{00000000-0005-0000-0000-000019920000}"/>
    <cellStyle name="Output 17 55" xfId="37021" xr:uid="{00000000-0005-0000-0000-00001A920000}"/>
    <cellStyle name="Output 17 56" xfId="37022" xr:uid="{00000000-0005-0000-0000-00001B920000}"/>
    <cellStyle name="Output 17 57" xfId="37023" xr:uid="{00000000-0005-0000-0000-00001C920000}"/>
    <cellStyle name="Output 17 58" xfId="37024" xr:uid="{00000000-0005-0000-0000-00001D920000}"/>
    <cellStyle name="Output 17 59" xfId="37025" xr:uid="{00000000-0005-0000-0000-00001E920000}"/>
    <cellStyle name="Output 17 6" xfId="37026" xr:uid="{00000000-0005-0000-0000-00001F920000}"/>
    <cellStyle name="Output 17 6 2" xfId="37027" xr:uid="{00000000-0005-0000-0000-000020920000}"/>
    <cellStyle name="Output 17 60" xfId="37028" xr:uid="{00000000-0005-0000-0000-000021920000}"/>
    <cellStyle name="Output 17 61" xfId="37029" xr:uid="{00000000-0005-0000-0000-000022920000}"/>
    <cellStyle name="Output 17 62" xfId="37030" xr:uid="{00000000-0005-0000-0000-000023920000}"/>
    <cellStyle name="Output 17 63" xfId="37031" xr:uid="{00000000-0005-0000-0000-000024920000}"/>
    <cellStyle name="Output 17 64" xfId="37032" xr:uid="{00000000-0005-0000-0000-000025920000}"/>
    <cellStyle name="Output 17 65" xfId="37033" xr:uid="{00000000-0005-0000-0000-000026920000}"/>
    <cellStyle name="Output 17 66" xfId="37034" xr:uid="{00000000-0005-0000-0000-000027920000}"/>
    <cellStyle name="Output 17 67" xfId="37035" xr:uid="{00000000-0005-0000-0000-000028920000}"/>
    <cellStyle name="Output 17 68" xfId="37036" xr:uid="{00000000-0005-0000-0000-000029920000}"/>
    <cellStyle name="Output 17 69" xfId="37037" xr:uid="{00000000-0005-0000-0000-00002A920000}"/>
    <cellStyle name="Output 17 7" xfId="37038" xr:uid="{00000000-0005-0000-0000-00002B920000}"/>
    <cellStyle name="Output 17 7 2" xfId="37039" xr:uid="{00000000-0005-0000-0000-00002C920000}"/>
    <cellStyle name="Output 17 70" xfId="37040" xr:uid="{00000000-0005-0000-0000-00002D920000}"/>
    <cellStyle name="Output 17 71" xfId="37041" xr:uid="{00000000-0005-0000-0000-00002E920000}"/>
    <cellStyle name="Output 17 72" xfId="37042" xr:uid="{00000000-0005-0000-0000-00002F920000}"/>
    <cellStyle name="Output 17 73" xfId="37043" xr:uid="{00000000-0005-0000-0000-000030920000}"/>
    <cellStyle name="Output 17 74" xfId="37044" xr:uid="{00000000-0005-0000-0000-000031920000}"/>
    <cellStyle name="Output 17 75" xfId="37045" xr:uid="{00000000-0005-0000-0000-000032920000}"/>
    <cellStyle name="Output 17 76" xfId="37046" xr:uid="{00000000-0005-0000-0000-000033920000}"/>
    <cellStyle name="Output 17 77" xfId="52522" xr:uid="{00000000-0005-0000-0000-000034920000}"/>
    <cellStyle name="Output 17 78" xfId="52258" xr:uid="{00000000-0005-0000-0000-000035920000}"/>
    <cellStyle name="Output 17 79" xfId="53215" xr:uid="{00000000-0005-0000-0000-000036920000}"/>
    <cellStyle name="Output 17 8" xfId="37047" xr:uid="{00000000-0005-0000-0000-000037920000}"/>
    <cellStyle name="Output 17 8 2" xfId="37048" xr:uid="{00000000-0005-0000-0000-000038920000}"/>
    <cellStyle name="Output 17 9" xfId="37049" xr:uid="{00000000-0005-0000-0000-000039920000}"/>
    <cellStyle name="Output 17 9 2" xfId="37050" xr:uid="{00000000-0005-0000-0000-00003A920000}"/>
    <cellStyle name="Output 18" xfId="1056" xr:uid="{00000000-0005-0000-0000-00003B920000}"/>
    <cellStyle name="Output 18 10" xfId="37051" xr:uid="{00000000-0005-0000-0000-00003C920000}"/>
    <cellStyle name="Output 18 10 2" xfId="37052" xr:uid="{00000000-0005-0000-0000-00003D920000}"/>
    <cellStyle name="Output 18 11" xfId="37053" xr:uid="{00000000-0005-0000-0000-00003E920000}"/>
    <cellStyle name="Output 18 11 2" xfId="37054" xr:uid="{00000000-0005-0000-0000-00003F920000}"/>
    <cellStyle name="Output 18 12" xfId="37055" xr:uid="{00000000-0005-0000-0000-000040920000}"/>
    <cellStyle name="Output 18 12 2" xfId="37056" xr:uid="{00000000-0005-0000-0000-000041920000}"/>
    <cellStyle name="Output 18 13" xfId="37057" xr:uid="{00000000-0005-0000-0000-000042920000}"/>
    <cellStyle name="Output 18 13 2" xfId="37058" xr:uid="{00000000-0005-0000-0000-000043920000}"/>
    <cellStyle name="Output 18 14" xfId="37059" xr:uid="{00000000-0005-0000-0000-000044920000}"/>
    <cellStyle name="Output 18 14 2" xfId="37060" xr:uid="{00000000-0005-0000-0000-000045920000}"/>
    <cellStyle name="Output 18 15" xfId="37061" xr:uid="{00000000-0005-0000-0000-000046920000}"/>
    <cellStyle name="Output 18 15 2" xfId="37062" xr:uid="{00000000-0005-0000-0000-000047920000}"/>
    <cellStyle name="Output 18 16" xfId="37063" xr:uid="{00000000-0005-0000-0000-000048920000}"/>
    <cellStyle name="Output 18 16 2" xfId="37064" xr:uid="{00000000-0005-0000-0000-000049920000}"/>
    <cellStyle name="Output 18 17" xfId="37065" xr:uid="{00000000-0005-0000-0000-00004A920000}"/>
    <cellStyle name="Output 18 17 2" xfId="37066" xr:uid="{00000000-0005-0000-0000-00004B920000}"/>
    <cellStyle name="Output 18 18" xfId="37067" xr:uid="{00000000-0005-0000-0000-00004C920000}"/>
    <cellStyle name="Output 18 18 2" xfId="37068" xr:uid="{00000000-0005-0000-0000-00004D920000}"/>
    <cellStyle name="Output 18 19" xfId="37069" xr:uid="{00000000-0005-0000-0000-00004E920000}"/>
    <cellStyle name="Output 18 19 2" xfId="37070" xr:uid="{00000000-0005-0000-0000-00004F920000}"/>
    <cellStyle name="Output 18 2" xfId="1057" xr:uid="{00000000-0005-0000-0000-000050920000}"/>
    <cellStyle name="Output 18 2 2" xfId="37071" xr:uid="{00000000-0005-0000-0000-000051920000}"/>
    <cellStyle name="Output 18 20" xfId="37072" xr:uid="{00000000-0005-0000-0000-000052920000}"/>
    <cellStyle name="Output 18 20 2" xfId="37073" xr:uid="{00000000-0005-0000-0000-000053920000}"/>
    <cellStyle name="Output 18 21" xfId="37074" xr:uid="{00000000-0005-0000-0000-000054920000}"/>
    <cellStyle name="Output 18 21 2" xfId="37075" xr:uid="{00000000-0005-0000-0000-000055920000}"/>
    <cellStyle name="Output 18 22" xfId="37076" xr:uid="{00000000-0005-0000-0000-000056920000}"/>
    <cellStyle name="Output 18 22 2" xfId="37077" xr:uid="{00000000-0005-0000-0000-000057920000}"/>
    <cellStyle name="Output 18 23" xfId="37078" xr:uid="{00000000-0005-0000-0000-000058920000}"/>
    <cellStyle name="Output 18 23 2" xfId="37079" xr:uid="{00000000-0005-0000-0000-000059920000}"/>
    <cellStyle name="Output 18 24" xfId="37080" xr:uid="{00000000-0005-0000-0000-00005A920000}"/>
    <cellStyle name="Output 18 24 2" xfId="37081" xr:uid="{00000000-0005-0000-0000-00005B920000}"/>
    <cellStyle name="Output 18 25" xfId="37082" xr:uid="{00000000-0005-0000-0000-00005C920000}"/>
    <cellStyle name="Output 18 25 2" xfId="37083" xr:uid="{00000000-0005-0000-0000-00005D920000}"/>
    <cellStyle name="Output 18 26" xfId="37084" xr:uid="{00000000-0005-0000-0000-00005E920000}"/>
    <cellStyle name="Output 18 26 2" xfId="37085" xr:uid="{00000000-0005-0000-0000-00005F920000}"/>
    <cellStyle name="Output 18 27" xfId="37086" xr:uid="{00000000-0005-0000-0000-000060920000}"/>
    <cellStyle name="Output 18 27 2" xfId="37087" xr:uid="{00000000-0005-0000-0000-000061920000}"/>
    <cellStyle name="Output 18 28" xfId="37088" xr:uid="{00000000-0005-0000-0000-000062920000}"/>
    <cellStyle name="Output 18 28 2" xfId="37089" xr:uid="{00000000-0005-0000-0000-000063920000}"/>
    <cellStyle name="Output 18 29" xfId="37090" xr:uid="{00000000-0005-0000-0000-000064920000}"/>
    <cellStyle name="Output 18 29 2" xfId="37091" xr:uid="{00000000-0005-0000-0000-000065920000}"/>
    <cellStyle name="Output 18 3" xfId="37092" xr:uid="{00000000-0005-0000-0000-000066920000}"/>
    <cellStyle name="Output 18 3 2" xfId="37093" xr:uid="{00000000-0005-0000-0000-000067920000}"/>
    <cellStyle name="Output 18 30" xfId="37094" xr:uid="{00000000-0005-0000-0000-000068920000}"/>
    <cellStyle name="Output 18 30 2" xfId="37095" xr:uid="{00000000-0005-0000-0000-000069920000}"/>
    <cellStyle name="Output 18 31" xfId="37096" xr:uid="{00000000-0005-0000-0000-00006A920000}"/>
    <cellStyle name="Output 18 31 2" xfId="37097" xr:uid="{00000000-0005-0000-0000-00006B920000}"/>
    <cellStyle name="Output 18 32" xfId="37098" xr:uid="{00000000-0005-0000-0000-00006C920000}"/>
    <cellStyle name="Output 18 32 2" xfId="37099" xr:uid="{00000000-0005-0000-0000-00006D920000}"/>
    <cellStyle name="Output 18 33" xfId="37100" xr:uid="{00000000-0005-0000-0000-00006E920000}"/>
    <cellStyle name="Output 18 33 2" xfId="37101" xr:uid="{00000000-0005-0000-0000-00006F920000}"/>
    <cellStyle name="Output 18 34" xfId="37102" xr:uid="{00000000-0005-0000-0000-000070920000}"/>
    <cellStyle name="Output 18 34 2" xfId="37103" xr:uid="{00000000-0005-0000-0000-000071920000}"/>
    <cellStyle name="Output 18 35" xfId="37104" xr:uid="{00000000-0005-0000-0000-000072920000}"/>
    <cellStyle name="Output 18 35 2" xfId="37105" xr:uid="{00000000-0005-0000-0000-000073920000}"/>
    <cellStyle name="Output 18 36" xfId="37106" xr:uid="{00000000-0005-0000-0000-000074920000}"/>
    <cellStyle name="Output 18 36 2" xfId="37107" xr:uid="{00000000-0005-0000-0000-000075920000}"/>
    <cellStyle name="Output 18 37" xfId="37108" xr:uid="{00000000-0005-0000-0000-000076920000}"/>
    <cellStyle name="Output 18 37 2" xfId="37109" xr:uid="{00000000-0005-0000-0000-000077920000}"/>
    <cellStyle name="Output 18 38" xfId="37110" xr:uid="{00000000-0005-0000-0000-000078920000}"/>
    <cellStyle name="Output 18 38 2" xfId="37111" xr:uid="{00000000-0005-0000-0000-000079920000}"/>
    <cellStyle name="Output 18 39" xfId="37112" xr:uid="{00000000-0005-0000-0000-00007A920000}"/>
    <cellStyle name="Output 18 39 2" xfId="37113" xr:uid="{00000000-0005-0000-0000-00007B920000}"/>
    <cellStyle name="Output 18 4" xfId="37114" xr:uid="{00000000-0005-0000-0000-00007C920000}"/>
    <cellStyle name="Output 18 4 2" xfId="37115" xr:uid="{00000000-0005-0000-0000-00007D920000}"/>
    <cellStyle name="Output 18 40" xfId="37116" xr:uid="{00000000-0005-0000-0000-00007E920000}"/>
    <cellStyle name="Output 18 41" xfId="37117" xr:uid="{00000000-0005-0000-0000-00007F920000}"/>
    <cellStyle name="Output 18 42" xfId="37118" xr:uid="{00000000-0005-0000-0000-000080920000}"/>
    <cellStyle name="Output 18 43" xfId="37119" xr:uid="{00000000-0005-0000-0000-000081920000}"/>
    <cellStyle name="Output 18 44" xfId="37120" xr:uid="{00000000-0005-0000-0000-000082920000}"/>
    <cellStyle name="Output 18 45" xfId="37121" xr:uid="{00000000-0005-0000-0000-000083920000}"/>
    <cellStyle name="Output 18 46" xfId="37122" xr:uid="{00000000-0005-0000-0000-000084920000}"/>
    <cellStyle name="Output 18 47" xfId="37123" xr:uid="{00000000-0005-0000-0000-000085920000}"/>
    <cellStyle name="Output 18 48" xfId="37124" xr:uid="{00000000-0005-0000-0000-000086920000}"/>
    <cellStyle name="Output 18 49" xfId="37125" xr:uid="{00000000-0005-0000-0000-000087920000}"/>
    <cellStyle name="Output 18 5" xfId="37126" xr:uid="{00000000-0005-0000-0000-000088920000}"/>
    <cellStyle name="Output 18 5 2" xfId="37127" xr:uid="{00000000-0005-0000-0000-000089920000}"/>
    <cellStyle name="Output 18 50" xfId="37128" xr:uid="{00000000-0005-0000-0000-00008A920000}"/>
    <cellStyle name="Output 18 51" xfId="37129" xr:uid="{00000000-0005-0000-0000-00008B920000}"/>
    <cellStyle name="Output 18 52" xfId="37130" xr:uid="{00000000-0005-0000-0000-00008C920000}"/>
    <cellStyle name="Output 18 53" xfId="37131" xr:uid="{00000000-0005-0000-0000-00008D920000}"/>
    <cellStyle name="Output 18 54" xfId="37132" xr:uid="{00000000-0005-0000-0000-00008E920000}"/>
    <cellStyle name="Output 18 55" xfId="37133" xr:uid="{00000000-0005-0000-0000-00008F920000}"/>
    <cellStyle name="Output 18 56" xfId="37134" xr:uid="{00000000-0005-0000-0000-000090920000}"/>
    <cellStyle name="Output 18 57" xfId="37135" xr:uid="{00000000-0005-0000-0000-000091920000}"/>
    <cellStyle name="Output 18 58" xfId="37136" xr:uid="{00000000-0005-0000-0000-000092920000}"/>
    <cellStyle name="Output 18 59" xfId="37137" xr:uid="{00000000-0005-0000-0000-000093920000}"/>
    <cellStyle name="Output 18 6" xfId="37138" xr:uid="{00000000-0005-0000-0000-000094920000}"/>
    <cellStyle name="Output 18 6 2" xfId="37139" xr:uid="{00000000-0005-0000-0000-000095920000}"/>
    <cellStyle name="Output 18 60" xfId="37140" xr:uid="{00000000-0005-0000-0000-000096920000}"/>
    <cellStyle name="Output 18 61" xfId="37141" xr:uid="{00000000-0005-0000-0000-000097920000}"/>
    <cellStyle name="Output 18 62" xfId="37142" xr:uid="{00000000-0005-0000-0000-000098920000}"/>
    <cellStyle name="Output 18 63" xfId="37143" xr:uid="{00000000-0005-0000-0000-000099920000}"/>
    <cellStyle name="Output 18 64" xfId="37144" xr:uid="{00000000-0005-0000-0000-00009A920000}"/>
    <cellStyle name="Output 18 65" xfId="37145" xr:uid="{00000000-0005-0000-0000-00009B920000}"/>
    <cellStyle name="Output 18 66" xfId="37146" xr:uid="{00000000-0005-0000-0000-00009C920000}"/>
    <cellStyle name="Output 18 67" xfId="37147" xr:uid="{00000000-0005-0000-0000-00009D920000}"/>
    <cellStyle name="Output 18 68" xfId="37148" xr:uid="{00000000-0005-0000-0000-00009E920000}"/>
    <cellStyle name="Output 18 69" xfId="37149" xr:uid="{00000000-0005-0000-0000-00009F920000}"/>
    <cellStyle name="Output 18 7" xfId="37150" xr:uid="{00000000-0005-0000-0000-0000A0920000}"/>
    <cellStyle name="Output 18 7 2" xfId="37151" xr:uid="{00000000-0005-0000-0000-0000A1920000}"/>
    <cellStyle name="Output 18 70" xfId="37152" xr:uid="{00000000-0005-0000-0000-0000A2920000}"/>
    <cellStyle name="Output 18 71" xfId="37153" xr:uid="{00000000-0005-0000-0000-0000A3920000}"/>
    <cellStyle name="Output 18 72" xfId="37154" xr:uid="{00000000-0005-0000-0000-0000A4920000}"/>
    <cellStyle name="Output 18 73" xfId="37155" xr:uid="{00000000-0005-0000-0000-0000A5920000}"/>
    <cellStyle name="Output 18 74" xfId="37156" xr:uid="{00000000-0005-0000-0000-0000A6920000}"/>
    <cellStyle name="Output 18 75" xfId="37157" xr:uid="{00000000-0005-0000-0000-0000A7920000}"/>
    <cellStyle name="Output 18 76" xfId="37158" xr:uid="{00000000-0005-0000-0000-0000A8920000}"/>
    <cellStyle name="Output 18 77" xfId="52471" xr:uid="{00000000-0005-0000-0000-0000A9920000}"/>
    <cellStyle name="Output 18 78" xfId="52297" xr:uid="{00000000-0005-0000-0000-0000AA920000}"/>
    <cellStyle name="Output 18 79" xfId="53164" xr:uid="{00000000-0005-0000-0000-0000AB920000}"/>
    <cellStyle name="Output 18 8" xfId="37159" xr:uid="{00000000-0005-0000-0000-0000AC920000}"/>
    <cellStyle name="Output 18 8 2" xfId="37160" xr:uid="{00000000-0005-0000-0000-0000AD920000}"/>
    <cellStyle name="Output 18 9" xfId="37161" xr:uid="{00000000-0005-0000-0000-0000AE920000}"/>
    <cellStyle name="Output 18 9 2" xfId="37162" xr:uid="{00000000-0005-0000-0000-0000AF920000}"/>
    <cellStyle name="Output 19" xfId="1058" xr:uid="{00000000-0005-0000-0000-0000B0920000}"/>
    <cellStyle name="Output 19 10" xfId="37163" xr:uid="{00000000-0005-0000-0000-0000B1920000}"/>
    <cellStyle name="Output 19 10 2" xfId="37164" xr:uid="{00000000-0005-0000-0000-0000B2920000}"/>
    <cellStyle name="Output 19 11" xfId="37165" xr:uid="{00000000-0005-0000-0000-0000B3920000}"/>
    <cellStyle name="Output 19 11 2" xfId="37166" xr:uid="{00000000-0005-0000-0000-0000B4920000}"/>
    <cellStyle name="Output 19 12" xfId="37167" xr:uid="{00000000-0005-0000-0000-0000B5920000}"/>
    <cellStyle name="Output 19 12 2" xfId="37168" xr:uid="{00000000-0005-0000-0000-0000B6920000}"/>
    <cellStyle name="Output 19 13" xfId="37169" xr:uid="{00000000-0005-0000-0000-0000B7920000}"/>
    <cellStyle name="Output 19 13 2" xfId="37170" xr:uid="{00000000-0005-0000-0000-0000B8920000}"/>
    <cellStyle name="Output 19 14" xfId="37171" xr:uid="{00000000-0005-0000-0000-0000B9920000}"/>
    <cellStyle name="Output 19 14 2" xfId="37172" xr:uid="{00000000-0005-0000-0000-0000BA920000}"/>
    <cellStyle name="Output 19 15" xfId="37173" xr:uid="{00000000-0005-0000-0000-0000BB920000}"/>
    <cellStyle name="Output 19 15 2" xfId="37174" xr:uid="{00000000-0005-0000-0000-0000BC920000}"/>
    <cellStyle name="Output 19 16" xfId="37175" xr:uid="{00000000-0005-0000-0000-0000BD920000}"/>
    <cellStyle name="Output 19 16 2" xfId="37176" xr:uid="{00000000-0005-0000-0000-0000BE920000}"/>
    <cellStyle name="Output 19 17" xfId="37177" xr:uid="{00000000-0005-0000-0000-0000BF920000}"/>
    <cellStyle name="Output 19 17 2" xfId="37178" xr:uid="{00000000-0005-0000-0000-0000C0920000}"/>
    <cellStyle name="Output 19 18" xfId="37179" xr:uid="{00000000-0005-0000-0000-0000C1920000}"/>
    <cellStyle name="Output 19 18 2" xfId="37180" xr:uid="{00000000-0005-0000-0000-0000C2920000}"/>
    <cellStyle name="Output 19 19" xfId="37181" xr:uid="{00000000-0005-0000-0000-0000C3920000}"/>
    <cellStyle name="Output 19 19 2" xfId="37182" xr:uid="{00000000-0005-0000-0000-0000C4920000}"/>
    <cellStyle name="Output 19 2" xfId="1059" xr:uid="{00000000-0005-0000-0000-0000C5920000}"/>
    <cellStyle name="Output 19 2 2" xfId="37183" xr:uid="{00000000-0005-0000-0000-0000C6920000}"/>
    <cellStyle name="Output 19 20" xfId="37184" xr:uid="{00000000-0005-0000-0000-0000C7920000}"/>
    <cellStyle name="Output 19 20 2" xfId="37185" xr:uid="{00000000-0005-0000-0000-0000C8920000}"/>
    <cellStyle name="Output 19 21" xfId="37186" xr:uid="{00000000-0005-0000-0000-0000C9920000}"/>
    <cellStyle name="Output 19 21 2" xfId="37187" xr:uid="{00000000-0005-0000-0000-0000CA920000}"/>
    <cellStyle name="Output 19 22" xfId="37188" xr:uid="{00000000-0005-0000-0000-0000CB920000}"/>
    <cellStyle name="Output 19 22 2" xfId="37189" xr:uid="{00000000-0005-0000-0000-0000CC920000}"/>
    <cellStyle name="Output 19 23" xfId="37190" xr:uid="{00000000-0005-0000-0000-0000CD920000}"/>
    <cellStyle name="Output 19 23 2" xfId="37191" xr:uid="{00000000-0005-0000-0000-0000CE920000}"/>
    <cellStyle name="Output 19 24" xfId="37192" xr:uid="{00000000-0005-0000-0000-0000CF920000}"/>
    <cellStyle name="Output 19 24 2" xfId="37193" xr:uid="{00000000-0005-0000-0000-0000D0920000}"/>
    <cellStyle name="Output 19 25" xfId="37194" xr:uid="{00000000-0005-0000-0000-0000D1920000}"/>
    <cellStyle name="Output 19 25 2" xfId="37195" xr:uid="{00000000-0005-0000-0000-0000D2920000}"/>
    <cellStyle name="Output 19 26" xfId="37196" xr:uid="{00000000-0005-0000-0000-0000D3920000}"/>
    <cellStyle name="Output 19 26 2" xfId="37197" xr:uid="{00000000-0005-0000-0000-0000D4920000}"/>
    <cellStyle name="Output 19 27" xfId="37198" xr:uid="{00000000-0005-0000-0000-0000D5920000}"/>
    <cellStyle name="Output 19 27 2" xfId="37199" xr:uid="{00000000-0005-0000-0000-0000D6920000}"/>
    <cellStyle name="Output 19 28" xfId="37200" xr:uid="{00000000-0005-0000-0000-0000D7920000}"/>
    <cellStyle name="Output 19 28 2" xfId="37201" xr:uid="{00000000-0005-0000-0000-0000D8920000}"/>
    <cellStyle name="Output 19 29" xfId="37202" xr:uid="{00000000-0005-0000-0000-0000D9920000}"/>
    <cellStyle name="Output 19 29 2" xfId="37203" xr:uid="{00000000-0005-0000-0000-0000DA920000}"/>
    <cellStyle name="Output 19 3" xfId="37204" xr:uid="{00000000-0005-0000-0000-0000DB920000}"/>
    <cellStyle name="Output 19 3 2" xfId="37205" xr:uid="{00000000-0005-0000-0000-0000DC920000}"/>
    <cellStyle name="Output 19 30" xfId="37206" xr:uid="{00000000-0005-0000-0000-0000DD920000}"/>
    <cellStyle name="Output 19 30 2" xfId="37207" xr:uid="{00000000-0005-0000-0000-0000DE920000}"/>
    <cellStyle name="Output 19 31" xfId="37208" xr:uid="{00000000-0005-0000-0000-0000DF920000}"/>
    <cellStyle name="Output 19 31 2" xfId="37209" xr:uid="{00000000-0005-0000-0000-0000E0920000}"/>
    <cellStyle name="Output 19 32" xfId="37210" xr:uid="{00000000-0005-0000-0000-0000E1920000}"/>
    <cellStyle name="Output 19 32 2" xfId="37211" xr:uid="{00000000-0005-0000-0000-0000E2920000}"/>
    <cellStyle name="Output 19 33" xfId="37212" xr:uid="{00000000-0005-0000-0000-0000E3920000}"/>
    <cellStyle name="Output 19 33 2" xfId="37213" xr:uid="{00000000-0005-0000-0000-0000E4920000}"/>
    <cellStyle name="Output 19 34" xfId="37214" xr:uid="{00000000-0005-0000-0000-0000E5920000}"/>
    <cellStyle name="Output 19 34 2" xfId="37215" xr:uid="{00000000-0005-0000-0000-0000E6920000}"/>
    <cellStyle name="Output 19 35" xfId="37216" xr:uid="{00000000-0005-0000-0000-0000E7920000}"/>
    <cellStyle name="Output 19 35 2" xfId="37217" xr:uid="{00000000-0005-0000-0000-0000E8920000}"/>
    <cellStyle name="Output 19 36" xfId="37218" xr:uid="{00000000-0005-0000-0000-0000E9920000}"/>
    <cellStyle name="Output 19 36 2" xfId="37219" xr:uid="{00000000-0005-0000-0000-0000EA920000}"/>
    <cellStyle name="Output 19 37" xfId="37220" xr:uid="{00000000-0005-0000-0000-0000EB920000}"/>
    <cellStyle name="Output 19 37 2" xfId="37221" xr:uid="{00000000-0005-0000-0000-0000EC920000}"/>
    <cellStyle name="Output 19 38" xfId="37222" xr:uid="{00000000-0005-0000-0000-0000ED920000}"/>
    <cellStyle name="Output 19 38 2" xfId="37223" xr:uid="{00000000-0005-0000-0000-0000EE920000}"/>
    <cellStyle name="Output 19 39" xfId="37224" xr:uid="{00000000-0005-0000-0000-0000EF920000}"/>
    <cellStyle name="Output 19 39 2" xfId="37225" xr:uid="{00000000-0005-0000-0000-0000F0920000}"/>
    <cellStyle name="Output 19 4" xfId="37226" xr:uid="{00000000-0005-0000-0000-0000F1920000}"/>
    <cellStyle name="Output 19 4 2" xfId="37227" xr:uid="{00000000-0005-0000-0000-0000F2920000}"/>
    <cellStyle name="Output 19 40" xfId="37228" xr:uid="{00000000-0005-0000-0000-0000F3920000}"/>
    <cellStyle name="Output 19 41" xfId="37229" xr:uid="{00000000-0005-0000-0000-0000F4920000}"/>
    <cellStyle name="Output 19 42" xfId="37230" xr:uid="{00000000-0005-0000-0000-0000F5920000}"/>
    <cellStyle name="Output 19 43" xfId="37231" xr:uid="{00000000-0005-0000-0000-0000F6920000}"/>
    <cellStyle name="Output 19 44" xfId="37232" xr:uid="{00000000-0005-0000-0000-0000F7920000}"/>
    <cellStyle name="Output 19 45" xfId="37233" xr:uid="{00000000-0005-0000-0000-0000F8920000}"/>
    <cellStyle name="Output 19 46" xfId="37234" xr:uid="{00000000-0005-0000-0000-0000F9920000}"/>
    <cellStyle name="Output 19 47" xfId="37235" xr:uid="{00000000-0005-0000-0000-0000FA920000}"/>
    <cellStyle name="Output 19 48" xfId="37236" xr:uid="{00000000-0005-0000-0000-0000FB920000}"/>
    <cellStyle name="Output 19 49" xfId="37237" xr:uid="{00000000-0005-0000-0000-0000FC920000}"/>
    <cellStyle name="Output 19 5" xfId="37238" xr:uid="{00000000-0005-0000-0000-0000FD920000}"/>
    <cellStyle name="Output 19 5 2" xfId="37239" xr:uid="{00000000-0005-0000-0000-0000FE920000}"/>
    <cellStyle name="Output 19 50" xfId="37240" xr:uid="{00000000-0005-0000-0000-0000FF920000}"/>
    <cellStyle name="Output 19 51" xfId="37241" xr:uid="{00000000-0005-0000-0000-000000930000}"/>
    <cellStyle name="Output 19 52" xfId="37242" xr:uid="{00000000-0005-0000-0000-000001930000}"/>
    <cellStyle name="Output 19 53" xfId="37243" xr:uid="{00000000-0005-0000-0000-000002930000}"/>
    <cellStyle name="Output 19 54" xfId="37244" xr:uid="{00000000-0005-0000-0000-000003930000}"/>
    <cellStyle name="Output 19 55" xfId="37245" xr:uid="{00000000-0005-0000-0000-000004930000}"/>
    <cellStyle name="Output 19 56" xfId="37246" xr:uid="{00000000-0005-0000-0000-000005930000}"/>
    <cellStyle name="Output 19 57" xfId="37247" xr:uid="{00000000-0005-0000-0000-000006930000}"/>
    <cellStyle name="Output 19 58" xfId="37248" xr:uid="{00000000-0005-0000-0000-000007930000}"/>
    <cellStyle name="Output 19 59" xfId="37249" xr:uid="{00000000-0005-0000-0000-000008930000}"/>
    <cellStyle name="Output 19 6" xfId="37250" xr:uid="{00000000-0005-0000-0000-000009930000}"/>
    <cellStyle name="Output 19 6 2" xfId="37251" xr:uid="{00000000-0005-0000-0000-00000A930000}"/>
    <cellStyle name="Output 19 60" xfId="37252" xr:uid="{00000000-0005-0000-0000-00000B930000}"/>
    <cellStyle name="Output 19 61" xfId="37253" xr:uid="{00000000-0005-0000-0000-00000C930000}"/>
    <cellStyle name="Output 19 62" xfId="37254" xr:uid="{00000000-0005-0000-0000-00000D930000}"/>
    <cellStyle name="Output 19 63" xfId="37255" xr:uid="{00000000-0005-0000-0000-00000E930000}"/>
    <cellStyle name="Output 19 64" xfId="37256" xr:uid="{00000000-0005-0000-0000-00000F930000}"/>
    <cellStyle name="Output 19 65" xfId="37257" xr:uid="{00000000-0005-0000-0000-000010930000}"/>
    <cellStyle name="Output 19 66" xfId="37258" xr:uid="{00000000-0005-0000-0000-000011930000}"/>
    <cellStyle name="Output 19 67" xfId="37259" xr:uid="{00000000-0005-0000-0000-000012930000}"/>
    <cellStyle name="Output 19 68" xfId="37260" xr:uid="{00000000-0005-0000-0000-000013930000}"/>
    <cellStyle name="Output 19 69" xfId="37261" xr:uid="{00000000-0005-0000-0000-000014930000}"/>
    <cellStyle name="Output 19 7" xfId="37262" xr:uid="{00000000-0005-0000-0000-000015930000}"/>
    <cellStyle name="Output 19 7 2" xfId="37263" xr:uid="{00000000-0005-0000-0000-000016930000}"/>
    <cellStyle name="Output 19 70" xfId="37264" xr:uid="{00000000-0005-0000-0000-000017930000}"/>
    <cellStyle name="Output 19 71" xfId="37265" xr:uid="{00000000-0005-0000-0000-000018930000}"/>
    <cellStyle name="Output 19 72" xfId="37266" xr:uid="{00000000-0005-0000-0000-000019930000}"/>
    <cellStyle name="Output 19 73" xfId="37267" xr:uid="{00000000-0005-0000-0000-00001A930000}"/>
    <cellStyle name="Output 19 74" xfId="37268" xr:uid="{00000000-0005-0000-0000-00001B930000}"/>
    <cellStyle name="Output 19 75" xfId="37269" xr:uid="{00000000-0005-0000-0000-00001C930000}"/>
    <cellStyle name="Output 19 76" xfId="37270" xr:uid="{00000000-0005-0000-0000-00001D930000}"/>
    <cellStyle name="Output 19 77" xfId="52502" xr:uid="{00000000-0005-0000-0000-00001E930000}"/>
    <cellStyle name="Output 19 78" xfId="52272" xr:uid="{00000000-0005-0000-0000-00001F930000}"/>
    <cellStyle name="Output 19 79" xfId="53195" xr:uid="{00000000-0005-0000-0000-000020930000}"/>
    <cellStyle name="Output 19 8" xfId="37271" xr:uid="{00000000-0005-0000-0000-000021930000}"/>
    <cellStyle name="Output 19 8 2" xfId="37272" xr:uid="{00000000-0005-0000-0000-000022930000}"/>
    <cellStyle name="Output 19 9" xfId="37273" xr:uid="{00000000-0005-0000-0000-000023930000}"/>
    <cellStyle name="Output 19 9 2" xfId="37274" xr:uid="{00000000-0005-0000-0000-000024930000}"/>
    <cellStyle name="Output 2" xfId="1060" xr:uid="{00000000-0005-0000-0000-000025930000}"/>
    <cellStyle name="Output 2 10" xfId="1061" xr:uid="{00000000-0005-0000-0000-000026930000}"/>
    <cellStyle name="Output 2 10 10" xfId="37275" xr:uid="{00000000-0005-0000-0000-000027930000}"/>
    <cellStyle name="Output 2 10 10 2" xfId="37276" xr:uid="{00000000-0005-0000-0000-000028930000}"/>
    <cellStyle name="Output 2 10 11" xfId="37277" xr:uid="{00000000-0005-0000-0000-000029930000}"/>
    <cellStyle name="Output 2 10 11 2" xfId="37278" xr:uid="{00000000-0005-0000-0000-00002A930000}"/>
    <cellStyle name="Output 2 10 12" xfId="37279" xr:uid="{00000000-0005-0000-0000-00002B930000}"/>
    <cellStyle name="Output 2 10 12 2" xfId="37280" xr:uid="{00000000-0005-0000-0000-00002C930000}"/>
    <cellStyle name="Output 2 10 13" xfId="37281" xr:uid="{00000000-0005-0000-0000-00002D930000}"/>
    <cellStyle name="Output 2 10 13 2" xfId="37282" xr:uid="{00000000-0005-0000-0000-00002E930000}"/>
    <cellStyle name="Output 2 10 14" xfId="37283" xr:uid="{00000000-0005-0000-0000-00002F930000}"/>
    <cellStyle name="Output 2 10 14 2" xfId="37284" xr:uid="{00000000-0005-0000-0000-000030930000}"/>
    <cellStyle name="Output 2 10 15" xfId="37285" xr:uid="{00000000-0005-0000-0000-000031930000}"/>
    <cellStyle name="Output 2 10 15 2" xfId="37286" xr:uid="{00000000-0005-0000-0000-000032930000}"/>
    <cellStyle name="Output 2 10 16" xfId="37287" xr:uid="{00000000-0005-0000-0000-000033930000}"/>
    <cellStyle name="Output 2 10 16 2" xfId="37288" xr:uid="{00000000-0005-0000-0000-000034930000}"/>
    <cellStyle name="Output 2 10 17" xfId="37289" xr:uid="{00000000-0005-0000-0000-000035930000}"/>
    <cellStyle name="Output 2 10 17 2" xfId="37290" xr:uid="{00000000-0005-0000-0000-000036930000}"/>
    <cellStyle name="Output 2 10 18" xfId="37291" xr:uid="{00000000-0005-0000-0000-000037930000}"/>
    <cellStyle name="Output 2 10 18 2" xfId="37292" xr:uid="{00000000-0005-0000-0000-000038930000}"/>
    <cellStyle name="Output 2 10 19" xfId="37293" xr:uid="{00000000-0005-0000-0000-000039930000}"/>
    <cellStyle name="Output 2 10 19 2" xfId="37294" xr:uid="{00000000-0005-0000-0000-00003A930000}"/>
    <cellStyle name="Output 2 10 2" xfId="1062" xr:uid="{00000000-0005-0000-0000-00003B930000}"/>
    <cellStyle name="Output 2 10 2 2" xfId="37295" xr:uid="{00000000-0005-0000-0000-00003C930000}"/>
    <cellStyle name="Output 2 10 20" xfId="37296" xr:uid="{00000000-0005-0000-0000-00003D930000}"/>
    <cellStyle name="Output 2 10 20 2" xfId="37297" xr:uid="{00000000-0005-0000-0000-00003E930000}"/>
    <cellStyle name="Output 2 10 21" xfId="37298" xr:uid="{00000000-0005-0000-0000-00003F930000}"/>
    <cellStyle name="Output 2 10 21 2" xfId="37299" xr:uid="{00000000-0005-0000-0000-000040930000}"/>
    <cellStyle name="Output 2 10 22" xfId="37300" xr:uid="{00000000-0005-0000-0000-000041930000}"/>
    <cellStyle name="Output 2 10 22 2" xfId="37301" xr:uid="{00000000-0005-0000-0000-000042930000}"/>
    <cellStyle name="Output 2 10 23" xfId="37302" xr:uid="{00000000-0005-0000-0000-000043930000}"/>
    <cellStyle name="Output 2 10 23 2" xfId="37303" xr:uid="{00000000-0005-0000-0000-000044930000}"/>
    <cellStyle name="Output 2 10 24" xfId="37304" xr:uid="{00000000-0005-0000-0000-000045930000}"/>
    <cellStyle name="Output 2 10 24 2" xfId="37305" xr:uid="{00000000-0005-0000-0000-000046930000}"/>
    <cellStyle name="Output 2 10 25" xfId="37306" xr:uid="{00000000-0005-0000-0000-000047930000}"/>
    <cellStyle name="Output 2 10 25 2" xfId="37307" xr:uid="{00000000-0005-0000-0000-000048930000}"/>
    <cellStyle name="Output 2 10 26" xfId="37308" xr:uid="{00000000-0005-0000-0000-000049930000}"/>
    <cellStyle name="Output 2 10 26 2" xfId="37309" xr:uid="{00000000-0005-0000-0000-00004A930000}"/>
    <cellStyle name="Output 2 10 27" xfId="37310" xr:uid="{00000000-0005-0000-0000-00004B930000}"/>
    <cellStyle name="Output 2 10 27 2" xfId="37311" xr:uid="{00000000-0005-0000-0000-00004C930000}"/>
    <cellStyle name="Output 2 10 28" xfId="37312" xr:uid="{00000000-0005-0000-0000-00004D930000}"/>
    <cellStyle name="Output 2 10 28 2" xfId="37313" xr:uid="{00000000-0005-0000-0000-00004E930000}"/>
    <cellStyle name="Output 2 10 29" xfId="37314" xr:uid="{00000000-0005-0000-0000-00004F930000}"/>
    <cellStyle name="Output 2 10 29 2" xfId="37315" xr:uid="{00000000-0005-0000-0000-000050930000}"/>
    <cellStyle name="Output 2 10 3" xfId="37316" xr:uid="{00000000-0005-0000-0000-000051930000}"/>
    <cellStyle name="Output 2 10 3 2" xfId="37317" xr:uid="{00000000-0005-0000-0000-000052930000}"/>
    <cellStyle name="Output 2 10 30" xfId="37318" xr:uid="{00000000-0005-0000-0000-000053930000}"/>
    <cellStyle name="Output 2 10 30 2" xfId="37319" xr:uid="{00000000-0005-0000-0000-000054930000}"/>
    <cellStyle name="Output 2 10 31" xfId="37320" xr:uid="{00000000-0005-0000-0000-000055930000}"/>
    <cellStyle name="Output 2 10 31 2" xfId="37321" xr:uid="{00000000-0005-0000-0000-000056930000}"/>
    <cellStyle name="Output 2 10 32" xfId="37322" xr:uid="{00000000-0005-0000-0000-000057930000}"/>
    <cellStyle name="Output 2 10 32 2" xfId="37323" xr:uid="{00000000-0005-0000-0000-000058930000}"/>
    <cellStyle name="Output 2 10 33" xfId="37324" xr:uid="{00000000-0005-0000-0000-000059930000}"/>
    <cellStyle name="Output 2 10 33 2" xfId="37325" xr:uid="{00000000-0005-0000-0000-00005A930000}"/>
    <cellStyle name="Output 2 10 34" xfId="37326" xr:uid="{00000000-0005-0000-0000-00005B930000}"/>
    <cellStyle name="Output 2 10 34 2" xfId="37327" xr:uid="{00000000-0005-0000-0000-00005C930000}"/>
    <cellStyle name="Output 2 10 35" xfId="37328" xr:uid="{00000000-0005-0000-0000-00005D930000}"/>
    <cellStyle name="Output 2 10 35 2" xfId="37329" xr:uid="{00000000-0005-0000-0000-00005E930000}"/>
    <cellStyle name="Output 2 10 36" xfId="37330" xr:uid="{00000000-0005-0000-0000-00005F930000}"/>
    <cellStyle name="Output 2 10 36 2" xfId="37331" xr:uid="{00000000-0005-0000-0000-000060930000}"/>
    <cellStyle name="Output 2 10 37" xfId="37332" xr:uid="{00000000-0005-0000-0000-000061930000}"/>
    <cellStyle name="Output 2 10 37 2" xfId="37333" xr:uid="{00000000-0005-0000-0000-000062930000}"/>
    <cellStyle name="Output 2 10 38" xfId="37334" xr:uid="{00000000-0005-0000-0000-000063930000}"/>
    <cellStyle name="Output 2 10 38 2" xfId="37335" xr:uid="{00000000-0005-0000-0000-000064930000}"/>
    <cellStyle name="Output 2 10 39" xfId="37336" xr:uid="{00000000-0005-0000-0000-000065930000}"/>
    <cellStyle name="Output 2 10 39 2" xfId="37337" xr:uid="{00000000-0005-0000-0000-000066930000}"/>
    <cellStyle name="Output 2 10 4" xfId="37338" xr:uid="{00000000-0005-0000-0000-000067930000}"/>
    <cellStyle name="Output 2 10 4 2" xfId="37339" xr:uid="{00000000-0005-0000-0000-000068930000}"/>
    <cellStyle name="Output 2 10 40" xfId="37340" xr:uid="{00000000-0005-0000-0000-000069930000}"/>
    <cellStyle name="Output 2 10 41" xfId="37341" xr:uid="{00000000-0005-0000-0000-00006A930000}"/>
    <cellStyle name="Output 2 10 42" xfId="37342" xr:uid="{00000000-0005-0000-0000-00006B930000}"/>
    <cellStyle name="Output 2 10 43" xfId="37343" xr:uid="{00000000-0005-0000-0000-00006C930000}"/>
    <cellStyle name="Output 2 10 44" xfId="37344" xr:uid="{00000000-0005-0000-0000-00006D930000}"/>
    <cellStyle name="Output 2 10 45" xfId="37345" xr:uid="{00000000-0005-0000-0000-00006E930000}"/>
    <cellStyle name="Output 2 10 46" xfId="37346" xr:uid="{00000000-0005-0000-0000-00006F930000}"/>
    <cellStyle name="Output 2 10 47" xfId="37347" xr:uid="{00000000-0005-0000-0000-000070930000}"/>
    <cellStyle name="Output 2 10 48" xfId="37348" xr:uid="{00000000-0005-0000-0000-000071930000}"/>
    <cellStyle name="Output 2 10 49" xfId="37349" xr:uid="{00000000-0005-0000-0000-000072930000}"/>
    <cellStyle name="Output 2 10 5" xfId="37350" xr:uid="{00000000-0005-0000-0000-000073930000}"/>
    <cellStyle name="Output 2 10 5 2" xfId="37351" xr:uid="{00000000-0005-0000-0000-000074930000}"/>
    <cellStyle name="Output 2 10 50" xfId="37352" xr:uid="{00000000-0005-0000-0000-000075930000}"/>
    <cellStyle name="Output 2 10 51" xfId="37353" xr:uid="{00000000-0005-0000-0000-000076930000}"/>
    <cellStyle name="Output 2 10 52" xfId="37354" xr:uid="{00000000-0005-0000-0000-000077930000}"/>
    <cellStyle name="Output 2 10 53" xfId="37355" xr:uid="{00000000-0005-0000-0000-000078930000}"/>
    <cellStyle name="Output 2 10 54" xfId="37356" xr:uid="{00000000-0005-0000-0000-000079930000}"/>
    <cellStyle name="Output 2 10 55" xfId="37357" xr:uid="{00000000-0005-0000-0000-00007A930000}"/>
    <cellStyle name="Output 2 10 56" xfId="37358" xr:uid="{00000000-0005-0000-0000-00007B930000}"/>
    <cellStyle name="Output 2 10 57" xfId="37359" xr:uid="{00000000-0005-0000-0000-00007C930000}"/>
    <cellStyle name="Output 2 10 58" xfId="37360" xr:uid="{00000000-0005-0000-0000-00007D930000}"/>
    <cellStyle name="Output 2 10 59" xfId="37361" xr:uid="{00000000-0005-0000-0000-00007E930000}"/>
    <cellStyle name="Output 2 10 6" xfId="37362" xr:uid="{00000000-0005-0000-0000-00007F930000}"/>
    <cellStyle name="Output 2 10 6 2" xfId="37363" xr:uid="{00000000-0005-0000-0000-000080930000}"/>
    <cellStyle name="Output 2 10 60" xfId="37364" xr:uid="{00000000-0005-0000-0000-000081930000}"/>
    <cellStyle name="Output 2 10 61" xfId="37365" xr:uid="{00000000-0005-0000-0000-000082930000}"/>
    <cellStyle name="Output 2 10 62" xfId="37366" xr:uid="{00000000-0005-0000-0000-000083930000}"/>
    <cellStyle name="Output 2 10 63" xfId="37367" xr:uid="{00000000-0005-0000-0000-000084930000}"/>
    <cellStyle name="Output 2 10 64" xfId="37368" xr:uid="{00000000-0005-0000-0000-000085930000}"/>
    <cellStyle name="Output 2 10 65" xfId="37369" xr:uid="{00000000-0005-0000-0000-000086930000}"/>
    <cellStyle name="Output 2 10 66" xfId="37370" xr:uid="{00000000-0005-0000-0000-000087930000}"/>
    <cellStyle name="Output 2 10 67" xfId="37371" xr:uid="{00000000-0005-0000-0000-000088930000}"/>
    <cellStyle name="Output 2 10 68" xfId="37372" xr:uid="{00000000-0005-0000-0000-000089930000}"/>
    <cellStyle name="Output 2 10 69" xfId="37373" xr:uid="{00000000-0005-0000-0000-00008A930000}"/>
    <cellStyle name="Output 2 10 7" xfId="37374" xr:uid="{00000000-0005-0000-0000-00008B930000}"/>
    <cellStyle name="Output 2 10 7 2" xfId="37375" xr:uid="{00000000-0005-0000-0000-00008C930000}"/>
    <cellStyle name="Output 2 10 70" xfId="37376" xr:uid="{00000000-0005-0000-0000-00008D930000}"/>
    <cellStyle name="Output 2 10 71" xfId="37377" xr:uid="{00000000-0005-0000-0000-00008E930000}"/>
    <cellStyle name="Output 2 10 72" xfId="37378" xr:uid="{00000000-0005-0000-0000-00008F930000}"/>
    <cellStyle name="Output 2 10 73" xfId="37379" xr:uid="{00000000-0005-0000-0000-000090930000}"/>
    <cellStyle name="Output 2 10 74" xfId="37380" xr:uid="{00000000-0005-0000-0000-000091930000}"/>
    <cellStyle name="Output 2 10 75" xfId="37381" xr:uid="{00000000-0005-0000-0000-000092930000}"/>
    <cellStyle name="Output 2 10 76" xfId="37382" xr:uid="{00000000-0005-0000-0000-000093930000}"/>
    <cellStyle name="Output 2 10 77" xfId="52404" xr:uid="{00000000-0005-0000-0000-000094930000}"/>
    <cellStyle name="Output 2 10 78" xfId="52633" xr:uid="{00000000-0005-0000-0000-000095930000}"/>
    <cellStyle name="Output 2 10 79" xfId="53091" xr:uid="{00000000-0005-0000-0000-000096930000}"/>
    <cellStyle name="Output 2 10 8" xfId="37383" xr:uid="{00000000-0005-0000-0000-000097930000}"/>
    <cellStyle name="Output 2 10 8 2" xfId="37384" xr:uid="{00000000-0005-0000-0000-000098930000}"/>
    <cellStyle name="Output 2 10 9" xfId="37385" xr:uid="{00000000-0005-0000-0000-000099930000}"/>
    <cellStyle name="Output 2 10 9 2" xfId="37386" xr:uid="{00000000-0005-0000-0000-00009A930000}"/>
    <cellStyle name="Output 2 11" xfId="1063" xr:uid="{00000000-0005-0000-0000-00009B930000}"/>
    <cellStyle name="Output 2 11 10" xfId="37387" xr:uid="{00000000-0005-0000-0000-00009C930000}"/>
    <cellStyle name="Output 2 11 10 2" xfId="37388" xr:uid="{00000000-0005-0000-0000-00009D930000}"/>
    <cellStyle name="Output 2 11 11" xfId="37389" xr:uid="{00000000-0005-0000-0000-00009E930000}"/>
    <cellStyle name="Output 2 11 11 2" xfId="37390" xr:uid="{00000000-0005-0000-0000-00009F930000}"/>
    <cellStyle name="Output 2 11 12" xfId="37391" xr:uid="{00000000-0005-0000-0000-0000A0930000}"/>
    <cellStyle name="Output 2 11 12 2" xfId="37392" xr:uid="{00000000-0005-0000-0000-0000A1930000}"/>
    <cellStyle name="Output 2 11 13" xfId="37393" xr:uid="{00000000-0005-0000-0000-0000A2930000}"/>
    <cellStyle name="Output 2 11 13 2" xfId="37394" xr:uid="{00000000-0005-0000-0000-0000A3930000}"/>
    <cellStyle name="Output 2 11 14" xfId="37395" xr:uid="{00000000-0005-0000-0000-0000A4930000}"/>
    <cellStyle name="Output 2 11 14 2" xfId="37396" xr:uid="{00000000-0005-0000-0000-0000A5930000}"/>
    <cellStyle name="Output 2 11 15" xfId="37397" xr:uid="{00000000-0005-0000-0000-0000A6930000}"/>
    <cellStyle name="Output 2 11 15 2" xfId="37398" xr:uid="{00000000-0005-0000-0000-0000A7930000}"/>
    <cellStyle name="Output 2 11 16" xfId="37399" xr:uid="{00000000-0005-0000-0000-0000A8930000}"/>
    <cellStyle name="Output 2 11 16 2" xfId="37400" xr:uid="{00000000-0005-0000-0000-0000A9930000}"/>
    <cellStyle name="Output 2 11 17" xfId="37401" xr:uid="{00000000-0005-0000-0000-0000AA930000}"/>
    <cellStyle name="Output 2 11 17 2" xfId="37402" xr:uid="{00000000-0005-0000-0000-0000AB930000}"/>
    <cellStyle name="Output 2 11 18" xfId="37403" xr:uid="{00000000-0005-0000-0000-0000AC930000}"/>
    <cellStyle name="Output 2 11 18 2" xfId="37404" xr:uid="{00000000-0005-0000-0000-0000AD930000}"/>
    <cellStyle name="Output 2 11 19" xfId="37405" xr:uid="{00000000-0005-0000-0000-0000AE930000}"/>
    <cellStyle name="Output 2 11 19 2" xfId="37406" xr:uid="{00000000-0005-0000-0000-0000AF930000}"/>
    <cellStyle name="Output 2 11 2" xfId="1064" xr:uid="{00000000-0005-0000-0000-0000B0930000}"/>
    <cellStyle name="Output 2 11 2 2" xfId="37407" xr:uid="{00000000-0005-0000-0000-0000B1930000}"/>
    <cellStyle name="Output 2 11 20" xfId="37408" xr:uid="{00000000-0005-0000-0000-0000B2930000}"/>
    <cellStyle name="Output 2 11 20 2" xfId="37409" xr:uid="{00000000-0005-0000-0000-0000B3930000}"/>
    <cellStyle name="Output 2 11 21" xfId="37410" xr:uid="{00000000-0005-0000-0000-0000B4930000}"/>
    <cellStyle name="Output 2 11 21 2" xfId="37411" xr:uid="{00000000-0005-0000-0000-0000B5930000}"/>
    <cellStyle name="Output 2 11 22" xfId="37412" xr:uid="{00000000-0005-0000-0000-0000B6930000}"/>
    <cellStyle name="Output 2 11 22 2" xfId="37413" xr:uid="{00000000-0005-0000-0000-0000B7930000}"/>
    <cellStyle name="Output 2 11 23" xfId="37414" xr:uid="{00000000-0005-0000-0000-0000B8930000}"/>
    <cellStyle name="Output 2 11 23 2" xfId="37415" xr:uid="{00000000-0005-0000-0000-0000B9930000}"/>
    <cellStyle name="Output 2 11 24" xfId="37416" xr:uid="{00000000-0005-0000-0000-0000BA930000}"/>
    <cellStyle name="Output 2 11 24 2" xfId="37417" xr:uid="{00000000-0005-0000-0000-0000BB930000}"/>
    <cellStyle name="Output 2 11 25" xfId="37418" xr:uid="{00000000-0005-0000-0000-0000BC930000}"/>
    <cellStyle name="Output 2 11 25 2" xfId="37419" xr:uid="{00000000-0005-0000-0000-0000BD930000}"/>
    <cellStyle name="Output 2 11 26" xfId="37420" xr:uid="{00000000-0005-0000-0000-0000BE930000}"/>
    <cellStyle name="Output 2 11 26 2" xfId="37421" xr:uid="{00000000-0005-0000-0000-0000BF930000}"/>
    <cellStyle name="Output 2 11 27" xfId="37422" xr:uid="{00000000-0005-0000-0000-0000C0930000}"/>
    <cellStyle name="Output 2 11 27 2" xfId="37423" xr:uid="{00000000-0005-0000-0000-0000C1930000}"/>
    <cellStyle name="Output 2 11 28" xfId="37424" xr:uid="{00000000-0005-0000-0000-0000C2930000}"/>
    <cellStyle name="Output 2 11 28 2" xfId="37425" xr:uid="{00000000-0005-0000-0000-0000C3930000}"/>
    <cellStyle name="Output 2 11 29" xfId="37426" xr:uid="{00000000-0005-0000-0000-0000C4930000}"/>
    <cellStyle name="Output 2 11 29 2" xfId="37427" xr:uid="{00000000-0005-0000-0000-0000C5930000}"/>
    <cellStyle name="Output 2 11 3" xfId="37428" xr:uid="{00000000-0005-0000-0000-0000C6930000}"/>
    <cellStyle name="Output 2 11 3 2" xfId="37429" xr:uid="{00000000-0005-0000-0000-0000C7930000}"/>
    <cellStyle name="Output 2 11 30" xfId="37430" xr:uid="{00000000-0005-0000-0000-0000C8930000}"/>
    <cellStyle name="Output 2 11 30 2" xfId="37431" xr:uid="{00000000-0005-0000-0000-0000C9930000}"/>
    <cellStyle name="Output 2 11 31" xfId="37432" xr:uid="{00000000-0005-0000-0000-0000CA930000}"/>
    <cellStyle name="Output 2 11 31 2" xfId="37433" xr:uid="{00000000-0005-0000-0000-0000CB930000}"/>
    <cellStyle name="Output 2 11 32" xfId="37434" xr:uid="{00000000-0005-0000-0000-0000CC930000}"/>
    <cellStyle name="Output 2 11 32 2" xfId="37435" xr:uid="{00000000-0005-0000-0000-0000CD930000}"/>
    <cellStyle name="Output 2 11 33" xfId="37436" xr:uid="{00000000-0005-0000-0000-0000CE930000}"/>
    <cellStyle name="Output 2 11 33 2" xfId="37437" xr:uid="{00000000-0005-0000-0000-0000CF930000}"/>
    <cellStyle name="Output 2 11 34" xfId="37438" xr:uid="{00000000-0005-0000-0000-0000D0930000}"/>
    <cellStyle name="Output 2 11 34 2" xfId="37439" xr:uid="{00000000-0005-0000-0000-0000D1930000}"/>
    <cellStyle name="Output 2 11 35" xfId="37440" xr:uid="{00000000-0005-0000-0000-0000D2930000}"/>
    <cellStyle name="Output 2 11 35 2" xfId="37441" xr:uid="{00000000-0005-0000-0000-0000D3930000}"/>
    <cellStyle name="Output 2 11 36" xfId="37442" xr:uid="{00000000-0005-0000-0000-0000D4930000}"/>
    <cellStyle name="Output 2 11 36 2" xfId="37443" xr:uid="{00000000-0005-0000-0000-0000D5930000}"/>
    <cellStyle name="Output 2 11 37" xfId="37444" xr:uid="{00000000-0005-0000-0000-0000D6930000}"/>
    <cellStyle name="Output 2 11 37 2" xfId="37445" xr:uid="{00000000-0005-0000-0000-0000D7930000}"/>
    <cellStyle name="Output 2 11 38" xfId="37446" xr:uid="{00000000-0005-0000-0000-0000D8930000}"/>
    <cellStyle name="Output 2 11 38 2" xfId="37447" xr:uid="{00000000-0005-0000-0000-0000D9930000}"/>
    <cellStyle name="Output 2 11 39" xfId="37448" xr:uid="{00000000-0005-0000-0000-0000DA930000}"/>
    <cellStyle name="Output 2 11 39 2" xfId="37449" xr:uid="{00000000-0005-0000-0000-0000DB930000}"/>
    <cellStyle name="Output 2 11 4" xfId="37450" xr:uid="{00000000-0005-0000-0000-0000DC930000}"/>
    <cellStyle name="Output 2 11 4 2" xfId="37451" xr:uid="{00000000-0005-0000-0000-0000DD930000}"/>
    <cellStyle name="Output 2 11 40" xfId="37452" xr:uid="{00000000-0005-0000-0000-0000DE930000}"/>
    <cellStyle name="Output 2 11 41" xfId="37453" xr:uid="{00000000-0005-0000-0000-0000DF930000}"/>
    <cellStyle name="Output 2 11 42" xfId="37454" xr:uid="{00000000-0005-0000-0000-0000E0930000}"/>
    <cellStyle name="Output 2 11 43" xfId="37455" xr:uid="{00000000-0005-0000-0000-0000E1930000}"/>
    <cellStyle name="Output 2 11 44" xfId="37456" xr:uid="{00000000-0005-0000-0000-0000E2930000}"/>
    <cellStyle name="Output 2 11 45" xfId="37457" xr:uid="{00000000-0005-0000-0000-0000E3930000}"/>
    <cellStyle name="Output 2 11 46" xfId="37458" xr:uid="{00000000-0005-0000-0000-0000E4930000}"/>
    <cellStyle name="Output 2 11 47" xfId="37459" xr:uid="{00000000-0005-0000-0000-0000E5930000}"/>
    <cellStyle name="Output 2 11 48" xfId="37460" xr:uid="{00000000-0005-0000-0000-0000E6930000}"/>
    <cellStyle name="Output 2 11 49" xfId="37461" xr:uid="{00000000-0005-0000-0000-0000E7930000}"/>
    <cellStyle name="Output 2 11 5" xfId="37462" xr:uid="{00000000-0005-0000-0000-0000E8930000}"/>
    <cellStyle name="Output 2 11 5 2" xfId="37463" xr:uid="{00000000-0005-0000-0000-0000E9930000}"/>
    <cellStyle name="Output 2 11 50" xfId="37464" xr:uid="{00000000-0005-0000-0000-0000EA930000}"/>
    <cellStyle name="Output 2 11 51" xfId="37465" xr:uid="{00000000-0005-0000-0000-0000EB930000}"/>
    <cellStyle name="Output 2 11 52" xfId="37466" xr:uid="{00000000-0005-0000-0000-0000EC930000}"/>
    <cellStyle name="Output 2 11 53" xfId="37467" xr:uid="{00000000-0005-0000-0000-0000ED930000}"/>
    <cellStyle name="Output 2 11 54" xfId="37468" xr:uid="{00000000-0005-0000-0000-0000EE930000}"/>
    <cellStyle name="Output 2 11 55" xfId="37469" xr:uid="{00000000-0005-0000-0000-0000EF930000}"/>
    <cellStyle name="Output 2 11 56" xfId="37470" xr:uid="{00000000-0005-0000-0000-0000F0930000}"/>
    <cellStyle name="Output 2 11 57" xfId="37471" xr:uid="{00000000-0005-0000-0000-0000F1930000}"/>
    <cellStyle name="Output 2 11 58" xfId="37472" xr:uid="{00000000-0005-0000-0000-0000F2930000}"/>
    <cellStyle name="Output 2 11 59" xfId="37473" xr:uid="{00000000-0005-0000-0000-0000F3930000}"/>
    <cellStyle name="Output 2 11 6" xfId="37474" xr:uid="{00000000-0005-0000-0000-0000F4930000}"/>
    <cellStyle name="Output 2 11 6 2" xfId="37475" xr:uid="{00000000-0005-0000-0000-0000F5930000}"/>
    <cellStyle name="Output 2 11 60" xfId="37476" xr:uid="{00000000-0005-0000-0000-0000F6930000}"/>
    <cellStyle name="Output 2 11 61" xfId="37477" xr:uid="{00000000-0005-0000-0000-0000F7930000}"/>
    <cellStyle name="Output 2 11 62" xfId="37478" xr:uid="{00000000-0005-0000-0000-0000F8930000}"/>
    <cellStyle name="Output 2 11 63" xfId="37479" xr:uid="{00000000-0005-0000-0000-0000F9930000}"/>
    <cellStyle name="Output 2 11 64" xfId="37480" xr:uid="{00000000-0005-0000-0000-0000FA930000}"/>
    <cellStyle name="Output 2 11 65" xfId="37481" xr:uid="{00000000-0005-0000-0000-0000FB930000}"/>
    <cellStyle name="Output 2 11 66" xfId="37482" xr:uid="{00000000-0005-0000-0000-0000FC930000}"/>
    <cellStyle name="Output 2 11 67" xfId="37483" xr:uid="{00000000-0005-0000-0000-0000FD930000}"/>
    <cellStyle name="Output 2 11 68" xfId="37484" xr:uid="{00000000-0005-0000-0000-0000FE930000}"/>
    <cellStyle name="Output 2 11 69" xfId="37485" xr:uid="{00000000-0005-0000-0000-0000FF930000}"/>
    <cellStyle name="Output 2 11 7" xfId="37486" xr:uid="{00000000-0005-0000-0000-000000940000}"/>
    <cellStyle name="Output 2 11 7 2" xfId="37487" xr:uid="{00000000-0005-0000-0000-000001940000}"/>
    <cellStyle name="Output 2 11 70" xfId="37488" xr:uid="{00000000-0005-0000-0000-000002940000}"/>
    <cellStyle name="Output 2 11 71" xfId="37489" xr:uid="{00000000-0005-0000-0000-000003940000}"/>
    <cellStyle name="Output 2 11 72" xfId="37490" xr:uid="{00000000-0005-0000-0000-000004940000}"/>
    <cellStyle name="Output 2 11 73" xfId="37491" xr:uid="{00000000-0005-0000-0000-000005940000}"/>
    <cellStyle name="Output 2 11 74" xfId="37492" xr:uid="{00000000-0005-0000-0000-000006940000}"/>
    <cellStyle name="Output 2 11 75" xfId="37493" xr:uid="{00000000-0005-0000-0000-000007940000}"/>
    <cellStyle name="Output 2 11 76" xfId="37494" xr:uid="{00000000-0005-0000-0000-000008940000}"/>
    <cellStyle name="Output 2 11 77" xfId="52560" xr:uid="{00000000-0005-0000-0000-000009940000}"/>
    <cellStyle name="Output 2 11 78" xfId="52792" xr:uid="{00000000-0005-0000-0000-00000A940000}"/>
    <cellStyle name="Output 2 11 79" xfId="53253" xr:uid="{00000000-0005-0000-0000-00000B940000}"/>
    <cellStyle name="Output 2 11 8" xfId="37495" xr:uid="{00000000-0005-0000-0000-00000C940000}"/>
    <cellStyle name="Output 2 11 8 2" xfId="37496" xr:uid="{00000000-0005-0000-0000-00000D940000}"/>
    <cellStyle name="Output 2 11 9" xfId="37497" xr:uid="{00000000-0005-0000-0000-00000E940000}"/>
    <cellStyle name="Output 2 11 9 2" xfId="37498" xr:uid="{00000000-0005-0000-0000-00000F940000}"/>
    <cellStyle name="Output 2 12" xfId="1065" xr:uid="{00000000-0005-0000-0000-000010940000}"/>
    <cellStyle name="Output 2 12 10" xfId="37499" xr:uid="{00000000-0005-0000-0000-000011940000}"/>
    <cellStyle name="Output 2 12 10 2" xfId="37500" xr:uid="{00000000-0005-0000-0000-000012940000}"/>
    <cellStyle name="Output 2 12 11" xfId="37501" xr:uid="{00000000-0005-0000-0000-000013940000}"/>
    <cellStyle name="Output 2 12 11 2" xfId="37502" xr:uid="{00000000-0005-0000-0000-000014940000}"/>
    <cellStyle name="Output 2 12 12" xfId="37503" xr:uid="{00000000-0005-0000-0000-000015940000}"/>
    <cellStyle name="Output 2 12 12 2" xfId="37504" xr:uid="{00000000-0005-0000-0000-000016940000}"/>
    <cellStyle name="Output 2 12 13" xfId="37505" xr:uid="{00000000-0005-0000-0000-000017940000}"/>
    <cellStyle name="Output 2 12 13 2" xfId="37506" xr:uid="{00000000-0005-0000-0000-000018940000}"/>
    <cellStyle name="Output 2 12 14" xfId="37507" xr:uid="{00000000-0005-0000-0000-000019940000}"/>
    <cellStyle name="Output 2 12 14 2" xfId="37508" xr:uid="{00000000-0005-0000-0000-00001A940000}"/>
    <cellStyle name="Output 2 12 15" xfId="37509" xr:uid="{00000000-0005-0000-0000-00001B940000}"/>
    <cellStyle name="Output 2 12 15 2" xfId="37510" xr:uid="{00000000-0005-0000-0000-00001C940000}"/>
    <cellStyle name="Output 2 12 16" xfId="37511" xr:uid="{00000000-0005-0000-0000-00001D940000}"/>
    <cellStyle name="Output 2 12 16 2" xfId="37512" xr:uid="{00000000-0005-0000-0000-00001E940000}"/>
    <cellStyle name="Output 2 12 17" xfId="37513" xr:uid="{00000000-0005-0000-0000-00001F940000}"/>
    <cellStyle name="Output 2 12 17 2" xfId="37514" xr:uid="{00000000-0005-0000-0000-000020940000}"/>
    <cellStyle name="Output 2 12 18" xfId="37515" xr:uid="{00000000-0005-0000-0000-000021940000}"/>
    <cellStyle name="Output 2 12 18 2" xfId="37516" xr:uid="{00000000-0005-0000-0000-000022940000}"/>
    <cellStyle name="Output 2 12 19" xfId="37517" xr:uid="{00000000-0005-0000-0000-000023940000}"/>
    <cellStyle name="Output 2 12 19 2" xfId="37518" xr:uid="{00000000-0005-0000-0000-000024940000}"/>
    <cellStyle name="Output 2 12 2" xfId="1066" xr:uid="{00000000-0005-0000-0000-000025940000}"/>
    <cellStyle name="Output 2 12 2 2" xfId="37519" xr:uid="{00000000-0005-0000-0000-000026940000}"/>
    <cellStyle name="Output 2 12 20" xfId="37520" xr:uid="{00000000-0005-0000-0000-000027940000}"/>
    <cellStyle name="Output 2 12 20 2" xfId="37521" xr:uid="{00000000-0005-0000-0000-000028940000}"/>
    <cellStyle name="Output 2 12 21" xfId="37522" xr:uid="{00000000-0005-0000-0000-000029940000}"/>
    <cellStyle name="Output 2 12 21 2" xfId="37523" xr:uid="{00000000-0005-0000-0000-00002A940000}"/>
    <cellStyle name="Output 2 12 22" xfId="37524" xr:uid="{00000000-0005-0000-0000-00002B940000}"/>
    <cellStyle name="Output 2 12 22 2" xfId="37525" xr:uid="{00000000-0005-0000-0000-00002C940000}"/>
    <cellStyle name="Output 2 12 23" xfId="37526" xr:uid="{00000000-0005-0000-0000-00002D940000}"/>
    <cellStyle name="Output 2 12 23 2" xfId="37527" xr:uid="{00000000-0005-0000-0000-00002E940000}"/>
    <cellStyle name="Output 2 12 24" xfId="37528" xr:uid="{00000000-0005-0000-0000-00002F940000}"/>
    <cellStyle name="Output 2 12 24 2" xfId="37529" xr:uid="{00000000-0005-0000-0000-000030940000}"/>
    <cellStyle name="Output 2 12 25" xfId="37530" xr:uid="{00000000-0005-0000-0000-000031940000}"/>
    <cellStyle name="Output 2 12 25 2" xfId="37531" xr:uid="{00000000-0005-0000-0000-000032940000}"/>
    <cellStyle name="Output 2 12 26" xfId="37532" xr:uid="{00000000-0005-0000-0000-000033940000}"/>
    <cellStyle name="Output 2 12 26 2" xfId="37533" xr:uid="{00000000-0005-0000-0000-000034940000}"/>
    <cellStyle name="Output 2 12 27" xfId="37534" xr:uid="{00000000-0005-0000-0000-000035940000}"/>
    <cellStyle name="Output 2 12 27 2" xfId="37535" xr:uid="{00000000-0005-0000-0000-000036940000}"/>
    <cellStyle name="Output 2 12 28" xfId="37536" xr:uid="{00000000-0005-0000-0000-000037940000}"/>
    <cellStyle name="Output 2 12 28 2" xfId="37537" xr:uid="{00000000-0005-0000-0000-000038940000}"/>
    <cellStyle name="Output 2 12 29" xfId="37538" xr:uid="{00000000-0005-0000-0000-000039940000}"/>
    <cellStyle name="Output 2 12 29 2" xfId="37539" xr:uid="{00000000-0005-0000-0000-00003A940000}"/>
    <cellStyle name="Output 2 12 3" xfId="37540" xr:uid="{00000000-0005-0000-0000-00003B940000}"/>
    <cellStyle name="Output 2 12 3 2" xfId="37541" xr:uid="{00000000-0005-0000-0000-00003C940000}"/>
    <cellStyle name="Output 2 12 30" xfId="37542" xr:uid="{00000000-0005-0000-0000-00003D940000}"/>
    <cellStyle name="Output 2 12 30 2" xfId="37543" xr:uid="{00000000-0005-0000-0000-00003E940000}"/>
    <cellStyle name="Output 2 12 31" xfId="37544" xr:uid="{00000000-0005-0000-0000-00003F940000}"/>
    <cellStyle name="Output 2 12 31 2" xfId="37545" xr:uid="{00000000-0005-0000-0000-000040940000}"/>
    <cellStyle name="Output 2 12 32" xfId="37546" xr:uid="{00000000-0005-0000-0000-000041940000}"/>
    <cellStyle name="Output 2 12 32 2" xfId="37547" xr:uid="{00000000-0005-0000-0000-000042940000}"/>
    <cellStyle name="Output 2 12 33" xfId="37548" xr:uid="{00000000-0005-0000-0000-000043940000}"/>
    <cellStyle name="Output 2 12 33 2" xfId="37549" xr:uid="{00000000-0005-0000-0000-000044940000}"/>
    <cellStyle name="Output 2 12 34" xfId="37550" xr:uid="{00000000-0005-0000-0000-000045940000}"/>
    <cellStyle name="Output 2 12 34 2" xfId="37551" xr:uid="{00000000-0005-0000-0000-000046940000}"/>
    <cellStyle name="Output 2 12 35" xfId="37552" xr:uid="{00000000-0005-0000-0000-000047940000}"/>
    <cellStyle name="Output 2 12 35 2" xfId="37553" xr:uid="{00000000-0005-0000-0000-000048940000}"/>
    <cellStyle name="Output 2 12 36" xfId="37554" xr:uid="{00000000-0005-0000-0000-000049940000}"/>
    <cellStyle name="Output 2 12 36 2" xfId="37555" xr:uid="{00000000-0005-0000-0000-00004A940000}"/>
    <cellStyle name="Output 2 12 37" xfId="37556" xr:uid="{00000000-0005-0000-0000-00004B940000}"/>
    <cellStyle name="Output 2 12 37 2" xfId="37557" xr:uid="{00000000-0005-0000-0000-00004C940000}"/>
    <cellStyle name="Output 2 12 38" xfId="37558" xr:uid="{00000000-0005-0000-0000-00004D940000}"/>
    <cellStyle name="Output 2 12 38 2" xfId="37559" xr:uid="{00000000-0005-0000-0000-00004E940000}"/>
    <cellStyle name="Output 2 12 39" xfId="37560" xr:uid="{00000000-0005-0000-0000-00004F940000}"/>
    <cellStyle name="Output 2 12 39 2" xfId="37561" xr:uid="{00000000-0005-0000-0000-000050940000}"/>
    <cellStyle name="Output 2 12 4" xfId="37562" xr:uid="{00000000-0005-0000-0000-000051940000}"/>
    <cellStyle name="Output 2 12 4 2" xfId="37563" xr:uid="{00000000-0005-0000-0000-000052940000}"/>
    <cellStyle name="Output 2 12 40" xfId="37564" xr:uid="{00000000-0005-0000-0000-000053940000}"/>
    <cellStyle name="Output 2 12 41" xfId="37565" xr:uid="{00000000-0005-0000-0000-000054940000}"/>
    <cellStyle name="Output 2 12 42" xfId="37566" xr:uid="{00000000-0005-0000-0000-000055940000}"/>
    <cellStyle name="Output 2 12 43" xfId="37567" xr:uid="{00000000-0005-0000-0000-000056940000}"/>
    <cellStyle name="Output 2 12 44" xfId="37568" xr:uid="{00000000-0005-0000-0000-000057940000}"/>
    <cellStyle name="Output 2 12 45" xfId="37569" xr:uid="{00000000-0005-0000-0000-000058940000}"/>
    <cellStyle name="Output 2 12 46" xfId="37570" xr:uid="{00000000-0005-0000-0000-000059940000}"/>
    <cellStyle name="Output 2 12 47" xfId="37571" xr:uid="{00000000-0005-0000-0000-00005A940000}"/>
    <cellStyle name="Output 2 12 48" xfId="37572" xr:uid="{00000000-0005-0000-0000-00005B940000}"/>
    <cellStyle name="Output 2 12 49" xfId="37573" xr:uid="{00000000-0005-0000-0000-00005C940000}"/>
    <cellStyle name="Output 2 12 5" xfId="37574" xr:uid="{00000000-0005-0000-0000-00005D940000}"/>
    <cellStyle name="Output 2 12 5 2" xfId="37575" xr:uid="{00000000-0005-0000-0000-00005E940000}"/>
    <cellStyle name="Output 2 12 50" xfId="37576" xr:uid="{00000000-0005-0000-0000-00005F940000}"/>
    <cellStyle name="Output 2 12 51" xfId="37577" xr:uid="{00000000-0005-0000-0000-000060940000}"/>
    <cellStyle name="Output 2 12 52" xfId="37578" xr:uid="{00000000-0005-0000-0000-000061940000}"/>
    <cellStyle name="Output 2 12 53" xfId="37579" xr:uid="{00000000-0005-0000-0000-000062940000}"/>
    <cellStyle name="Output 2 12 54" xfId="37580" xr:uid="{00000000-0005-0000-0000-000063940000}"/>
    <cellStyle name="Output 2 12 55" xfId="37581" xr:uid="{00000000-0005-0000-0000-000064940000}"/>
    <cellStyle name="Output 2 12 56" xfId="37582" xr:uid="{00000000-0005-0000-0000-000065940000}"/>
    <cellStyle name="Output 2 12 57" xfId="37583" xr:uid="{00000000-0005-0000-0000-000066940000}"/>
    <cellStyle name="Output 2 12 58" xfId="37584" xr:uid="{00000000-0005-0000-0000-000067940000}"/>
    <cellStyle name="Output 2 12 59" xfId="37585" xr:uid="{00000000-0005-0000-0000-000068940000}"/>
    <cellStyle name="Output 2 12 6" xfId="37586" xr:uid="{00000000-0005-0000-0000-000069940000}"/>
    <cellStyle name="Output 2 12 6 2" xfId="37587" xr:uid="{00000000-0005-0000-0000-00006A940000}"/>
    <cellStyle name="Output 2 12 60" xfId="37588" xr:uid="{00000000-0005-0000-0000-00006B940000}"/>
    <cellStyle name="Output 2 12 61" xfId="37589" xr:uid="{00000000-0005-0000-0000-00006C940000}"/>
    <cellStyle name="Output 2 12 62" xfId="37590" xr:uid="{00000000-0005-0000-0000-00006D940000}"/>
    <cellStyle name="Output 2 12 63" xfId="37591" xr:uid="{00000000-0005-0000-0000-00006E940000}"/>
    <cellStyle name="Output 2 12 64" xfId="37592" xr:uid="{00000000-0005-0000-0000-00006F940000}"/>
    <cellStyle name="Output 2 12 65" xfId="37593" xr:uid="{00000000-0005-0000-0000-000070940000}"/>
    <cellStyle name="Output 2 12 66" xfId="37594" xr:uid="{00000000-0005-0000-0000-000071940000}"/>
    <cellStyle name="Output 2 12 67" xfId="37595" xr:uid="{00000000-0005-0000-0000-000072940000}"/>
    <cellStyle name="Output 2 12 68" xfId="37596" xr:uid="{00000000-0005-0000-0000-000073940000}"/>
    <cellStyle name="Output 2 12 69" xfId="37597" xr:uid="{00000000-0005-0000-0000-000074940000}"/>
    <cellStyle name="Output 2 12 7" xfId="37598" xr:uid="{00000000-0005-0000-0000-000075940000}"/>
    <cellStyle name="Output 2 12 7 2" xfId="37599" xr:uid="{00000000-0005-0000-0000-000076940000}"/>
    <cellStyle name="Output 2 12 70" xfId="37600" xr:uid="{00000000-0005-0000-0000-000077940000}"/>
    <cellStyle name="Output 2 12 71" xfId="37601" xr:uid="{00000000-0005-0000-0000-000078940000}"/>
    <cellStyle name="Output 2 12 72" xfId="37602" xr:uid="{00000000-0005-0000-0000-000079940000}"/>
    <cellStyle name="Output 2 12 73" xfId="37603" xr:uid="{00000000-0005-0000-0000-00007A940000}"/>
    <cellStyle name="Output 2 12 74" xfId="37604" xr:uid="{00000000-0005-0000-0000-00007B940000}"/>
    <cellStyle name="Output 2 12 75" xfId="37605" xr:uid="{00000000-0005-0000-0000-00007C940000}"/>
    <cellStyle name="Output 2 12 76" xfId="37606" xr:uid="{00000000-0005-0000-0000-00007D940000}"/>
    <cellStyle name="Output 2 12 77" xfId="52409" xr:uid="{00000000-0005-0000-0000-00007E940000}"/>
    <cellStyle name="Output 2 12 78" xfId="52354" xr:uid="{00000000-0005-0000-0000-00007F940000}"/>
    <cellStyle name="Output 2 12 79" xfId="53097" xr:uid="{00000000-0005-0000-0000-000080940000}"/>
    <cellStyle name="Output 2 12 8" xfId="37607" xr:uid="{00000000-0005-0000-0000-000081940000}"/>
    <cellStyle name="Output 2 12 8 2" xfId="37608" xr:uid="{00000000-0005-0000-0000-000082940000}"/>
    <cellStyle name="Output 2 12 9" xfId="37609" xr:uid="{00000000-0005-0000-0000-000083940000}"/>
    <cellStyle name="Output 2 12 9 2" xfId="37610" xr:uid="{00000000-0005-0000-0000-000084940000}"/>
    <cellStyle name="Output 2 13" xfId="1067" xr:uid="{00000000-0005-0000-0000-000085940000}"/>
    <cellStyle name="Output 2 13 10" xfId="37611" xr:uid="{00000000-0005-0000-0000-000086940000}"/>
    <cellStyle name="Output 2 13 10 2" xfId="37612" xr:uid="{00000000-0005-0000-0000-000087940000}"/>
    <cellStyle name="Output 2 13 11" xfId="37613" xr:uid="{00000000-0005-0000-0000-000088940000}"/>
    <cellStyle name="Output 2 13 11 2" xfId="37614" xr:uid="{00000000-0005-0000-0000-000089940000}"/>
    <cellStyle name="Output 2 13 12" xfId="37615" xr:uid="{00000000-0005-0000-0000-00008A940000}"/>
    <cellStyle name="Output 2 13 12 2" xfId="37616" xr:uid="{00000000-0005-0000-0000-00008B940000}"/>
    <cellStyle name="Output 2 13 13" xfId="37617" xr:uid="{00000000-0005-0000-0000-00008C940000}"/>
    <cellStyle name="Output 2 13 13 2" xfId="37618" xr:uid="{00000000-0005-0000-0000-00008D940000}"/>
    <cellStyle name="Output 2 13 14" xfId="37619" xr:uid="{00000000-0005-0000-0000-00008E940000}"/>
    <cellStyle name="Output 2 13 14 2" xfId="37620" xr:uid="{00000000-0005-0000-0000-00008F940000}"/>
    <cellStyle name="Output 2 13 15" xfId="37621" xr:uid="{00000000-0005-0000-0000-000090940000}"/>
    <cellStyle name="Output 2 13 15 2" xfId="37622" xr:uid="{00000000-0005-0000-0000-000091940000}"/>
    <cellStyle name="Output 2 13 16" xfId="37623" xr:uid="{00000000-0005-0000-0000-000092940000}"/>
    <cellStyle name="Output 2 13 16 2" xfId="37624" xr:uid="{00000000-0005-0000-0000-000093940000}"/>
    <cellStyle name="Output 2 13 17" xfId="37625" xr:uid="{00000000-0005-0000-0000-000094940000}"/>
    <cellStyle name="Output 2 13 17 2" xfId="37626" xr:uid="{00000000-0005-0000-0000-000095940000}"/>
    <cellStyle name="Output 2 13 18" xfId="37627" xr:uid="{00000000-0005-0000-0000-000096940000}"/>
    <cellStyle name="Output 2 13 18 2" xfId="37628" xr:uid="{00000000-0005-0000-0000-000097940000}"/>
    <cellStyle name="Output 2 13 19" xfId="37629" xr:uid="{00000000-0005-0000-0000-000098940000}"/>
    <cellStyle name="Output 2 13 19 2" xfId="37630" xr:uid="{00000000-0005-0000-0000-000099940000}"/>
    <cellStyle name="Output 2 13 2" xfId="1068" xr:uid="{00000000-0005-0000-0000-00009A940000}"/>
    <cellStyle name="Output 2 13 2 2" xfId="37631" xr:uid="{00000000-0005-0000-0000-00009B940000}"/>
    <cellStyle name="Output 2 13 20" xfId="37632" xr:uid="{00000000-0005-0000-0000-00009C940000}"/>
    <cellStyle name="Output 2 13 20 2" xfId="37633" xr:uid="{00000000-0005-0000-0000-00009D940000}"/>
    <cellStyle name="Output 2 13 21" xfId="37634" xr:uid="{00000000-0005-0000-0000-00009E940000}"/>
    <cellStyle name="Output 2 13 21 2" xfId="37635" xr:uid="{00000000-0005-0000-0000-00009F940000}"/>
    <cellStyle name="Output 2 13 22" xfId="37636" xr:uid="{00000000-0005-0000-0000-0000A0940000}"/>
    <cellStyle name="Output 2 13 22 2" xfId="37637" xr:uid="{00000000-0005-0000-0000-0000A1940000}"/>
    <cellStyle name="Output 2 13 23" xfId="37638" xr:uid="{00000000-0005-0000-0000-0000A2940000}"/>
    <cellStyle name="Output 2 13 23 2" xfId="37639" xr:uid="{00000000-0005-0000-0000-0000A3940000}"/>
    <cellStyle name="Output 2 13 24" xfId="37640" xr:uid="{00000000-0005-0000-0000-0000A4940000}"/>
    <cellStyle name="Output 2 13 24 2" xfId="37641" xr:uid="{00000000-0005-0000-0000-0000A5940000}"/>
    <cellStyle name="Output 2 13 25" xfId="37642" xr:uid="{00000000-0005-0000-0000-0000A6940000}"/>
    <cellStyle name="Output 2 13 25 2" xfId="37643" xr:uid="{00000000-0005-0000-0000-0000A7940000}"/>
    <cellStyle name="Output 2 13 26" xfId="37644" xr:uid="{00000000-0005-0000-0000-0000A8940000}"/>
    <cellStyle name="Output 2 13 26 2" xfId="37645" xr:uid="{00000000-0005-0000-0000-0000A9940000}"/>
    <cellStyle name="Output 2 13 27" xfId="37646" xr:uid="{00000000-0005-0000-0000-0000AA940000}"/>
    <cellStyle name="Output 2 13 27 2" xfId="37647" xr:uid="{00000000-0005-0000-0000-0000AB940000}"/>
    <cellStyle name="Output 2 13 28" xfId="37648" xr:uid="{00000000-0005-0000-0000-0000AC940000}"/>
    <cellStyle name="Output 2 13 28 2" xfId="37649" xr:uid="{00000000-0005-0000-0000-0000AD940000}"/>
    <cellStyle name="Output 2 13 29" xfId="37650" xr:uid="{00000000-0005-0000-0000-0000AE940000}"/>
    <cellStyle name="Output 2 13 29 2" xfId="37651" xr:uid="{00000000-0005-0000-0000-0000AF940000}"/>
    <cellStyle name="Output 2 13 3" xfId="37652" xr:uid="{00000000-0005-0000-0000-0000B0940000}"/>
    <cellStyle name="Output 2 13 3 2" xfId="37653" xr:uid="{00000000-0005-0000-0000-0000B1940000}"/>
    <cellStyle name="Output 2 13 30" xfId="37654" xr:uid="{00000000-0005-0000-0000-0000B2940000}"/>
    <cellStyle name="Output 2 13 30 2" xfId="37655" xr:uid="{00000000-0005-0000-0000-0000B3940000}"/>
    <cellStyle name="Output 2 13 31" xfId="37656" xr:uid="{00000000-0005-0000-0000-0000B4940000}"/>
    <cellStyle name="Output 2 13 31 2" xfId="37657" xr:uid="{00000000-0005-0000-0000-0000B5940000}"/>
    <cellStyle name="Output 2 13 32" xfId="37658" xr:uid="{00000000-0005-0000-0000-0000B6940000}"/>
    <cellStyle name="Output 2 13 32 2" xfId="37659" xr:uid="{00000000-0005-0000-0000-0000B7940000}"/>
    <cellStyle name="Output 2 13 33" xfId="37660" xr:uid="{00000000-0005-0000-0000-0000B8940000}"/>
    <cellStyle name="Output 2 13 33 2" xfId="37661" xr:uid="{00000000-0005-0000-0000-0000B9940000}"/>
    <cellStyle name="Output 2 13 34" xfId="37662" xr:uid="{00000000-0005-0000-0000-0000BA940000}"/>
    <cellStyle name="Output 2 13 34 2" xfId="37663" xr:uid="{00000000-0005-0000-0000-0000BB940000}"/>
    <cellStyle name="Output 2 13 35" xfId="37664" xr:uid="{00000000-0005-0000-0000-0000BC940000}"/>
    <cellStyle name="Output 2 13 35 2" xfId="37665" xr:uid="{00000000-0005-0000-0000-0000BD940000}"/>
    <cellStyle name="Output 2 13 36" xfId="37666" xr:uid="{00000000-0005-0000-0000-0000BE940000}"/>
    <cellStyle name="Output 2 13 36 2" xfId="37667" xr:uid="{00000000-0005-0000-0000-0000BF940000}"/>
    <cellStyle name="Output 2 13 37" xfId="37668" xr:uid="{00000000-0005-0000-0000-0000C0940000}"/>
    <cellStyle name="Output 2 13 37 2" xfId="37669" xr:uid="{00000000-0005-0000-0000-0000C1940000}"/>
    <cellStyle name="Output 2 13 38" xfId="37670" xr:uid="{00000000-0005-0000-0000-0000C2940000}"/>
    <cellStyle name="Output 2 13 38 2" xfId="37671" xr:uid="{00000000-0005-0000-0000-0000C3940000}"/>
    <cellStyle name="Output 2 13 39" xfId="37672" xr:uid="{00000000-0005-0000-0000-0000C4940000}"/>
    <cellStyle name="Output 2 13 39 2" xfId="37673" xr:uid="{00000000-0005-0000-0000-0000C5940000}"/>
    <cellStyle name="Output 2 13 4" xfId="37674" xr:uid="{00000000-0005-0000-0000-0000C6940000}"/>
    <cellStyle name="Output 2 13 4 2" xfId="37675" xr:uid="{00000000-0005-0000-0000-0000C7940000}"/>
    <cellStyle name="Output 2 13 40" xfId="37676" xr:uid="{00000000-0005-0000-0000-0000C8940000}"/>
    <cellStyle name="Output 2 13 41" xfId="37677" xr:uid="{00000000-0005-0000-0000-0000C9940000}"/>
    <cellStyle name="Output 2 13 42" xfId="37678" xr:uid="{00000000-0005-0000-0000-0000CA940000}"/>
    <cellStyle name="Output 2 13 43" xfId="37679" xr:uid="{00000000-0005-0000-0000-0000CB940000}"/>
    <cellStyle name="Output 2 13 44" xfId="37680" xr:uid="{00000000-0005-0000-0000-0000CC940000}"/>
    <cellStyle name="Output 2 13 45" xfId="37681" xr:uid="{00000000-0005-0000-0000-0000CD940000}"/>
    <cellStyle name="Output 2 13 46" xfId="37682" xr:uid="{00000000-0005-0000-0000-0000CE940000}"/>
    <cellStyle name="Output 2 13 47" xfId="37683" xr:uid="{00000000-0005-0000-0000-0000CF940000}"/>
    <cellStyle name="Output 2 13 48" xfId="37684" xr:uid="{00000000-0005-0000-0000-0000D0940000}"/>
    <cellStyle name="Output 2 13 49" xfId="37685" xr:uid="{00000000-0005-0000-0000-0000D1940000}"/>
    <cellStyle name="Output 2 13 5" xfId="37686" xr:uid="{00000000-0005-0000-0000-0000D2940000}"/>
    <cellStyle name="Output 2 13 5 2" xfId="37687" xr:uid="{00000000-0005-0000-0000-0000D3940000}"/>
    <cellStyle name="Output 2 13 50" xfId="37688" xr:uid="{00000000-0005-0000-0000-0000D4940000}"/>
    <cellStyle name="Output 2 13 51" xfId="37689" xr:uid="{00000000-0005-0000-0000-0000D5940000}"/>
    <cellStyle name="Output 2 13 52" xfId="37690" xr:uid="{00000000-0005-0000-0000-0000D6940000}"/>
    <cellStyle name="Output 2 13 53" xfId="37691" xr:uid="{00000000-0005-0000-0000-0000D7940000}"/>
    <cellStyle name="Output 2 13 54" xfId="37692" xr:uid="{00000000-0005-0000-0000-0000D8940000}"/>
    <cellStyle name="Output 2 13 55" xfId="37693" xr:uid="{00000000-0005-0000-0000-0000D9940000}"/>
    <cellStyle name="Output 2 13 56" xfId="37694" xr:uid="{00000000-0005-0000-0000-0000DA940000}"/>
    <cellStyle name="Output 2 13 57" xfId="37695" xr:uid="{00000000-0005-0000-0000-0000DB940000}"/>
    <cellStyle name="Output 2 13 58" xfId="37696" xr:uid="{00000000-0005-0000-0000-0000DC940000}"/>
    <cellStyle name="Output 2 13 59" xfId="37697" xr:uid="{00000000-0005-0000-0000-0000DD940000}"/>
    <cellStyle name="Output 2 13 6" xfId="37698" xr:uid="{00000000-0005-0000-0000-0000DE940000}"/>
    <cellStyle name="Output 2 13 6 2" xfId="37699" xr:uid="{00000000-0005-0000-0000-0000DF940000}"/>
    <cellStyle name="Output 2 13 60" xfId="37700" xr:uid="{00000000-0005-0000-0000-0000E0940000}"/>
    <cellStyle name="Output 2 13 61" xfId="37701" xr:uid="{00000000-0005-0000-0000-0000E1940000}"/>
    <cellStyle name="Output 2 13 62" xfId="37702" xr:uid="{00000000-0005-0000-0000-0000E2940000}"/>
    <cellStyle name="Output 2 13 63" xfId="37703" xr:uid="{00000000-0005-0000-0000-0000E3940000}"/>
    <cellStyle name="Output 2 13 64" xfId="37704" xr:uid="{00000000-0005-0000-0000-0000E4940000}"/>
    <cellStyle name="Output 2 13 65" xfId="37705" xr:uid="{00000000-0005-0000-0000-0000E5940000}"/>
    <cellStyle name="Output 2 13 66" xfId="37706" xr:uid="{00000000-0005-0000-0000-0000E6940000}"/>
    <cellStyle name="Output 2 13 67" xfId="37707" xr:uid="{00000000-0005-0000-0000-0000E7940000}"/>
    <cellStyle name="Output 2 13 68" xfId="37708" xr:uid="{00000000-0005-0000-0000-0000E8940000}"/>
    <cellStyle name="Output 2 13 69" xfId="37709" xr:uid="{00000000-0005-0000-0000-0000E9940000}"/>
    <cellStyle name="Output 2 13 7" xfId="37710" xr:uid="{00000000-0005-0000-0000-0000EA940000}"/>
    <cellStyle name="Output 2 13 7 2" xfId="37711" xr:uid="{00000000-0005-0000-0000-0000EB940000}"/>
    <cellStyle name="Output 2 13 70" xfId="37712" xr:uid="{00000000-0005-0000-0000-0000EC940000}"/>
    <cellStyle name="Output 2 13 71" xfId="37713" xr:uid="{00000000-0005-0000-0000-0000ED940000}"/>
    <cellStyle name="Output 2 13 72" xfId="37714" xr:uid="{00000000-0005-0000-0000-0000EE940000}"/>
    <cellStyle name="Output 2 13 73" xfId="37715" xr:uid="{00000000-0005-0000-0000-0000EF940000}"/>
    <cellStyle name="Output 2 13 74" xfId="37716" xr:uid="{00000000-0005-0000-0000-0000F0940000}"/>
    <cellStyle name="Output 2 13 75" xfId="37717" xr:uid="{00000000-0005-0000-0000-0000F1940000}"/>
    <cellStyle name="Output 2 13 76" xfId="37718" xr:uid="{00000000-0005-0000-0000-0000F2940000}"/>
    <cellStyle name="Output 2 13 77" xfId="52431" xr:uid="{00000000-0005-0000-0000-0000F3940000}"/>
    <cellStyle name="Output 2 13 78" xfId="52335" xr:uid="{00000000-0005-0000-0000-0000F4940000}"/>
    <cellStyle name="Output 2 13 79" xfId="53122" xr:uid="{00000000-0005-0000-0000-0000F5940000}"/>
    <cellStyle name="Output 2 13 8" xfId="37719" xr:uid="{00000000-0005-0000-0000-0000F6940000}"/>
    <cellStyle name="Output 2 13 8 2" xfId="37720" xr:uid="{00000000-0005-0000-0000-0000F7940000}"/>
    <cellStyle name="Output 2 13 9" xfId="37721" xr:uid="{00000000-0005-0000-0000-0000F8940000}"/>
    <cellStyle name="Output 2 13 9 2" xfId="37722" xr:uid="{00000000-0005-0000-0000-0000F9940000}"/>
    <cellStyle name="Output 2 14" xfId="1069" xr:uid="{00000000-0005-0000-0000-0000FA940000}"/>
    <cellStyle name="Output 2 14 10" xfId="37723" xr:uid="{00000000-0005-0000-0000-0000FB940000}"/>
    <cellStyle name="Output 2 14 10 2" xfId="37724" xr:uid="{00000000-0005-0000-0000-0000FC940000}"/>
    <cellStyle name="Output 2 14 11" xfId="37725" xr:uid="{00000000-0005-0000-0000-0000FD940000}"/>
    <cellStyle name="Output 2 14 11 2" xfId="37726" xr:uid="{00000000-0005-0000-0000-0000FE940000}"/>
    <cellStyle name="Output 2 14 12" xfId="37727" xr:uid="{00000000-0005-0000-0000-0000FF940000}"/>
    <cellStyle name="Output 2 14 12 2" xfId="37728" xr:uid="{00000000-0005-0000-0000-000000950000}"/>
    <cellStyle name="Output 2 14 13" xfId="37729" xr:uid="{00000000-0005-0000-0000-000001950000}"/>
    <cellStyle name="Output 2 14 13 2" xfId="37730" xr:uid="{00000000-0005-0000-0000-000002950000}"/>
    <cellStyle name="Output 2 14 14" xfId="37731" xr:uid="{00000000-0005-0000-0000-000003950000}"/>
    <cellStyle name="Output 2 14 14 2" xfId="37732" xr:uid="{00000000-0005-0000-0000-000004950000}"/>
    <cellStyle name="Output 2 14 15" xfId="37733" xr:uid="{00000000-0005-0000-0000-000005950000}"/>
    <cellStyle name="Output 2 14 15 2" xfId="37734" xr:uid="{00000000-0005-0000-0000-000006950000}"/>
    <cellStyle name="Output 2 14 16" xfId="37735" xr:uid="{00000000-0005-0000-0000-000007950000}"/>
    <cellStyle name="Output 2 14 16 2" xfId="37736" xr:uid="{00000000-0005-0000-0000-000008950000}"/>
    <cellStyle name="Output 2 14 17" xfId="37737" xr:uid="{00000000-0005-0000-0000-000009950000}"/>
    <cellStyle name="Output 2 14 17 2" xfId="37738" xr:uid="{00000000-0005-0000-0000-00000A950000}"/>
    <cellStyle name="Output 2 14 18" xfId="37739" xr:uid="{00000000-0005-0000-0000-00000B950000}"/>
    <cellStyle name="Output 2 14 18 2" xfId="37740" xr:uid="{00000000-0005-0000-0000-00000C950000}"/>
    <cellStyle name="Output 2 14 19" xfId="37741" xr:uid="{00000000-0005-0000-0000-00000D950000}"/>
    <cellStyle name="Output 2 14 19 2" xfId="37742" xr:uid="{00000000-0005-0000-0000-00000E950000}"/>
    <cellStyle name="Output 2 14 2" xfId="1070" xr:uid="{00000000-0005-0000-0000-00000F950000}"/>
    <cellStyle name="Output 2 14 2 2" xfId="37743" xr:uid="{00000000-0005-0000-0000-000010950000}"/>
    <cellStyle name="Output 2 14 20" xfId="37744" xr:uid="{00000000-0005-0000-0000-000011950000}"/>
    <cellStyle name="Output 2 14 20 2" xfId="37745" xr:uid="{00000000-0005-0000-0000-000012950000}"/>
    <cellStyle name="Output 2 14 21" xfId="37746" xr:uid="{00000000-0005-0000-0000-000013950000}"/>
    <cellStyle name="Output 2 14 21 2" xfId="37747" xr:uid="{00000000-0005-0000-0000-000014950000}"/>
    <cellStyle name="Output 2 14 22" xfId="37748" xr:uid="{00000000-0005-0000-0000-000015950000}"/>
    <cellStyle name="Output 2 14 22 2" xfId="37749" xr:uid="{00000000-0005-0000-0000-000016950000}"/>
    <cellStyle name="Output 2 14 23" xfId="37750" xr:uid="{00000000-0005-0000-0000-000017950000}"/>
    <cellStyle name="Output 2 14 23 2" xfId="37751" xr:uid="{00000000-0005-0000-0000-000018950000}"/>
    <cellStyle name="Output 2 14 24" xfId="37752" xr:uid="{00000000-0005-0000-0000-000019950000}"/>
    <cellStyle name="Output 2 14 24 2" xfId="37753" xr:uid="{00000000-0005-0000-0000-00001A950000}"/>
    <cellStyle name="Output 2 14 25" xfId="37754" xr:uid="{00000000-0005-0000-0000-00001B950000}"/>
    <cellStyle name="Output 2 14 25 2" xfId="37755" xr:uid="{00000000-0005-0000-0000-00001C950000}"/>
    <cellStyle name="Output 2 14 26" xfId="37756" xr:uid="{00000000-0005-0000-0000-00001D950000}"/>
    <cellStyle name="Output 2 14 26 2" xfId="37757" xr:uid="{00000000-0005-0000-0000-00001E950000}"/>
    <cellStyle name="Output 2 14 27" xfId="37758" xr:uid="{00000000-0005-0000-0000-00001F950000}"/>
    <cellStyle name="Output 2 14 27 2" xfId="37759" xr:uid="{00000000-0005-0000-0000-000020950000}"/>
    <cellStyle name="Output 2 14 28" xfId="37760" xr:uid="{00000000-0005-0000-0000-000021950000}"/>
    <cellStyle name="Output 2 14 28 2" xfId="37761" xr:uid="{00000000-0005-0000-0000-000022950000}"/>
    <cellStyle name="Output 2 14 29" xfId="37762" xr:uid="{00000000-0005-0000-0000-000023950000}"/>
    <cellStyle name="Output 2 14 29 2" xfId="37763" xr:uid="{00000000-0005-0000-0000-000024950000}"/>
    <cellStyle name="Output 2 14 3" xfId="37764" xr:uid="{00000000-0005-0000-0000-000025950000}"/>
    <cellStyle name="Output 2 14 3 2" xfId="37765" xr:uid="{00000000-0005-0000-0000-000026950000}"/>
    <cellStyle name="Output 2 14 30" xfId="37766" xr:uid="{00000000-0005-0000-0000-000027950000}"/>
    <cellStyle name="Output 2 14 30 2" xfId="37767" xr:uid="{00000000-0005-0000-0000-000028950000}"/>
    <cellStyle name="Output 2 14 31" xfId="37768" xr:uid="{00000000-0005-0000-0000-000029950000}"/>
    <cellStyle name="Output 2 14 31 2" xfId="37769" xr:uid="{00000000-0005-0000-0000-00002A950000}"/>
    <cellStyle name="Output 2 14 32" xfId="37770" xr:uid="{00000000-0005-0000-0000-00002B950000}"/>
    <cellStyle name="Output 2 14 32 2" xfId="37771" xr:uid="{00000000-0005-0000-0000-00002C950000}"/>
    <cellStyle name="Output 2 14 33" xfId="37772" xr:uid="{00000000-0005-0000-0000-00002D950000}"/>
    <cellStyle name="Output 2 14 33 2" xfId="37773" xr:uid="{00000000-0005-0000-0000-00002E950000}"/>
    <cellStyle name="Output 2 14 34" xfId="37774" xr:uid="{00000000-0005-0000-0000-00002F950000}"/>
    <cellStyle name="Output 2 14 34 2" xfId="37775" xr:uid="{00000000-0005-0000-0000-000030950000}"/>
    <cellStyle name="Output 2 14 35" xfId="37776" xr:uid="{00000000-0005-0000-0000-000031950000}"/>
    <cellStyle name="Output 2 14 35 2" xfId="37777" xr:uid="{00000000-0005-0000-0000-000032950000}"/>
    <cellStyle name="Output 2 14 36" xfId="37778" xr:uid="{00000000-0005-0000-0000-000033950000}"/>
    <cellStyle name="Output 2 14 36 2" xfId="37779" xr:uid="{00000000-0005-0000-0000-000034950000}"/>
    <cellStyle name="Output 2 14 37" xfId="37780" xr:uid="{00000000-0005-0000-0000-000035950000}"/>
    <cellStyle name="Output 2 14 37 2" xfId="37781" xr:uid="{00000000-0005-0000-0000-000036950000}"/>
    <cellStyle name="Output 2 14 38" xfId="37782" xr:uid="{00000000-0005-0000-0000-000037950000}"/>
    <cellStyle name="Output 2 14 38 2" xfId="37783" xr:uid="{00000000-0005-0000-0000-000038950000}"/>
    <cellStyle name="Output 2 14 39" xfId="37784" xr:uid="{00000000-0005-0000-0000-000039950000}"/>
    <cellStyle name="Output 2 14 39 2" xfId="37785" xr:uid="{00000000-0005-0000-0000-00003A950000}"/>
    <cellStyle name="Output 2 14 4" xfId="37786" xr:uid="{00000000-0005-0000-0000-00003B950000}"/>
    <cellStyle name="Output 2 14 4 2" xfId="37787" xr:uid="{00000000-0005-0000-0000-00003C950000}"/>
    <cellStyle name="Output 2 14 40" xfId="37788" xr:uid="{00000000-0005-0000-0000-00003D950000}"/>
    <cellStyle name="Output 2 14 41" xfId="37789" xr:uid="{00000000-0005-0000-0000-00003E950000}"/>
    <cellStyle name="Output 2 14 42" xfId="37790" xr:uid="{00000000-0005-0000-0000-00003F950000}"/>
    <cellStyle name="Output 2 14 43" xfId="37791" xr:uid="{00000000-0005-0000-0000-000040950000}"/>
    <cellStyle name="Output 2 14 44" xfId="37792" xr:uid="{00000000-0005-0000-0000-000041950000}"/>
    <cellStyle name="Output 2 14 45" xfId="37793" xr:uid="{00000000-0005-0000-0000-000042950000}"/>
    <cellStyle name="Output 2 14 46" xfId="37794" xr:uid="{00000000-0005-0000-0000-000043950000}"/>
    <cellStyle name="Output 2 14 47" xfId="37795" xr:uid="{00000000-0005-0000-0000-000044950000}"/>
    <cellStyle name="Output 2 14 48" xfId="37796" xr:uid="{00000000-0005-0000-0000-000045950000}"/>
    <cellStyle name="Output 2 14 49" xfId="37797" xr:uid="{00000000-0005-0000-0000-000046950000}"/>
    <cellStyle name="Output 2 14 5" xfId="37798" xr:uid="{00000000-0005-0000-0000-000047950000}"/>
    <cellStyle name="Output 2 14 5 2" xfId="37799" xr:uid="{00000000-0005-0000-0000-000048950000}"/>
    <cellStyle name="Output 2 14 50" xfId="37800" xr:uid="{00000000-0005-0000-0000-000049950000}"/>
    <cellStyle name="Output 2 14 51" xfId="37801" xr:uid="{00000000-0005-0000-0000-00004A950000}"/>
    <cellStyle name="Output 2 14 52" xfId="37802" xr:uid="{00000000-0005-0000-0000-00004B950000}"/>
    <cellStyle name="Output 2 14 53" xfId="37803" xr:uid="{00000000-0005-0000-0000-00004C950000}"/>
    <cellStyle name="Output 2 14 54" xfId="37804" xr:uid="{00000000-0005-0000-0000-00004D950000}"/>
    <cellStyle name="Output 2 14 55" xfId="37805" xr:uid="{00000000-0005-0000-0000-00004E950000}"/>
    <cellStyle name="Output 2 14 56" xfId="37806" xr:uid="{00000000-0005-0000-0000-00004F950000}"/>
    <cellStyle name="Output 2 14 57" xfId="37807" xr:uid="{00000000-0005-0000-0000-000050950000}"/>
    <cellStyle name="Output 2 14 58" xfId="37808" xr:uid="{00000000-0005-0000-0000-000051950000}"/>
    <cellStyle name="Output 2 14 59" xfId="37809" xr:uid="{00000000-0005-0000-0000-000052950000}"/>
    <cellStyle name="Output 2 14 6" xfId="37810" xr:uid="{00000000-0005-0000-0000-000053950000}"/>
    <cellStyle name="Output 2 14 6 2" xfId="37811" xr:uid="{00000000-0005-0000-0000-000054950000}"/>
    <cellStyle name="Output 2 14 60" xfId="37812" xr:uid="{00000000-0005-0000-0000-000055950000}"/>
    <cellStyle name="Output 2 14 61" xfId="37813" xr:uid="{00000000-0005-0000-0000-000056950000}"/>
    <cellStyle name="Output 2 14 62" xfId="37814" xr:uid="{00000000-0005-0000-0000-000057950000}"/>
    <cellStyle name="Output 2 14 63" xfId="37815" xr:uid="{00000000-0005-0000-0000-000058950000}"/>
    <cellStyle name="Output 2 14 64" xfId="37816" xr:uid="{00000000-0005-0000-0000-000059950000}"/>
    <cellStyle name="Output 2 14 65" xfId="37817" xr:uid="{00000000-0005-0000-0000-00005A950000}"/>
    <cellStyle name="Output 2 14 66" xfId="37818" xr:uid="{00000000-0005-0000-0000-00005B950000}"/>
    <cellStyle name="Output 2 14 67" xfId="37819" xr:uid="{00000000-0005-0000-0000-00005C950000}"/>
    <cellStyle name="Output 2 14 68" xfId="37820" xr:uid="{00000000-0005-0000-0000-00005D950000}"/>
    <cellStyle name="Output 2 14 69" xfId="37821" xr:uid="{00000000-0005-0000-0000-00005E950000}"/>
    <cellStyle name="Output 2 14 7" xfId="37822" xr:uid="{00000000-0005-0000-0000-00005F950000}"/>
    <cellStyle name="Output 2 14 7 2" xfId="37823" xr:uid="{00000000-0005-0000-0000-000060950000}"/>
    <cellStyle name="Output 2 14 70" xfId="37824" xr:uid="{00000000-0005-0000-0000-000061950000}"/>
    <cellStyle name="Output 2 14 71" xfId="37825" xr:uid="{00000000-0005-0000-0000-000062950000}"/>
    <cellStyle name="Output 2 14 72" xfId="37826" xr:uid="{00000000-0005-0000-0000-000063950000}"/>
    <cellStyle name="Output 2 14 73" xfId="37827" xr:uid="{00000000-0005-0000-0000-000064950000}"/>
    <cellStyle name="Output 2 14 74" xfId="37828" xr:uid="{00000000-0005-0000-0000-000065950000}"/>
    <cellStyle name="Output 2 14 75" xfId="37829" xr:uid="{00000000-0005-0000-0000-000066950000}"/>
    <cellStyle name="Output 2 14 76" xfId="37830" xr:uid="{00000000-0005-0000-0000-000067950000}"/>
    <cellStyle name="Output 2 14 77" xfId="52641" xr:uid="{00000000-0005-0000-0000-000068950000}"/>
    <cellStyle name="Output 2 14 78" xfId="52894" xr:uid="{00000000-0005-0000-0000-000069950000}"/>
    <cellStyle name="Output 2 14 79" xfId="53355" xr:uid="{00000000-0005-0000-0000-00006A950000}"/>
    <cellStyle name="Output 2 14 8" xfId="37831" xr:uid="{00000000-0005-0000-0000-00006B950000}"/>
    <cellStyle name="Output 2 14 8 2" xfId="37832" xr:uid="{00000000-0005-0000-0000-00006C950000}"/>
    <cellStyle name="Output 2 14 9" xfId="37833" xr:uid="{00000000-0005-0000-0000-00006D950000}"/>
    <cellStyle name="Output 2 14 9 2" xfId="37834" xr:uid="{00000000-0005-0000-0000-00006E950000}"/>
    <cellStyle name="Output 2 15" xfId="1071" xr:uid="{00000000-0005-0000-0000-00006F950000}"/>
    <cellStyle name="Output 2 15 10" xfId="37835" xr:uid="{00000000-0005-0000-0000-000070950000}"/>
    <cellStyle name="Output 2 15 10 2" xfId="37836" xr:uid="{00000000-0005-0000-0000-000071950000}"/>
    <cellStyle name="Output 2 15 11" xfId="37837" xr:uid="{00000000-0005-0000-0000-000072950000}"/>
    <cellStyle name="Output 2 15 11 2" xfId="37838" xr:uid="{00000000-0005-0000-0000-000073950000}"/>
    <cellStyle name="Output 2 15 12" xfId="37839" xr:uid="{00000000-0005-0000-0000-000074950000}"/>
    <cellStyle name="Output 2 15 12 2" xfId="37840" xr:uid="{00000000-0005-0000-0000-000075950000}"/>
    <cellStyle name="Output 2 15 13" xfId="37841" xr:uid="{00000000-0005-0000-0000-000076950000}"/>
    <cellStyle name="Output 2 15 13 2" xfId="37842" xr:uid="{00000000-0005-0000-0000-000077950000}"/>
    <cellStyle name="Output 2 15 14" xfId="37843" xr:uid="{00000000-0005-0000-0000-000078950000}"/>
    <cellStyle name="Output 2 15 14 2" xfId="37844" xr:uid="{00000000-0005-0000-0000-000079950000}"/>
    <cellStyle name="Output 2 15 15" xfId="37845" xr:uid="{00000000-0005-0000-0000-00007A950000}"/>
    <cellStyle name="Output 2 15 15 2" xfId="37846" xr:uid="{00000000-0005-0000-0000-00007B950000}"/>
    <cellStyle name="Output 2 15 16" xfId="37847" xr:uid="{00000000-0005-0000-0000-00007C950000}"/>
    <cellStyle name="Output 2 15 16 2" xfId="37848" xr:uid="{00000000-0005-0000-0000-00007D950000}"/>
    <cellStyle name="Output 2 15 17" xfId="37849" xr:uid="{00000000-0005-0000-0000-00007E950000}"/>
    <cellStyle name="Output 2 15 17 2" xfId="37850" xr:uid="{00000000-0005-0000-0000-00007F950000}"/>
    <cellStyle name="Output 2 15 18" xfId="37851" xr:uid="{00000000-0005-0000-0000-000080950000}"/>
    <cellStyle name="Output 2 15 18 2" xfId="37852" xr:uid="{00000000-0005-0000-0000-000081950000}"/>
    <cellStyle name="Output 2 15 19" xfId="37853" xr:uid="{00000000-0005-0000-0000-000082950000}"/>
    <cellStyle name="Output 2 15 19 2" xfId="37854" xr:uid="{00000000-0005-0000-0000-000083950000}"/>
    <cellStyle name="Output 2 15 2" xfId="1072" xr:uid="{00000000-0005-0000-0000-000084950000}"/>
    <cellStyle name="Output 2 15 2 2" xfId="37855" xr:uid="{00000000-0005-0000-0000-000085950000}"/>
    <cellStyle name="Output 2 15 20" xfId="37856" xr:uid="{00000000-0005-0000-0000-000086950000}"/>
    <cellStyle name="Output 2 15 20 2" xfId="37857" xr:uid="{00000000-0005-0000-0000-000087950000}"/>
    <cellStyle name="Output 2 15 21" xfId="37858" xr:uid="{00000000-0005-0000-0000-000088950000}"/>
    <cellStyle name="Output 2 15 21 2" xfId="37859" xr:uid="{00000000-0005-0000-0000-000089950000}"/>
    <cellStyle name="Output 2 15 22" xfId="37860" xr:uid="{00000000-0005-0000-0000-00008A950000}"/>
    <cellStyle name="Output 2 15 22 2" xfId="37861" xr:uid="{00000000-0005-0000-0000-00008B950000}"/>
    <cellStyle name="Output 2 15 23" xfId="37862" xr:uid="{00000000-0005-0000-0000-00008C950000}"/>
    <cellStyle name="Output 2 15 23 2" xfId="37863" xr:uid="{00000000-0005-0000-0000-00008D950000}"/>
    <cellStyle name="Output 2 15 24" xfId="37864" xr:uid="{00000000-0005-0000-0000-00008E950000}"/>
    <cellStyle name="Output 2 15 24 2" xfId="37865" xr:uid="{00000000-0005-0000-0000-00008F950000}"/>
    <cellStyle name="Output 2 15 25" xfId="37866" xr:uid="{00000000-0005-0000-0000-000090950000}"/>
    <cellStyle name="Output 2 15 25 2" xfId="37867" xr:uid="{00000000-0005-0000-0000-000091950000}"/>
    <cellStyle name="Output 2 15 26" xfId="37868" xr:uid="{00000000-0005-0000-0000-000092950000}"/>
    <cellStyle name="Output 2 15 26 2" xfId="37869" xr:uid="{00000000-0005-0000-0000-000093950000}"/>
    <cellStyle name="Output 2 15 27" xfId="37870" xr:uid="{00000000-0005-0000-0000-000094950000}"/>
    <cellStyle name="Output 2 15 27 2" xfId="37871" xr:uid="{00000000-0005-0000-0000-000095950000}"/>
    <cellStyle name="Output 2 15 28" xfId="37872" xr:uid="{00000000-0005-0000-0000-000096950000}"/>
    <cellStyle name="Output 2 15 28 2" xfId="37873" xr:uid="{00000000-0005-0000-0000-000097950000}"/>
    <cellStyle name="Output 2 15 29" xfId="37874" xr:uid="{00000000-0005-0000-0000-000098950000}"/>
    <cellStyle name="Output 2 15 29 2" xfId="37875" xr:uid="{00000000-0005-0000-0000-000099950000}"/>
    <cellStyle name="Output 2 15 3" xfId="37876" xr:uid="{00000000-0005-0000-0000-00009A950000}"/>
    <cellStyle name="Output 2 15 3 2" xfId="37877" xr:uid="{00000000-0005-0000-0000-00009B950000}"/>
    <cellStyle name="Output 2 15 30" xfId="37878" xr:uid="{00000000-0005-0000-0000-00009C950000}"/>
    <cellStyle name="Output 2 15 30 2" xfId="37879" xr:uid="{00000000-0005-0000-0000-00009D950000}"/>
    <cellStyle name="Output 2 15 31" xfId="37880" xr:uid="{00000000-0005-0000-0000-00009E950000}"/>
    <cellStyle name="Output 2 15 31 2" xfId="37881" xr:uid="{00000000-0005-0000-0000-00009F950000}"/>
    <cellStyle name="Output 2 15 32" xfId="37882" xr:uid="{00000000-0005-0000-0000-0000A0950000}"/>
    <cellStyle name="Output 2 15 32 2" xfId="37883" xr:uid="{00000000-0005-0000-0000-0000A1950000}"/>
    <cellStyle name="Output 2 15 33" xfId="37884" xr:uid="{00000000-0005-0000-0000-0000A2950000}"/>
    <cellStyle name="Output 2 15 33 2" xfId="37885" xr:uid="{00000000-0005-0000-0000-0000A3950000}"/>
    <cellStyle name="Output 2 15 34" xfId="37886" xr:uid="{00000000-0005-0000-0000-0000A4950000}"/>
    <cellStyle name="Output 2 15 34 2" xfId="37887" xr:uid="{00000000-0005-0000-0000-0000A5950000}"/>
    <cellStyle name="Output 2 15 35" xfId="37888" xr:uid="{00000000-0005-0000-0000-0000A6950000}"/>
    <cellStyle name="Output 2 15 35 2" xfId="37889" xr:uid="{00000000-0005-0000-0000-0000A7950000}"/>
    <cellStyle name="Output 2 15 36" xfId="37890" xr:uid="{00000000-0005-0000-0000-0000A8950000}"/>
    <cellStyle name="Output 2 15 36 2" xfId="37891" xr:uid="{00000000-0005-0000-0000-0000A9950000}"/>
    <cellStyle name="Output 2 15 37" xfId="37892" xr:uid="{00000000-0005-0000-0000-0000AA950000}"/>
    <cellStyle name="Output 2 15 37 2" xfId="37893" xr:uid="{00000000-0005-0000-0000-0000AB950000}"/>
    <cellStyle name="Output 2 15 38" xfId="37894" xr:uid="{00000000-0005-0000-0000-0000AC950000}"/>
    <cellStyle name="Output 2 15 38 2" xfId="37895" xr:uid="{00000000-0005-0000-0000-0000AD950000}"/>
    <cellStyle name="Output 2 15 39" xfId="37896" xr:uid="{00000000-0005-0000-0000-0000AE950000}"/>
    <cellStyle name="Output 2 15 39 2" xfId="37897" xr:uid="{00000000-0005-0000-0000-0000AF950000}"/>
    <cellStyle name="Output 2 15 4" xfId="37898" xr:uid="{00000000-0005-0000-0000-0000B0950000}"/>
    <cellStyle name="Output 2 15 4 2" xfId="37899" xr:uid="{00000000-0005-0000-0000-0000B1950000}"/>
    <cellStyle name="Output 2 15 40" xfId="37900" xr:uid="{00000000-0005-0000-0000-0000B2950000}"/>
    <cellStyle name="Output 2 15 41" xfId="37901" xr:uid="{00000000-0005-0000-0000-0000B3950000}"/>
    <cellStyle name="Output 2 15 42" xfId="37902" xr:uid="{00000000-0005-0000-0000-0000B4950000}"/>
    <cellStyle name="Output 2 15 43" xfId="37903" xr:uid="{00000000-0005-0000-0000-0000B5950000}"/>
    <cellStyle name="Output 2 15 44" xfId="37904" xr:uid="{00000000-0005-0000-0000-0000B6950000}"/>
    <cellStyle name="Output 2 15 45" xfId="37905" xr:uid="{00000000-0005-0000-0000-0000B7950000}"/>
    <cellStyle name="Output 2 15 46" xfId="37906" xr:uid="{00000000-0005-0000-0000-0000B8950000}"/>
    <cellStyle name="Output 2 15 47" xfId="37907" xr:uid="{00000000-0005-0000-0000-0000B9950000}"/>
    <cellStyle name="Output 2 15 48" xfId="37908" xr:uid="{00000000-0005-0000-0000-0000BA950000}"/>
    <cellStyle name="Output 2 15 49" xfId="37909" xr:uid="{00000000-0005-0000-0000-0000BB950000}"/>
    <cellStyle name="Output 2 15 5" xfId="37910" xr:uid="{00000000-0005-0000-0000-0000BC950000}"/>
    <cellStyle name="Output 2 15 5 2" xfId="37911" xr:uid="{00000000-0005-0000-0000-0000BD950000}"/>
    <cellStyle name="Output 2 15 50" xfId="37912" xr:uid="{00000000-0005-0000-0000-0000BE950000}"/>
    <cellStyle name="Output 2 15 51" xfId="37913" xr:uid="{00000000-0005-0000-0000-0000BF950000}"/>
    <cellStyle name="Output 2 15 52" xfId="37914" xr:uid="{00000000-0005-0000-0000-0000C0950000}"/>
    <cellStyle name="Output 2 15 53" xfId="37915" xr:uid="{00000000-0005-0000-0000-0000C1950000}"/>
    <cellStyle name="Output 2 15 54" xfId="37916" xr:uid="{00000000-0005-0000-0000-0000C2950000}"/>
    <cellStyle name="Output 2 15 55" xfId="37917" xr:uid="{00000000-0005-0000-0000-0000C3950000}"/>
    <cellStyle name="Output 2 15 56" xfId="37918" xr:uid="{00000000-0005-0000-0000-0000C4950000}"/>
    <cellStyle name="Output 2 15 57" xfId="37919" xr:uid="{00000000-0005-0000-0000-0000C5950000}"/>
    <cellStyle name="Output 2 15 58" xfId="37920" xr:uid="{00000000-0005-0000-0000-0000C6950000}"/>
    <cellStyle name="Output 2 15 59" xfId="37921" xr:uid="{00000000-0005-0000-0000-0000C7950000}"/>
    <cellStyle name="Output 2 15 6" xfId="37922" xr:uid="{00000000-0005-0000-0000-0000C8950000}"/>
    <cellStyle name="Output 2 15 6 2" xfId="37923" xr:uid="{00000000-0005-0000-0000-0000C9950000}"/>
    <cellStyle name="Output 2 15 60" xfId="37924" xr:uid="{00000000-0005-0000-0000-0000CA950000}"/>
    <cellStyle name="Output 2 15 61" xfId="37925" xr:uid="{00000000-0005-0000-0000-0000CB950000}"/>
    <cellStyle name="Output 2 15 62" xfId="37926" xr:uid="{00000000-0005-0000-0000-0000CC950000}"/>
    <cellStyle name="Output 2 15 63" xfId="37927" xr:uid="{00000000-0005-0000-0000-0000CD950000}"/>
    <cellStyle name="Output 2 15 64" xfId="37928" xr:uid="{00000000-0005-0000-0000-0000CE950000}"/>
    <cellStyle name="Output 2 15 65" xfId="37929" xr:uid="{00000000-0005-0000-0000-0000CF950000}"/>
    <cellStyle name="Output 2 15 66" xfId="37930" xr:uid="{00000000-0005-0000-0000-0000D0950000}"/>
    <cellStyle name="Output 2 15 67" xfId="37931" xr:uid="{00000000-0005-0000-0000-0000D1950000}"/>
    <cellStyle name="Output 2 15 68" xfId="37932" xr:uid="{00000000-0005-0000-0000-0000D2950000}"/>
    <cellStyle name="Output 2 15 69" xfId="37933" xr:uid="{00000000-0005-0000-0000-0000D3950000}"/>
    <cellStyle name="Output 2 15 7" xfId="37934" xr:uid="{00000000-0005-0000-0000-0000D4950000}"/>
    <cellStyle name="Output 2 15 7 2" xfId="37935" xr:uid="{00000000-0005-0000-0000-0000D5950000}"/>
    <cellStyle name="Output 2 15 70" xfId="37936" xr:uid="{00000000-0005-0000-0000-0000D6950000}"/>
    <cellStyle name="Output 2 15 71" xfId="37937" xr:uid="{00000000-0005-0000-0000-0000D7950000}"/>
    <cellStyle name="Output 2 15 72" xfId="37938" xr:uid="{00000000-0005-0000-0000-0000D8950000}"/>
    <cellStyle name="Output 2 15 73" xfId="37939" xr:uid="{00000000-0005-0000-0000-0000D9950000}"/>
    <cellStyle name="Output 2 15 74" xfId="37940" xr:uid="{00000000-0005-0000-0000-0000DA950000}"/>
    <cellStyle name="Output 2 15 75" xfId="37941" xr:uid="{00000000-0005-0000-0000-0000DB950000}"/>
    <cellStyle name="Output 2 15 76" xfId="37942" xr:uid="{00000000-0005-0000-0000-0000DC950000}"/>
    <cellStyle name="Output 2 15 77" xfId="52724" xr:uid="{00000000-0005-0000-0000-0000DD950000}"/>
    <cellStyle name="Output 2 15 78" xfId="52996" xr:uid="{00000000-0005-0000-0000-0000DE950000}"/>
    <cellStyle name="Output 2 15 79" xfId="53457" xr:uid="{00000000-0005-0000-0000-0000DF950000}"/>
    <cellStyle name="Output 2 15 8" xfId="37943" xr:uid="{00000000-0005-0000-0000-0000E0950000}"/>
    <cellStyle name="Output 2 15 8 2" xfId="37944" xr:uid="{00000000-0005-0000-0000-0000E1950000}"/>
    <cellStyle name="Output 2 15 9" xfId="37945" xr:uid="{00000000-0005-0000-0000-0000E2950000}"/>
    <cellStyle name="Output 2 15 9 2" xfId="37946" xr:uid="{00000000-0005-0000-0000-0000E3950000}"/>
    <cellStyle name="Output 2 16" xfId="1073" xr:uid="{00000000-0005-0000-0000-0000E4950000}"/>
    <cellStyle name="Output 2 16 10" xfId="37947" xr:uid="{00000000-0005-0000-0000-0000E5950000}"/>
    <cellStyle name="Output 2 16 10 2" xfId="37948" xr:uid="{00000000-0005-0000-0000-0000E6950000}"/>
    <cellStyle name="Output 2 16 11" xfId="37949" xr:uid="{00000000-0005-0000-0000-0000E7950000}"/>
    <cellStyle name="Output 2 16 11 2" xfId="37950" xr:uid="{00000000-0005-0000-0000-0000E8950000}"/>
    <cellStyle name="Output 2 16 12" xfId="37951" xr:uid="{00000000-0005-0000-0000-0000E9950000}"/>
    <cellStyle name="Output 2 16 12 2" xfId="37952" xr:uid="{00000000-0005-0000-0000-0000EA950000}"/>
    <cellStyle name="Output 2 16 13" xfId="37953" xr:uid="{00000000-0005-0000-0000-0000EB950000}"/>
    <cellStyle name="Output 2 16 13 2" xfId="37954" xr:uid="{00000000-0005-0000-0000-0000EC950000}"/>
    <cellStyle name="Output 2 16 14" xfId="37955" xr:uid="{00000000-0005-0000-0000-0000ED950000}"/>
    <cellStyle name="Output 2 16 14 2" xfId="37956" xr:uid="{00000000-0005-0000-0000-0000EE950000}"/>
    <cellStyle name="Output 2 16 15" xfId="37957" xr:uid="{00000000-0005-0000-0000-0000EF950000}"/>
    <cellStyle name="Output 2 16 15 2" xfId="37958" xr:uid="{00000000-0005-0000-0000-0000F0950000}"/>
    <cellStyle name="Output 2 16 16" xfId="37959" xr:uid="{00000000-0005-0000-0000-0000F1950000}"/>
    <cellStyle name="Output 2 16 16 2" xfId="37960" xr:uid="{00000000-0005-0000-0000-0000F2950000}"/>
    <cellStyle name="Output 2 16 17" xfId="37961" xr:uid="{00000000-0005-0000-0000-0000F3950000}"/>
    <cellStyle name="Output 2 16 17 2" xfId="37962" xr:uid="{00000000-0005-0000-0000-0000F4950000}"/>
    <cellStyle name="Output 2 16 18" xfId="37963" xr:uid="{00000000-0005-0000-0000-0000F5950000}"/>
    <cellStyle name="Output 2 16 18 2" xfId="37964" xr:uid="{00000000-0005-0000-0000-0000F6950000}"/>
    <cellStyle name="Output 2 16 19" xfId="37965" xr:uid="{00000000-0005-0000-0000-0000F7950000}"/>
    <cellStyle name="Output 2 16 19 2" xfId="37966" xr:uid="{00000000-0005-0000-0000-0000F8950000}"/>
    <cellStyle name="Output 2 16 2" xfId="1074" xr:uid="{00000000-0005-0000-0000-0000F9950000}"/>
    <cellStyle name="Output 2 16 2 2" xfId="37967" xr:uid="{00000000-0005-0000-0000-0000FA950000}"/>
    <cellStyle name="Output 2 16 20" xfId="37968" xr:uid="{00000000-0005-0000-0000-0000FB950000}"/>
    <cellStyle name="Output 2 16 20 2" xfId="37969" xr:uid="{00000000-0005-0000-0000-0000FC950000}"/>
    <cellStyle name="Output 2 16 21" xfId="37970" xr:uid="{00000000-0005-0000-0000-0000FD950000}"/>
    <cellStyle name="Output 2 16 21 2" xfId="37971" xr:uid="{00000000-0005-0000-0000-0000FE950000}"/>
    <cellStyle name="Output 2 16 22" xfId="37972" xr:uid="{00000000-0005-0000-0000-0000FF950000}"/>
    <cellStyle name="Output 2 16 22 2" xfId="37973" xr:uid="{00000000-0005-0000-0000-000000960000}"/>
    <cellStyle name="Output 2 16 23" xfId="37974" xr:uid="{00000000-0005-0000-0000-000001960000}"/>
    <cellStyle name="Output 2 16 23 2" xfId="37975" xr:uid="{00000000-0005-0000-0000-000002960000}"/>
    <cellStyle name="Output 2 16 24" xfId="37976" xr:uid="{00000000-0005-0000-0000-000003960000}"/>
    <cellStyle name="Output 2 16 24 2" xfId="37977" xr:uid="{00000000-0005-0000-0000-000004960000}"/>
    <cellStyle name="Output 2 16 25" xfId="37978" xr:uid="{00000000-0005-0000-0000-000005960000}"/>
    <cellStyle name="Output 2 16 25 2" xfId="37979" xr:uid="{00000000-0005-0000-0000-000006960000}"/>
    <cellStyle name="Output 2 16 26" xfId="37980" xr:uid="{00000000-0005-0000-0000-000007960000}"/>
    <cellStyle name="Output 2 16 26 2" xfId="37981" xr:uid="{00000000-0005-0000-0000-000008960000}"/>
    <cellStyle name="Output 2 16 27" xfId="37982" xr:uid="{00000000-0005-0000-0000-000009960000}"/>
    <cellStyle name="Output 2 16 27 2" xfId="37983" xr:uid="{00000000-0005-0000-0000-00000A960000}"/>
    <cellStyle name="Output 2 16 28" xfId="37984" xr:uid="{00000000-0005-0000-0000-00000B960000}"/>
    <cellStyle name="Output 2 16 28 2" xfId="37985" xr:uid="{00000000-0005-0000-0000-00000C960000}"/>
    <cellStyle name="Output 2 16 29" xfId="37986" xr:uid="{00000000-0005-0000-0000-00000D960000}"/>
    <cellStyle name="Output 2 16 29 2" xfId="37987" xr:uid="{00000000-0005-0000-0000-00000E960000}"/>
    <cellStyle name="Output 2 16 3" xfId="37988" xr:uid="{00000000-0005-0000-0000-00000F960000}"/>
    <cellStyle name="Output 2 16 3 2" xfId="37989" xr:uid="{00000000-0005-0000-0000-000010960000}"/>
    <cellStyle name="Output 2 16 30" xfId="37990" xr:uid="{00000000-0005-0000-0000-000011960000}"/>
    <cellStyle name="Output 2 16 30 2" xfId="37991" xr:uid="{00000000-0005-0000-0000-000012960000}"/>
    <cellStyle name="Output 2 16 31" xfId="37992" xr:uid="{00000000-0005-0000-0000-000013960000}"/>
    <cellStyle name="Output 2 16 31 2" xfId="37993" xr:uid="{00000000-0005-0000-0000-000014960000}"/>
    <cellStyle name="Output 2 16 32" xfId="37994" xr:uid="{00000000-0005-0000-0000-000015960000}"/>
    <cellStyle name="Output 2 16 32 2" xfId="37995" xr:uid="{00000000-0005-0000-0000-000016960000}"/>
    <cellStyle name="Output 2 16 33" xfId="37996" xr:uid="{00000000-0005-0000-0000-000017960000}"/>
    <cellStyle name="Output 2 16 33 2" xfId="37997" xr:uid="{00000000-0005-0000-0000-000018960000}"/>
    <cellStyle name="Output 2 16 34" xfId="37998" xr:uid="{00000000-0005-0000-0000-000019960000}"/>
    <cellStyle name="Output 2 16 34 2" xfId="37999" xr:uid="{00000000-0005-0000-0000-00001A960000}"/>
    <cellStyle name="Output 2 16 35" xfId="38000" xr:uid="{00000000-0005-0000-0000-00001B960000}"/>
    <cellStyle name="Output 2 16 35 2" xfId="38001" xr:uid="{00000000-0005-0000-0000-00001C960000}"/>
    <cellStyle name="Output 2 16 36" xfId="38002" xr:uid="{00000000-0005-0000-0000-00001D960000}"/>
    <cellStyle name="Output 2 16 36 2" xfId="38003" xr:uid="{00000000-0005-0000-0000-00001E960000}"/>
    <cellStyle name="Output 2 16 37" xfId="38004" xr:uid="{00000000-0005-0000-0000-00001F960000}"/>
    <cellStyle name="Output 2 16 37 2" xfId="38005" xr:uid="{00000000-0005-0000-0000-000020960000}"/>
    <cellStyle name="Output 2 16 38" xfId="38006" xr:uid="{00000000-0005-0000-0000-000021960000}"/>
    <cellStyle name="Output 2 16 38 2" xfId="38007" xr:uid="{00000000-0005-0000-0000-000022960000}"/>
    <cellStyle name="Output 2 16 39" xfId="38008" xr:uid="{00000000-0005-0000-0000-000023960000}"/>
    <cellStyle name="Output 2 16 39 2" xfId="38009" xr:uid="{00000000-0005-0000-0000-000024960000}"/>
    <cellStyle name="Output 2 16 4" xfId="38010" xr:uid="{00000000-0005-0000-0000-000025960000}"/>
    <cellStyle name="Output 2 16 4 2" xfId="38011" xr:uid="{00000000-0005-0000-0000-000026960000}"/>
    <cellStyle name="Output 2 16 40" xfId="38012" xr:uid="{00000000-0005-0000-0000-000027960000}"/>
    <cellStyle name="Output 2 16 41" xfId="38013" xr:uid="{00000000-0005-0000-0000-000028960000}"/>
    <cellStyle name="Output 2 16 42" xfId="38014" xr:uid="{00000000-0005-0000-0000-000029960000}"/>
    <cellStyle name="Output 2 16 43" xfId="38015" xr:uid="{00000000-0005-0000-0000-00002A960000}"/>
    <cellStyle name="Output 2 16 44" xfId="38016" xr:uid="{00000000-0005-0000-0000-00002B960000}"/>
    <cellStyle name="Output 2 16 45" xfId="38017" xr:uid="{00000000-0005-0000-0000-00002C960000}"/>
    <cellStyle name="Output 2 16 46" xfId="38018" xr:uid="{00000000-0005-0000-0000-00002D960000}"/>
    <cellStyle name="Output 2 16 47" xfId="38019" xr:uid="{00000000-0005-0000-0000-00002E960000}"/>
    <cellStyle name="Output 2 16 48" xfId="38020" xr:uid="{00000000-0005-0000-0000-00002F960000}"/>
    <cellStyle name="Output 2 16 49" xfId="38021" xr:uid="{00000000-0005-0000-0000-000030960000}"/>
    <cellStyle name="Output 2 16 5" xfId="38022" xr:uid="{00000000-0005-0000-0000-000031960000}"/>
    <cellStyle name="Output 2 16 5 2" xfId="38023" xr:uid="{00000000-0005-0000-0000-000032960000}"/>
    <cellStyle name="Output 2 16 50" xfId="38024" xr:uid="{00000000-0005-0000-0000-000033960000}"/>
    <cellStyle name="Output 2 16 51" xfId="38025" xr:uid="{00000000-0005-0000-0000-000034960000}"/>
    <cellStyle name="Output 2 16 52" xfId="38026" xr:uid="{00000000-0005-0000-0000-000035960000}"/>
    <cellStyle name="Output 2 16 53" xfId="38027" xr:uid="{00000000-0005-0000-0000-000036960000}"/>
    <cellStyle name="Output 2 16 54" xfId="38028" xr:uid="{00000000-0005-0000-0000-000037960000}"/>
    <cellStyle name="Output 2 16 55" xfId="38029" xr:uid="{00000000-0005-0000-0000-000038960000}"/>
    <cellStyle name="Output 2 16 56" xfId="38030" xr:uid="{00000000-0005-0000-0000-000039960000}"/>
    <cellStyle name="Output 2 16 57" xfId="38031" xr:uid="{00000000-0005-0000-0000-00003A960000}"/>
    <cellStyle name="Output 2 16 58" xfId="38032" xr:uid="{00000000-0005-0000-0000-00003B960000}"/>
    <cellStyle name="Output 2 16 59" xfId="38033" xr:uid="{00000000-0005-0000-0000-00003C960000}"/>
    <cellStyle name="Output 2 16 6" xfId="38034" xr:uid="{00000000-0005-0000-0000-00003D960000}"/>
    <cellStyle name="Output 2 16 6 2" xfId="38035" xr:uid="{00000000-0005-0000-0000-00003E960000}"/>
    <cellStyle name="Output 2 16 60" xfId="38036" xr:uid="{00000000-0005-0000-0000-00003F960000}"/>
    <cellStyle name="Output 2 16 61" xfId="38037" xr:uid="{00000000-0005-0000-0000-000040960000}"/>
    <cellStyle name="Output 2 16 62" xfId="38038" xr:uid="{00000000-0005-0000-0000-000041960000}"/>
    <cellStyle name="Output 2 16 63" xfId="38039" xr:uid="{00000000-0005-0000-0000-000042960000}"/>
    <cellStyle name="Output 2 16 64" xfId="38040" xr:uid="{00000000-0005-0000-0000-000043960000}"/>
    <cellStyle name="Output 2 16 65" xfId="38041" xr:uid="{00000000-0005-0000-0000-000044960000}"/>
    <cellStyle name="Output 2 16 66" xfId="38042" xr:uid="{00000000-0005-0000-0000-000045960000}"/>
    <cellStyle name="Output 2 16 67" xfId="38043" xr:uid="{00000000-0005-0000-0000-000046960000}"/>
    <cellStyle name="Output 2 16 68" xfId="38044" xr:uid="{00000000-0005-0000-0000-000047960000}"/>
    <cellStyle name="Output 2 16 69" xfId="38045" xr:uid="{00000000-0005-0000-0000-000048960000}"/>
    <cellStyle name="Output 2 16 7" xfId="38046" xr:uid="{00000000-0005-0000-0000-000049960000}"/>
    <cellStyle name="Output 2 16 7 2" xfId="38047" xr:uid="{00000000-0005-0000-0000-00004A960000}"/>
    <cellStyle name="Output 2 16 70" xfId="38048" xr:uid="{00000000-0005-0000-0000-00004B960000}"/>
    <cellStyle name="Output 2 16 71" xfId="38049" xr:uid="{00000000-0005-0000-0000-00004C960000}"/>
    <cellStyle name="Output 2 16 72" xfId="38050" xr:uid="{00000000-0005-0000-0000-00004D960000}"/>
    <cellStyle name="Output 2 16 73" xfId="38051" xr:uid="{00000000-0005-0000-0000-00004E960000}"/>
    <cellStyle name="Output 2 16 74" xfId="38052" xr:uid="{00000000-0005-0000-0000-00004F960000}"/>
    <cellStyle name="Output 2 16 75" xfId="38053" xr:uid="{00000000-0005-0000-0000-000050960000}"/>
    <cellStyle name="Output 2 16 76" xfId="38054" xr:uid="{00000000-0005-0000-0000-000051960000}"/>
    <cellStyle name="Output 2 16 77" xfId="52690" xr:uid="{00000000-0005-0000-0000-000052960000}"/>
    <cellStyle name="Output 2 16 78" xfId="52952" xr:uid="{00000000-0005-0000-0000-000053960000}"/>
    <cellStyle name="Output 2 16 79" xfId="53413" xr:uid="{00000000-0005-0000-0000-000054960000}"/>
    <cellStyle name="Output 2 16 8" xfId="38055" xr:uid="{00000000-0005-0000-0000-000055960000}"/>
    <cellStyle name="Output 2 16 8 2" xfId="38056" xr:uid="{00000000-0005-0000-0000-000056960000}"/>
    <cellStyle name="Output 2 16 9" xfId="38057" xr:uid="{00000000-0005-0000-0000-000057960000}"/>
    <cellStyle name="Output 2 16 9 2" xfId="38058" xr:uid="{00000000-0005-0000-0000-000058960000}"/>
    <cellStyle name="Output 2 17" xfId="1075" xr:uid="{00000000-0005-0000-0000-000059960000}"/>
    <cellStyle name="Output 2 17 10" xfId="38059" xr:uid="{00000000-0005-0000-0000-00005A960000}"/>
    <cellStyle name="Output 2 17 10 2" xfId="38060" xr:uid="{00000000-0005-0000-0000-00005B960000}"/>
    <cellStyle name="Output 2 17 11" xfId="38061" xr:uid="{00000000-0005-0000-0000-00005C960000}"/>
    <cellStyle name="Output 2 17 11 2" xfId="38062" xr:uid="{00000000-0005-0000-0000-00005D960000}"/>
    <cellStyle name="Output 2 17 12" xfId="38063" xr:uid="{00000000-0005-0000-0000-00005E960000}"/>
    <cellStyle name="Output 2 17 12 2" xfId="38064" xr:uid="{00000000-0005-0000-0000-00005F960000}"/>
    <cellStyle name="Output 2 17 13" xfId="38065" xr:uid="{00000000-0005-0000-0000-000060960000}"/>
    <cellStyle name="Output 2 17 13 2" xfId="38066" xr:uid="{00000000-0005-0000-0000-000061960000}"/>
    <cellStyle name="Output 2 17 14" xfId="38067" xr:uid="{00000000-0005-0000-0000-000062960000}"/>
    <cellStyle name="Output 2 17 14 2" xfId="38068" xr:uid="{00000000-0005-0000-0000-000063960000}"/>
    <cellStyle name="Output 2 17 15" xfId="38069" xr:uid="{00000000-0005-0000-0000-000064960000}"/>
    <cellStyle name="Output 2 17 15 2" xfId="38070" xr:uid="{00000000-0005-0000-0000-000065960000}"/>
    <cellStyle name="Output 2 17 16" xfId="38071" xr:uid="{00000000-0005-0000-0000-000066960000}"/>
    <cellStyle name="Output 2 17 16 2" xfId="38072" xr:uid="{00000000-0005-0000-0000-000067960000}"/>
    <cellStyle name="Output 2 17 17" xfId="38073" xr:uid="{00000000-0005-0000-0000-000068960000}"/>
    <cellStyle name="Output 2 17 17 2" xfId="38074" xr:uid="{00000000-0005-0000-0000-000069960000}"/>
    <cellStyle name="Output 2 17 18" xfId="38075" xr:uid="{00000000-0005-0000-0000-00006A960000}"/>
    <cellStyle name="Output 2 17 18 2" xfId="38076" xr:uid="{00000000-0005-0000-0000-00006B960000}"/>
    <cellStyle name="Output 2 17 19" xfId="38077" xr:uid="{00000000-0005-0000-0000-00006C960000}"/>
    <cellStyle name="Output 2 17 19 2" xfId="38078" xr:uid="{00000000-0005-0000-0000-00006D960000}"/>
    <cellStyle name="Output 2 17 2" xfId="1076" xr:uid="{00000000-0005-0000-0000-00006E960000}"/>
    <cellStyle name="Output 2 17 2 2" xfId="38079" xr:uid="{00000000-0005-0000-0000-00006F960000}"/>
    <cellStyle name="Output 2 17 20" xfId="38080" xr:uid="{00000000-0005-0000-0000-000070960000}"/>
    <cellStyle name="Output 2 17 20 2" xfId="38081" xr:uid="{00000000-0005-0000-0000-000071960000}"/>
    <cellStyle name="Output 2 17 21" xfId="38082" xr:uid="{00000000-0005-0000-0000-000072960000}"/>
    <cellStyle name="Output 2 17 21 2" xfId="38083" xr:uid="{00000000-0005-0000-0000-000073960000}"/>
    <cellStyle name="Output 2 17 22" xfId="38084" xr:uid="{00000000-0005-0000-0000-000074960000}"/>
    <cellStyle name="Output 2 17 22 2" xfId="38085" xr:uid="{00000000-0005-0000-0000-000075960000}"/>
    <cellStyle name="Output 2 17 23" xfId="38086" xr:uid="{00000000-0005-0000-0000-000076960000}"/>
    <cellStyle name="Output 2 17 23 2" xfId="38087" xr:uid="{00000000-0005-0000-0000-000077960000}"/>
    <cellStyle name="Output 2 17 24" xfId="38088" xr:uid="{00000000-0005-0000-0000-000078960000}"/>
    <cellStyle name="Output 2 17 24 2" xfId="38089" xr:uid="{00000000-0005-0000-0000-000079960000}"/>
    <cellStyle name="Output 2 17 25" xfId="38090" xr:uid="{00000000-0005-0000-0000-00007A960000}"/>
    <cellStyle name="Output 2 17 25 2" xfId="38091" xr:uid="{00000000-0005-0000-0000-00007B960000}"/>
    <cellStyle name="Output 2 17 26" xfId="38092" xr:uid="{00000000-0005-0000-0000-00007C960000}"/>
    <cellStyle name="Output 2 17 26 2" xfId="38093" xr:uid="{00000000-0005-0000-0000-00007D960000}"/>
    <cellStyle name="Output 2 17 27" xfId="38094" xr:uid="{00000000-0005-0000-0000-00007E960000}"/>
    <cellStyle name="Output 2 17 27 2" xfId="38095" xr:uid="{00000000-0005-0000-0000-00007F960000}"/>
    <cellStyle name="Output 2 17 28" xfId="38096" xr:uid="{00000000-0005-0000-0000-000080960000}"/>
    <cellStyle name="Output 2 17 28 2" xfId="38097" xr:uid="{00000000-0005-0000-0000-000081960000}"/>
    <cellStyle name="Output 2 17 29" xfId="38098" xr:uid="{00000000-0005-0000-0000-000082960000}"/>
    <cellStyle name="Output 2 17 29 2" xfId="38099" xr:uid="{00000000-0005-0000-0000-000083960000}"/>
    <cellStyle name="Output 2 17 3" xfId="38100" xr:uid="{00000000-0005-0000-0000-000084960000}"/>
    <cellStyle name="Output 2 17 3 2" xfId="38101" xr:uid="{00000000-0005-0000-0000-000085960000}"/>
    <cellStyle name="Output 2 17 30" xfId="38102" xr:uid="{00000000-0005-0000-0000-000086960000}"/>
    <cellStyle name="Output 2 17 30 2" xfId="38103" xr:uid="{00000000-0005-0000-0000-000087960000}"/>
    <cellStyle name="Output 2 17 31" xfId="38104" xr:uid="{00000000-0005-0000-0000-000088960000}"/>
    <cellStyle name="Output 2 17 31 2" xfId="38105" xr:uid="{00000000-0005-0000-0000-000089960000}"/>
    <cellStyle name="Output 2 17 32" xfId="38106" xr:uid="{00000000-0005-0000-0000-00008A960000}"/>
    <cellStyle name="Output 2 17 32 2" xfId="38107" xr:uid="{00000000-0005-0000-0000-00008B960000}"/>
    <cellStyle name="Output 2 17 33" xfId="38108" xr:uid="{00000000-0005-0000-0000-00008C960000}"/>
    <cellStyle name="Output 2 17 33 2" xfId="38109" xr:uid="{00000000-0005-0000-0000-00008D960000}"/>
    <cellStyle name="Output 2 17 34" xfId="38110" xr:uid="{00000000-0005-0000-0000-00008E960000}"/>
    <cellStyle name="Output 2 17 34 2" xfId="38111" xr:uid="{00000000-0005-0000-0000-00008F960000}"/>
    <cellStyle name="Output 2 17 35" xfId="38112" xr:uid="{00000000-0005-0000-0000-000090960000}"/>
    <cellStyle name="Output 2 17 35 2" xfId="38113" xr:uid="{00000000-0005-0000-0000-000091960000}"/>
    <cellStyle name="Output 2 17 36" xfId="38114" xr:uid="{00000000-0005-0000-0000-000092960000}"/>
    <cellStyle name="Output 2 17 36 2" xfId="38115" xr:uid="{00000000-0005-0000-0000-000093960000}"/>
    <cellStyle name="Output 2 17 37" xfId="38116" xr:uid="{00000000-0005-0000-0000-000094960000}"/>
    <cellStyle name="Output 2 17 37 2" xfId="38117" xr:uid="{00000000-0005-0000-0000-000095960000}"/>
    <cellStyle name="Output 2 17 38" xfId="38118" xr:uid="{00000000-0005-0000-0000-000096960000}"/>
    <cellStyle name="Output 2 17 38 2" xfId="38119" xr:uid="{00000000-0005-0000-0000-000097960000}"/>
    <cellStyle name="Output 2 17 39" xfId="38120" xr:uid="{00000000-0005-0000-0000-000098960000}"/>
    <cellStyle name="Output 2 17 39 2" xfId="38121" xr:uid="{00000000-0005-0000-0000-000099960000}"/>
    <cellStyle name="Output 2 17 4" xfId="38122" xr:uid="{00000000-0005-0000-0000-00009A960000}"/>
    <cellStyle name="Output 2 17 4 2" xfId="38123" xr:uid="{00000000-0005-0000-0000-00009B960000}"/>
    <cellStyle name="Output 2 17 40" xfId="38124" xr:uid="{00000000-0005-0000-0000-00009C960000}"/>
    <cellStyle name="Output 2 17 41" xfId="38125" xr:uid="{00000000-0005-0000-0000-00009D960000}"/>
    <cellStyle name="Output 2 17 42" xfId="38126" xr:uid="{00000000-0005-0000-0000-00009E960000}"/>
    <cellStyle name="Output 2 17 43" xfId="38127" xr:uid="{00000000-0005-0000-0000-00009F960000}"/>
    <cellStyle name="Output 2 17 44" xfId="38128" xr:uid="{00000000-0005-0000-0000-0000A0960000}"/>
    <cellStyle name="Output 2 17 45" xfId="38129" xr:uid="{00000000-0005-0000-0000-0000A1960000}"/>
    <cellStyle name="Output 2 17 46" xfId="38130" xr:uid="{00000000-0005-0000-0000-0000A2960000}"/>
    <cellStyle name="Output 2 17 47" xfId="38131" xr:uid="{00000000-0005-0000-0000-0000A3960000}"/>
    <cellStyle name="Output 2 17 48" xfId="38132" xr:uid="{00000000-0005-0000-0000-0000A4960000}"/>
    <cellStyle name="Output 2 17 49" xfId="38133" xr:uid="{00000000-0005-0000-0000-0000A5960000}"/>
    <cellStyle name="Output 2 17 5" xfId="38134" xr:uid="{00000000-0005-0000-0000-0000A6960000}"/>
    <cellStyle name="Output 2 17 5 2" xfId="38135" xr:uid="{00000000-0005-0000-0000-0000A7960000}"/>
    <cellStyle name="Output 2 17 50" xfId="38136" xr:uid="{00000000-0005-0000-0000-0000A8960000}"/>
    <cellStyle name="Output 2 17 51" xfId="38137" xr:uid="{00000000-0005-0000-0000-0000A9960000}"/>
    <cellStyle name="Output 2 17 52" xfId="38138" xr:uid="{00000000-0005-0000-0000-0000AA960000}"/>
    <cellStyle name="Output 2 17 53" xfId="38139" xr:uid="{00000000-0005-0000-0000-0000AB960000}"/>
    <cellStyle name="Output 2 17 54" xfId="38140" xr:uid="{00000000-0005-0000-0000-0000AC960000}"/>
    <cellStyle name="Output 2 17 55" xfId="38141" xr:uid="{00000000-0005-0000-0000-0000AD960000}"/>
    <cellStyle name="Output 2 17 56" xfId="38142" xr:uid="{00000000-0005-0000-0000-0000AE960000}"/>
    <cellStyle name="Output 2 17 57" xfId="38143" xr:uid="{00000000-0005-0000-0000-0000AF960000}"/>
    <cellStyle name="Output 2 17 58" xfId="38144" xr:uid="{00000000-0005-0000-0000-0000B0960000}"/>
    <cellStyle name="Output 2 17 59" xfId="38145" xr:uid="{00000000-0005-0000-0000-0000B1960000}"/>
    <cellStyle name="Output 2 17 6" xfId="38146" xr:uid="{00000000-0005-0000-0000-0000B2960000}"/>
    <cellStyle name="Output 2 17 6 2" xfId="38147" xr:uid="{00000000-0005-0000-0000-0000B3960000}"/>
    <cellStyle name="Output 2 17 60" xfId="38148" xr:uid="{00000000-0005-0000-0000-0000B4960000}"/>
    <cellStyle name="Output 2 17 61" xfId="38149" xr:uid="{00000000-0005-0000-0000-0000B5960000}"/>
    <cellStyle name="Output 2 17 62" xfId="38150" xr:uid="{00000000-0005-0000-0000-0000B6960000}"/>
    <cellStyle name="Output 2 17 63" xfId="38151" xr:uid="{00000000-0005-0000-0000-0000B7960000}"/>
    <cellStyle name="Output 2 17 64" xfId="38152" xr:uid="{00000000-0005-0000-0000-0000B8960000}"/>
    <cellStyle name="Output 2 17 65" xfId="38153" xr:uid="{00000000-0005-0000-0000-0000B9960000}"/>
    <cellStyle name="Output 2 17 66" xfId="38154" xr:uid="{00000000-0005-0000-0000-0000BA960000}"/>
    <cellStyle name="Output 2 17 67" xfId="38155" xr:uid="{00000000-0005-0000-0000-0000BB960000}"/>
    <cellStyle name="Output 2 17 68" xfId="38156" xr:uid="{00000000-0005-0000-0000-0000BC960000}"/>
    <cellStyle name="Output 2 17 69" xfId="38157" xr:uid="{00000000-0005-0000-0000-0000BD960000}"/>
    <cellStyle name="Output 2 17 7" xfId="38158" xr:uid="{00000000-0005-0000-0000-0000BE960000}"/>
    <cellStyle name="Output 2 17 7 2" xfId="38159" xr:uid="{00000000-0005-0000-0000-0000BF960000}"/>
    <cellStyle name="Output 2 17 70" xfId="38160" xr:uid="{00000000-0005-0000-0000-0000C0960000}"/>
    <cellStyle name="Output 2 17 71" xfId="38161" xr:uid="{00000000-0005-0000-0000-0000C1960000}"/>
    <cellStyle name="Output 2 17 72" xfId="38162" xr:uid="{00000000-0005-0000-0000-0000C2960000}"/>
    <cellStyle name="Output 2 17 73" xfId="38163" xr:uid="{00000000-0005-0000-0000-0000C3960000}"/>
    <cellStyle name="Output 2 17 74" xfId="38164" xr:uid="{00000000-0005-0000-0000-0000C4960000}"/>
    <cellStyle name="Output 2 17 75" xfId="38165" xr:uid="{00000000-0005-0000-0000-0000C5960000}"/>
    <cellStyle name="Output 2 17 76" xfId="38166" xr:uid="{00000000-0005-0000-0000-0000C6960000}"/>
    <cellStyle name="Output 2 17 77" xfId="52678" xr:uid="{00000000-0005-0000-0000-0000C7960000}"/>
    <cellStyle name="Output 2 17 78" xfId="52938" xr:uid="{00000000-0005-0000-0000-0000C8960000}"/>
    <cellStyle name="Output 2 17 79" xfId="53399" xr:uid="{00000000-0005-0000-0000-0000C9960000}"/>
    <cellStyle name="Output 2 17 8" xfId="38167" xr:uid="{00000000-0005-0000-0000-0000CA960000}"/>
    <cellStyle name="Output 2 17 8 2" xfId="38168" xr:uid="{00000000-0005-0000-0000-0000CB960000}"/>
    <cellStyle name="Output 2 17 9" xfId="38169" xr:uid="{00000000-0005-0000-0000-0000CC960000}"/>
    <cellStyle name="Output 2 17 9 2" xfId="38170" xr:uid="{00000000-0005-0000-0000-0000CD960000}"/>
    <cellStyle name="Output 2 18" xfId="1077" xr:uid="{00000000-0005-0000-0000-0000CE960000}"/>
    <cellStyle name="Output 2 18 10" xfId="38171" xr:uid="{00000000-0005-0000-0000-0000CF960000}"/>
    <cellStyle name="Output 2 18 10 2" xfId="38172" xr:uid="{00000000-0005-0000-0000-0000D0960000}"/>
    <cellStyle name="Output 2 18 11" xfId="38173" xr:uid="{00000000-0005-0000-0000-0000D1960000}"/>
    <cellStyle name="Output 2 18 11 2" xfId="38174" xr:uid="{00000000-0005-0000-0000-0000D2960000}"/>
    <cellStyle name="Output 2 18 12" xfId="38175" xr:uid="{00000000-0005-0000-0000-0000D3960000}"/>
    <cellStyle name="Output 2 18 12 2" xfId="38176" xr:uid="{00000000-0005-0000-0000-0000D4960000}"/>
    <cellStyle name="Output 2 18 13" xfId="38177" xr:uid="{00000000-0005-0000-0000-0000D5960000}"/>
    <cellStyle name="Output 2 18 13 2" xfId="38178" xr:uid="{00000000-0005-0000-0000-0000D6960000}"/>
    <cellStyle name="Output 2 18 14" xfId="38179" xr:uid="{00000000-0005-0000-0000-0000D7960000}"/>
    <cellStyle name="Output 2 18 14 2" xfId="38180" xr:uid="{00000000-0005-0000-0000-0000D8960000}"/>
    <cellStyle name="Output 2 18 15" xfId="38181" xr:uid="{00000000-0005-0000-0000-0000D9960000}"/>
    <cellStyle name="Output 2 18 15 2" xfId="38182" xr:uid="{00000000-0005-0000-0000-0000DA960000}"/>
    <cellStyle name="Output 2 18 16" xfId="38183" xr:uid="{00000000-0005-0000-0000-0000DB960000}"/>
    <cellStyle name="Output 2 18 16 2" xfId="38184" xr:uid="{00000000-0005-0000-0000-0000DC960000}"/>
    <cellStyle name="Output 2 18 17" xfId="38185" xr:uid="{00000000-0005-0000-0000-0000DD960000}"/>
    <cellStyle name="Output 2 18 17 2" xfId="38186" xr:uid="{00000000-0005-0000-0000-0000DE960000}"/>
    <cellStyle name="Output 2 18 18" xfId="38187" xr:uid="{00000000-0005-0000-0000-0000DF960000}"/>
    <cellStyle name="Output 2 18 18 2" xfId="38188" xr:uid="{00000000-0005-0000-0000-0000E0960000}"/>
    <cellStyle name="Output 2 18 19" xfId="38189" xr:uid="{00000000-0005-0000-0000-0000E1960000}"/>
    <cellStyle name="Output 2 18 19 2" xfId="38190" xr:uid="{00000000-0005-0000-0000-0000E2960000}"/>
    <cellStyle name="Output 2 18 2" xfId="1078" xr:uid="{00000000-0005-0000-0000-0000E3960000}"/>
    <cellStyle name="Output 2 18 2 2" xfId="38191" xr:uid="{00000000-0005-0000-0000-0000E4960000}"/>
    <cellStyle name="Output 2 18 20" xfId="38192" xr:uid="{00000000-0005-0000-0000-0000E5960000}"/>
    <cellStyle name="Output 2 18 20 2" xfId="38193" xr:uid="{00000000-0005-0000-0000-0000E6960000}"/>
    <cellStyle name="Output 2 18 21" xfId="38194" xr:uid="{00000000-0005-0000-0000-0000E7960000}"/>
    <cellStyle name="Output 2 18 21 2" xfId="38195" xr:uid="{00000000-0005-0000-0000-0000E8960000}"/>
    <cellStyle name="Output 2 18 22" xfId="38196" xr:uid="{00000000-0005-0000-0000-0000E9960000}"/>
    <cellStyle name="Output 2 18 22 2" xfId="38197" xr:uid="{00000000-0005-0000-0000-0000EA960000}"/>
    <cellStyle name="Output 2 18 23" xfId="38198" xr:uid="{00000000-0005-0000-0000-0000EB960000}"/>
    <cellStyle name="Output 2 18 23 2" xfId="38199" xr:uid="{00000000-0005-0000-0000-0000EC960000}"/>
    <cellStyle name="Output 2 18 24" xfId="38200" xr:uid="{00000000-0005-0000-0000-0000ED960000}"/>
    <cellStyle name="Output 2 18 24 2" xfId="38201" xr:uid="{00000000-0005-0000-0000-0000EE960000}"/>
    <cellStyle name="Output 2 18 25" xfId="38202" xr:uid="{00000000-0005-0000-0000-0000EF960000}"/>
    <cellStyle name="Output 2 18 25 2" xfId="38203" xr:uid="{00000000-0005-0000-0000-0000F0960000}"/>
    <cellStyle name="Output 2 18 26" xfId="38204" xr:uid="{00000000-0005-0000-0000-0000F1960000}"/>
    <cellStyle name="Output 2 18 26 2" xfId="38205" xr:uid="{00000000-0005-0000-0000-0000F2960000}"/>
    <cellStyle name="Output 2 18 27" xfId="38206" xr:uid="{00000000-0005-0000-0000-0000F3960000}"/>
    <cellStyle name="Output 2 18 27 2" xfId="38207" xr:uid="{00000000-0005-0000-0000-0000F4960000}"/>
    <cellStyle name="Output 2 18 28" xfId="38208" xr:uid="{00000000-0005-0000-0000-0000F5960000}"/>
    <cellStyle name="Output 2 18 28 2" xfId="38209" xr:uid="{00000000-0005-0000-0000-0000F6960000}"/>
    <cellStyle name="Output 2 18 29" xfId="38210" xr:uid="{00000000-0005-0000-0000-0000F7960000}"/>
    <cellStyle name="Output 2 18 29 2" xfId="38211" xr:uid="{00000000-0005-0000-0000-0000F8960000}"/>
    <cellStyle name="Output 2 18 3" xfId="38212" xr:uid="{00000000-0005-0000-0000-0000F9960000}"/>
    <cellStyle name="Output 2 18 3 2" xfId="38213" xr:uid="{00000000-0005-0000-0000-0000FA960000}"/>
    <cellStyle name="Output 2 18 30" xfId="38214" xr:uid="{00000000-0005-0000-0000-0000FB960000}"/>
    <cellStyle name="Output 2 18 30 2" xfId="38215" xr:uid="{00000000-0005-0000-0000-0000FC960000}"/>
    <cellStyle name="Output 2 18 31" xfId="38216" xr:uid="{00000000-0005-0000-0000-0000FD960000}"/>
    <cellStyle name="Output 2 18 31 2" xfId="38217" xr:uid="{00000000-0005-0000-0000-0000FE960000}"/>
    <cellStyle name="Output 2 18 32" xfId="38218" xr:uid="{00000000-0005-0000-0000-0000FF960000}"/>
    <cellStyle name="Output 2 18 32 2" xfId="38219" xr:uid="{00000000-0005-0000-0000-000000970000}"/>
    <cellStyle name="Output 2 18 33" xfId="38220" xr:uid="{00000000-0005-0000-0000-000001970000}"/>
    <cellStyle name="Output 2 18 33 2" xfId="38221" xr:uid="{00000000-0005-0000-0000-000002970000}"/>
    <cellStyle name="Output 2 18 34" xfId="38222" xr:uid="{00000000-0005-0000-0000-000003970000}"/>
    <cellStyle name="Output 2 18 34 2" xfId="38223" xr:uid="{00000000-0005-0000-0000-000004970000}"/>
    <cellStyle name="Output 2 18 35" xfId="38224" xr:uid="{00000000-0005-0000-0000-000005970000}"/>
    <cellStyle name="Output 2 18 35 2" xfId="38225" xr:uid="{00000000-0005-0000-0000-000006970000}"/>
    <cellStyle name="Output 2 18 36" xfId="38226" xr:uid="{00000000-0005-0000-0000-000007970000}"/>
    <cellStyle name="Output 2 18 36 2" xfId="38227" xr:uid="{00000000-0005-0000-0000-000008970000}"/>
    <cellStyle name="Output 2 18 37" xfId="38228" xr:uid="{00000000-0005-0000-0000-000009970000}"/>
    <cellStyle name="Output 2 18 37 2" xfId="38229" xr:uid="{00000000-0005-0000-0000-00000A970000}"/>
    <cellStyle name="Output 2 18 38" xfId="38230" xr:uid="{00000000-0005-0000-0000-00000B970000}"/>
    <cellStyle name="Output 2 18 38 2" xfId="38231" xr:uid="{00000000-0005-0000-0000-00000C970000}"/>
    <cellStyle name="Output 2 18 39" xfId="38232" xr:uid="{00000000-0005-0000-0000-00000D970000}"/>
    <cellStyle name="Output 2 18 39 2" xfId="38233" xr:uid="{00000000-0005-0000-0000-00000E970000}"/>
    <cellStyle name="Output 2 18 4" xfId="38234" xr:uid="{00000000-0005-0000-0000-00000F970000}"/>
    <cellStyle name="Output 2 18 4 2" xfId="38235" xr:uid="{00000000-0005-0000-0000-000010970000}"/>
    <cellStyle name="Output 2 18 40" xfId="38236" xr:uid="{00000000-0005-0000-0000-000011970000}"/>
    <cellStyle name="Output 2 18 41" xfId="38237" xr:uid="{00000000-0005-0000-0000-000012970000}"/>
    <cellStyle name="Output 2 18 42" xfId="38238" xr:uid="{00000000-0005-0000-0000-000013970000}"/>
    <cellStyle name="Output 2 18 43" xfId="38239" xr:uid="{00000000-0005-0000-0000-000014970000}"/>
    <cellStyle name="Output 2 18 44" xfId="38240" xr:uid="{00000000-0005-0000-0000-000015970000}"/>
    <cellStyle name="Output 2 18 45" xfId="38241" xr:uid="{00000000-0005-0000-0000-000016970000}"/>
    <cellStyle name="Output 2 18 46" xfId="38242" xr:uid="{00000000-0005-0000-0000-000017970000}"/>
    <cellStyle name="Output 2 18 47" xfId="38243" xr:uid="{00000000-0005-0000-0000-000018970000}"/>
    <cellStyle name="Output 2 18 48" xfId="38244" xr:uid="{00000000-0005-0000-0000-000019970000}"/>
    <cellStyle name="Output 2 18 49" xfId="38245" xr:uid="{00000000-0005-0000-0000-00001A970000}"/>
    <cellStyle name="Output 2 18 5" xfId="38246" xr:uid="{00000000-0005-0000-0000-00001B970000}"/>
    <cellStyle name="Output 2 18 5 2" xfId="38247" xr:uid="{00000000-0005-0000-0000-00001C970000}"/>
    <cellStyle name="Output 2 18 50" xfId="38248" xr:uid="{00000000-0005-0000-0000-00001D970000}"/>
    <cellStyle name="Output 2 18 51" xfId="38249" xr:uid="{00000000-0005-0000-0000-00001E970000}"/>
    <cellStyle name="Output 2 18 52" xfId="38250" xr:uid="{00000000-0005-0000-0000-00001F970000}"/>
    <cellStyle name="Output 2 18 53" xfId="38251" xr:uid="{00000000-0005-0000-0000-000020970000}"/>
    <cellStyle name="Output 2 18 54" xfId="38252" xr:uid="{00000000-0005-0000-0000-000021970000}"/>
    <cellStyle name="Output 2 18 55" xfId="38253" xr:uid="{00000000-0005-0000-0000-000022970000}"/>
    <cellStyle name="Output 2 18 56" xfId="38254" xr:uid="{00000000-0005-0000-0000-000023970000}"/>
    <cellStyle name="Output 2 18 57" xfId="38255" xr:uid="{00000000-0005-0000-0000-000024970000}"/>
    <cellStyle name="Output 2 18 58" xfId="38256" xr:uid="{00000000-0005-0000-0000-000025970000}"/>
    <cellStyle name="Output 2 18 59" xfId="38257" xr:uid="{00000000-0005-0000-0000-000026970000}"/>
    <cellStyle name="Output 2 18 6" xfId="38258" xr:uid="{00000000-0005-0000-0000-000027970000}"/>
    <cellStyle name="Output 2 18 6 2" xfId="38259" xr:uid="{00000000-0005-0000-0000-000028970000}"/>
    <cellStyle name="Output 2 18 60" xfId="38260" xr:uid="{00000000-0005-0000-0000-000029970000}"/>
    <cellStyle name="Output 2 18 61" xfId="38261" xr:uid="{00000000-0005-0000-0000-00002A970000}"/>
    <cellStyle name="Output 2 18 62" xfId="38262" xr:uid="{00000000-0005-0000-0000-00002B970000}"/>
    <cellStyle name="Output 2 18 63" xfId="38263" xr:uid="{00000000-0005-0000-0000-00002C970000}"/>
    <cellStyle name="Output 2 18 64" xfId="38264" xr:uid="{00000000-0005-0000-0000-00002D970000}"/>
    <cellStyle name="Output 2 18 65" xfId="38265" xr:uid="{00000000-0005-0000-0000-00002E970000}"/>
    <cellStyle name="Output 2 18 66" xfId="38266" xr:uid="{00000000-0005-0000-0000-00002F970000}"/>
    <cellStyle name="Output 2 18 67" xfId="38267" xr:uid="{00000000-0005-0000-0000-000030970000}"/>
    <cellStyle name="Output 2 18 68" xfId="38268" xr:uid="{00000000-0005-0000-0000-000031970000}"/>
    <cellStyle name="Output 2 18 69" xfId="38269" xr:uid="{00000000-0005-0000-0000-000032970000}"/>
    <cellStyle name="Output 2 18 7" xfId="38270" xr:uid="{00000000-0005-0000-0000-000033970000}"/>
    <cellStyle name="Output 2 18 7 2" xfId="38271" xr:uid="{00000000-0005-0000-0000-000034970000}"/>
    <cellStyle name="Output 2 18 70" xfId="38272" xr:uid="{00000000-0005-0000-0000-000035970000}"/>
    <cellStyle name="Output 2 18 71" xfId="38273" xr:uid="{00000000-0005-0000-0000-000036970000}"/>
    <cellStyle name="Output 2 18 72" xfId="38274" xr:uid="{00000000-0005-0000-0000-000037970000}"/>
    <cellStyle name="Output 2 18 73" xfId="38275" xr:uid="{00000000-0005-0000-0000-000038970000}"/>
    <cellStyle name="Output 2 18 74" xfId="38276" xr:uid="{00000000-0005-0000-0000-000039970000}"/>
    <cellStyle name="Output 2 18 75" xfId="38277" xr:uid="{00000000-0005-0000-0000-00003A970000}"/>
    <cellStyle name="Output 2 18 76" xfId="38278" xr:uid="{00000000-0005-0000-0000-00003B970000}"/>
    <cellStyle name="Output 2 18 77" xfId="52500" xr:uid="{00000000-0005-0000-0000-00003C970000}"/>
    <cellStyle name="Output 2 18 78" xfId="52274" xr:uid="{00000000-0005-0000-0000-00003D970000}"/>
    <cellStyle name="Output 2 18 79" xfId="53193" xr:uid="{00000000-0005-0000-0000-00003E970000}"/>
    <cellStyle name="Output 2 18 8" xfId="38279" xr:uid="{00000000-0005-0000-0000-00003F970000}"/>
    <cellStyle name="Output 2 18 8 2" xfId="38280" xr:uid="{00000000-0005-0000-0000-000040970000}"/>
    <cellStyle name="Output 2 18 9" xfId="38281" xr:uid="{00000000-0005-0000-0000-000041970000}"/>
    <cellStyle name="Output 2 18 9 2" xfId="38282" xr:uid="{00000000-0005-0000-0000-000042970000}"/>
    <cellStyle name="Output 2 19" xfId="1079" xr:uid="{00000000-0005-0000-0000-000043970000}"/>
    <cellStyle name="Output 2 19 10" xfId="38283" xr:uid="{00000000-0005-0000-0000-000044970000}"/>
    <cellStyle name="Output 2 19 10 2" xfId="38284" xr:uid="{00000000-0005-0000-0000-000045970000}"/>
    <cellStyle name="Output 2 19 11" xfId="38285" xr:uid="{00000000-0005-0000-0000-000046970000}"/>
    <cellStyle name="Output 2 19 11 2" xfId="38286" xr:uid="{00000000-0005-0000-0000-000047970000}"/>
    <cellStyle name="Output 2 19 12" xfId="38287" xr:uid="{00000000-0005-0000-0000-000048970000}"/>
    <cellStyle name="Output 2 19 12 2" xfId="38288" xr:uid="{00000000-0005-0000-0000-000049970000}"/>
    <cellStyle name="Output 2 19 13" xfId="38289" xr:uid="{00000000-0005-0000-0000-00004A970000}"/>
    <cellStyle name="Output 2 19 13 2" xfId="38290" xr:uid="{00000000-0005-0000-0000-00004B970000}"/>
    <cellStyle name="Output 2 19 14" xfId="38291" xr:uid="{00000000-0005-0000-0000-00004C970000}"/>
    <cellStyle name="Output 2 19 14 2" xfId="38292" xr:uid="{00000000-0005-0000-0000-00004D970000}"/>
    <cellStyle name="Output 2 19 15" xfId="38293" xr:uid="{00000000-0005-0000-0000-00004E970000}"/>
    <cellStyle name="Output 2 19 15 2" xfId="38294" xr:uid="{00000000-0005-0000-0000-00004F970000}"/>
    <cellStyle name="Output 2 19 16" xfId="38295" xr:uid="{00000000-0005-0000-0000-000050970000}"/>
    <cellStyle name="Output 2 19 16 2" xfId="38296" xr:uid="{00000000-0005-0000-0000-000051970000}"/>
    <cellStyle name="Output 2 19 17" xfId="38297" xr:uid="{00000000-0005-0000-0000-000052970000}"/>
    <cellStyle name="Output 2 19 17 2" xfId="38298" xr:uid="{00000000-0005-0000-0000-000053970000}"/>
    <cellStyle name="Output 2 19 18" xfId="38299" xr:uid="{00000000-0005-0000-0000-000054970000}"/>
    <cellStyle name="Output 2 19 18 2" xfId="38300" xr:uid="{00000000-0005-0000-0000-000055970000}"/>
    <cellStyle name="Output 2 19 19" xfId="38301" xr:uid="{00000000-0005-0000-0000-000056970000}"/>
    <cellStyle name="Output 2 19 19 2" xfId="38302" xr:uid="{00000000-0005-0000-0000-000057970000}"/>
    <cellStyle name="Output 2 19 2" xfId="1080" xr:uid="{00000000-0005-0000-0000-000058970000}"/>
    <cellStyle name="Output 2 19 2 2" xfId="38303" xr:uid="{00000000-0005-0000-0000-000059970000}"/>
    <cellStyle name="Output 2 19 20" xfId="38304" xr:uid="{00000000-0005-0000-0000-00005A970000}"/>
    <cellStyle name="Output 2 19 20 2" xfId="38305" xr:uid="{00000000-0005-0000-0000-00005B970000}"/>
    <cellStyle name="Output 2 19 21" xfId="38306" xr:uid="{00000000-0005-0000-0000-00005C970000}"/>
    <cellStyle name="Output 2 19 21 2" xfId="38307" xr:uid="{00000000-0005-0000-0000-00005D970000}"/>
    <cellStyle name="Output 2 19 22" xfId="38308" xr:uid="{00000000-0005-0000-0000-00005E970000}"/>
    <cellStyle name="Output 2 19 22 2" xfId="38309" xr:uid="{00000000-0005-0000-0000-00005F970000}"/>
    <cellStyle name="Output 2 19 23" xfId="38310" xr:uid="{00000000-0005-0000-0000-000060970000}"/>
    <cellStyle name="Output 2 19 23 2" xfId="38311" xr:uid="{00000000-0005-0000-0000-000061970000}"/>
    <cellStyle name="Output 2 19 24" xfId="38312" xr:uid="{00000000-0005-0000-0000-000062970000}"/>
    <cellStyle name="Output 2 19 24 2" xfId="38313" xr:uid="{00000000-0005-0000-0000-000063970000}"/>
    <cellStyle name="Output 2 19 25" xfId="38314" xr:uid="{00000000-0005-0000-0000-000064970000}"/>
    <cellStyle name="Output 2 19 25 2" xfId="38315" xr:uid="{00000000-0005-0000-0000-000065970000}"/>
    <cellStyle name="Output 2 19 26" xfId="38316" xr:uid="{00000000-0005-0000-0000-000066970000}"/>
    <cellStyle name="Output 2 19 26 2" xfId="38317" xr:uid="{00000000-0005-0000-0000-000067970000}"/>
    <cellStyle name="Output 2 19 27" xfId="38318" xr:uid="{00000000-0005-0000-0000-000068970000}"/>
    <cellStyle name="Output 2 19 27 2" xfId="38319" xr:uid="{00000000-0005-0000-0000-000069970000}"/>
    <cellStyle name="Output 2 19 28" xfId="38320" xr:uid="{00000000-0005-0000-0000-00006A970000}"/>
    <cellStyle name="Output 2 19 28 2" xfId="38321" xr:uid="{00000000-0005-0000-0000-00006B970000}"/>
    <cellStyle name="Output 2 19 29" xfId="38322" xr:uid="{00000000-0005-0000-0000-00006C970000}"/>
    <cellStyle name="Output 2 19 29 2" xfId="38323" xr:uid="{00000000-0005-0000-0000-00006D970000}"/>
    <cellStyle name="Output 2 19 3" xfId="38324" xr:uid="{00000000-0005-0000-0000-00006E970000}"/>
    <cellStyle name="Output 2 19 3 2" xfId="38325" xr:uid="{00000000-0005-0000-0000-00006F970000}"/>
    <cellStyle name="Output 2 19 30" xfId="38326" xr:uid="{00000000-0005-0000-0000-000070970000}"/>
    <cellStyle name="Output 2 19 30 2" xfId="38327" xr:uid="{00000000-0005-0000-0000-000071970000}"/>
    <cellStyle name="Output 2 19 31" xfId="38328" xr:uid="{00000000-0005-0000-0000-000072970000}"/>
    <cellStyle name="Output 2 19 31 2" xfId="38329" xr:uid="{00000000-0005-0000-0000-000073970000}"/>
    <cellStyle name="Output 2 19 32" xfId="38330" xr:uid="{00000000-0005-0000-0000-000074970000}"/>
    <cellStyle name="Output 2 19 32 2" xfId="38331" xr:uid="{00000000-0005-0000-0000-000075970000}"/>
    <cellStyle name="Output 2 19 33" xfId="38332" xr:uid="{00000000-0005-0000-0000-000076970000}"/>
    <cellStyle name="Output 2 19 33 2" xfId="38333" xr:uid="{00000000-0005-0000-0000-000077970000}"/>
    <cellStyle name="Output 2 19 34" xfId="38334" xr:uid="{00000000-0005-0000-0000-000078970000}"/>
    <cellStyle name="Output 2 19 34 2" xfId="38335" xr:uid="{00000000-0005-0000-0000-000079970000}"/>
    <cellStyle name="Output 2 19 35" xfId="38336" xr:uid="{00000000-0005-0000-0000-00007A970000}"/>
    <cellStyle name="Output 2 19 35 2" xfId="38337" xr:uid="{00000000-0005-0000-0000-00007B970000}"/>
    <cellStyle name="Output 2 19 36" xfId="38338" xr:uid="{00000000-0005-0000-0000-00007C970000}"/>
    <cellStyle name="Output 2 19 36 2" xfId="38339" xr:uid="{00000000-0005-0000-0000-00007D970000}"/>
    <cellStyle name="Output 2 19 37" xfId="38340" xr:uid="{00000000-0005-0000-0000-00007E970000}"/>
    <cellStyle name="Output 2 19 37 2" xfId="38341" xr:uid="{00000000-0005-0000-0000-00007F970000}"/>
    <cellStyle name="Output 2 19 38" xfId="38342" xr:uid="{00000000-0005-0000-0000-000080970000}"/>
    <cellStyle name="Output 2 19 38 2" xfId="38343" xr:uid="{00000000-0005-0000-0000-000081970000}"/>
    <cellStyle name="Output 2 19 39" xfId="38344" xr:uid="{00000000-0005-0000-0000-000082970000}"/>
    <cellStyle name="Output 2 19 39 2" xfId="38345" xr:uid="{00000000-0005-0000-0000-000083970000}"/>
    <cellStyle name="Output 2 19 4" xfId="38346" xr:uid="{00000000-0005-0000-0000-000084970000}"/>
    <cellStyle name="Output 2 19 4 2" xfId="38347" xr:uid="{00000000-0005-0000-0000-000085970000}"/>
    <cellStyle name="Output 2 19 40" xfId="38348" xr:uid="{00000000-0005-0000-0000-000086970000}"/>
    <cellStyle name="Output 2 19 41" xfId="38349" xr:uid="{00000000-0005-0000-0000-000087970000}"/>
    <cellStyle name="Output 2 19 42" xfId="38350" xr:uid="{00000000-0005-0000-0000-000088970000}"/>
    <cellStyle name="Output 2 19 43" xfId="38351" xr:uid="{00000000-0005-0000-0000-000089970000}"/>
    <cellStyle name="Output 2 19 44" xfId="38352" xr:uid="{00000000-0005-0000-0000-00008A970000}"/>
    <cellStyle name="Output 2 19 45" xfId="38353" xr:uid="{00000000-0005-0000-0000-00008B970000}"/>
    <cellStyle name="Output 2 19 46" xfId="38354" xr:uid="{00000000-0005-0000-0000-00008C970000}"/>
    <cellStyle name="Output 2 19 47" xfId="38355" xr:uid="{00000000-0005-0000-0000-00008D970000}"/>
    <cellStyle name="Output 2 19 48" xfId="38356" xr:uid="{00000000-0005-0000-0000-00008E970000}"/>
    <cellStyle name="Output 2 19 49" xfId="38357" xr:uid="{00000000-0005-0000-0000-00008F970000}"/>
    <cellStyle name="Output 2 19 5" xfId="38358" xr:uid="{00000000-0005-0000-0000-000090970000}"/>
    <cellStyle name="Output 2 19 5 2" xfId="38359" xr:uid="{00000000-0005-0000-0000-000091970000}"/>
    <cellStyle name="Output 2 19 50" xfId="38360" xr:uid="{00000000-0005-0000-0000-000092970000}"/>
    <cellStyle name="Output 2 19 51" xfId="38361" xr:uid="{00000000-0005-0000-0000-000093970000}"/>
    <cellStyle name="Output 2 19 52" xfId="38362" xr:uid="{00000000-0005-0000-0000-000094970000}"/>
    <cellStyle name="Output 2 19 53" xfId="38363" xr:uid="{00000000-0005-0000-0000-000095970000}"/>
    <cellStyle name="Output 2 19 54" xfId="38364" xr:uid="{00000000-0005-0000-0000-000096970000}"/>
    <cellStyle name="Output 2 19 55" xfId="38365" xr:uid="{00000000-0005-0000-0000-000097970000}"/>
    <cellStyle name="Output 2 19 56" xfId="38366" xr:uid="{00000000-0005-0000-0000-000098970000}"/>
    <cellStyle name="Output 2 19 57" xfId="38367" xr:uid="{00000000-0005-0000-0000-000099970000}"/>
    <cellStyle name="Output 2 19 58" xfId="38368" xr:uid="{00000000-0005-0000-0000-00009A970000}"/>
    <cellStyle name="Output 2 19 59" xfId="38369" xr:uid="{00000000-0005-0000-0000-00009B970000}"/>
    <cellStyle name="Output 2 19 6" xfId="38370" xr:uid="{00000000-0005-0000-0000-00009C970000}"/>
    <cellStyle name="Output 2 19 6 2" xfId="38371" xr:uid="{00000000-0005-0000-0000-00009D970000}"/>
    <cellStyle name="Output 2 19 60" xfId="38372" xr:uid="{00000000-0005-0000-0000-00009E970000}"/>
    <cellStyle name="Output 2 19 61" xfId="38373" xr:uid="{00000000-0005-0000-0000-00009F970000}"/>
    <cellStyle name="Output 2 19 62" xfId="38374" xr:uid="{00000000-0005-0000-0000-0000A0970000}"/>
    <cellStyle name="Output 2 19 63" xfId="38375" xr:uid="{00000000-0005-0000-0000-0000A1970000}"/>
    <cellStyle name="Output 2 19 64" xfId="38376" xr:uid="{00000000-0005-0000-0000-0000A2970000}"/>
    <cellStyle name="Output 2 19 65" xfId="38377" xr:uid="{00000000-0005-0000-0000-0000A3970000}"/>
    <cellStyle name="Output 2 19 66" xfId="38378" xr:uid="{00000000-0005-0000-0000-0000A4970000}"/>
    <cellStyle name="Output 2 19 67" xfId="38379" xr:uid="{00000000-0005-0000-0000-0000A5970000}"/>
    <cellStyle name="Output 2 19 68" xfId="38380" xr:uid="{00000000-0005-0000-0000-0000A6970000}"/>
    <cellStyle name="Output 2 19 69" xfId="38381" xr:uid="{00000000-0005-0000-0000-0000A7970000}"/>
    <cellStyle name="Output 2 19 7" xfId="38382" xr:uid="{00000000-0005-0000-0000-0000A8970000}"/>
    <cellStyle name="Output 2 19 7 2" xfId="38383" xr:uid="{00000000-0005-0000-0000-0000A9970000}"/>
    <cellStyle name="Output 2 19 70" xfId="38384" xr:uid="{00000000-0005-0000-0000-0000AA970000}"/>
    <cellStyle name="Output 2 19 71" xfId="38385" xr:uid="{00000000-0005-0000-0000-0000AB970000}"/>
    <cellStyle name="Output 2 19 72" xfId="38386" xr:uid="{00000000-0005-0000-0000-0000AC970000}"/>
    <cellStyle name="Output 2 19 73" xfId="38387" xr:uid="{00000000-0005-0000-0000-0000AD970000}"/>
    <cellStyle name="Output 2 19 74" xfId="38388" xr:uid="{00000000-0005-0000-0000-0000AE970000}"/>
    <cellStyle name="Output 2 19 75" xfId="38389" xr:uid="{00000000-0005-0000-0000-0000AF970000}"/>
    <cellStyle name="Output 2 19 76" xfId="38390" xr:uid="{00000000-0005-0000-0000-0000B0970000}"/>
    <cellStyle name="Output 2 19 77" xfId="52740" xr:uid="{00000000-0005-0000-0000-0000B1970000}"/>
    <cellStyle name="Output 2 19 78" xfId="53015" xr:uid="{00000000-0005-0000-0000-0000B2970000}"/>
    <cellStyle name="Output 2 19 79" xfId="53476" xr:uid="{00000000-0005-0000-0000-0000B3970000}"/>
    <cellStyle name="Output 2 19 8" xfId="38391" xr:uid="{00000000-0005-0000-0000-0000B4970000}"/>
    <cellStyle name="Output 2 19 8 2" xfId="38392" xr:uid="{00000000-0005-0000-0000-0000B5970000}"/>
    <cellStyle name="Output 2 19 9" xfId="38393" xr:uid="{00000000-0005-0000-0000-0000B6970000}"/>
    <cellStyle name="Output 2 19 9 2" xfId="38394" xr:uid="{00000000-0005-0000-0000-0000B7970000}"/>
    <cellStyle name="Output 2 2" xfId="1081" xr:uid="{00000000-0005-0000-0000-0000B8970000}"/>
    <cellStyle name="Output 2 2 10" xfId="1082" xr:uid="{00000000-0005-0000-0000-0000B9970000}"/>
    <cellStyle name="Output 2 2 10 10" xfId="38395" xr:uid="{00000000-0005-0000-0000-0000BA970000}"/>
    <cellStyle name="Output 2 2 10 10 2" xfId="38396" xr:uid="{00000000-0005-0000-0000-0000BB970000}"/>
    <cellStyle name="Output 2 2 10 11" xfId="38397" xr:uid="{00000000-0005-0000-0000-0000BC970000}"/>
    <cellStyle name="Output 2 2 10 11 2" xfId="38398" xr:uid="{00000000-0005-0000-0000-0000BD970000}"/>
    <cellStyle name="Output 2 2 10 12" xfId="38399" xr:uid="{00000000-0005-0000-0000-0000BE970000}"/>
    <cellStyle name="Output 2 2 10 12 2" xfId="38400" xr:uid="{00000000-0005-0000-0000-0000BF970000}"/>
    <cellStyle name="Output 2 2 10 13" xfId="38401" xr:uid="{00000000-0005-0000-0000-0000C0970000}"/>
    <cellStyle name="Output 2 2 10 13 2" xfId="38402" xr:uid="{00000000-0005-0000-0000-0000C1970000}"/>
    <cellStyle name="Output 2 2 10 14" xfId="38403" xr:uid="{00000000-0005-0000-0000-0000C2970000}"/>
    <cellStyle name="Output 2 2 10 14 2" xfId="38404" xr:uid="{00000000-0005-0000-0000-0000C3970000}"/>
    <cellStyle name="Output 2 2 10 15" xfId="38405" xr:uid="{00000000-0005-0000-0000-0000C4970000}"/>
    <cellStyle name="Output 2 2 10 15 2" xfId="38406" xr:uid="{00000000-0005-0000-0000-0000C5970000}"/>
    <cellStyle name="Output 2 2 10 16" xfId="38407" xr:uid="{00000000-0005-0000-0000-0000C6970000}"/>
    <cellStyle name="Output 2 2 10 16 2" xfId="38408" xr:uid="{00000000-0005-0000-0000-0000C7970000}"/>
    <cellStyle name="Output 2 2 10 17" xfId="38409" xr:uid="{00000000-0005-0000-0000-0000C8970000}"/>
    <cellStyle name="Output 2 2 10 17 2" xfId="38410" xr:uid="{00000000-0005-0000-0000-0000C9970000}"/>
    <cellStyle name="Output 2 2 10 18" xfId="38411" xr:uid="{00000000-0005-0000-0000-0000CA970000}"/>
    <cellStyle name="Output 2 2 10 18 2" xfId="38412" xr:uid="{00000000-0005-0000-0000-0000CB970000}"/>
    <cellStyle name="Output 2 2 10 19" xfId="38413" xr:uid="{00000000-0005-0000-0000-0000CC970000}"/>
    <cellStyle name="Output 2 2 10 19 2" xfId="38414" xr:uid="{00000000-0005-0000-0000-0000CD970000}"/>
    <cellStyle name="Output 2 2 10 2" xfId="1083" xr:uid="{00000000-0005-0000-0000-0000CE970000}"/>
    <cellStyle name="Output 2 2 10 2 2" xfId="38415" xr:uid="{00000000-0005-0000-0000-0000CF970000}"/>
    <cellStyle name="Output 2 2 10 20" xfId="38416" xr:uid="{00000000-0005-0000-0000-0000D0970000}"/>
    <cellStyle name="Output 2 2 10 20 2" xfId="38417" xr:uid="{00000000-0005-0000-0000-0000D1970000}"/>
    <cellStyle name="Output 2 2 10 21" xfId="38418" xr:uid="{00000000-0005-0000-0000-0000D2970000}"/>
    <cellStyle name="Output 2 2 10 21 2" xfId="38419" xr:uid="{00000000-0005-0000-0000-0000D3970000}"/>
    <cellStyle name="Output 2 2 10 22" xfId="38420" xr:uid="{00000000-0005-0000-0000-0000D4970000}"/>
    <cellStyle name="Output 2 2 10 22 2" xfId="38421" xr:uid="{00000000-0005-0000-0000-0000D5970000}"/>
    <cellStyle name="Output 2 2 10 23" xfId="38422" xr:uid="{00000000-0005-0000-0000-0000D6970000}"/>
    <cellStyle name="Output 2 2 10 23 2" xfId="38423" xr:uid="{00000000-0005-0000-0000-0000D7970000}"/>
    <cellStyle name="Output 2 2 10 24" xfId="38424" xr:uid="{00000000-0005-0000-0000-0000D8970000}"/>
    <cellStyle name="Output 2 2 10 24 2" xfId="38425" xr:uid="{00000000-0005-0000-0000-0000D9970000}"/>
    <cellStyle name="Output 2 2 10 25" xfId="38426" xr:uid="{00000000-0005-0000-0000-0000DA970000}"/>
    <cellStyle name="Output 2 2 10 25 2" xfId="38427" xr:uid="{00000000-0005-0000-0000-0000DB970000}"/>
    <cellStyle name="Output 2 2 10 26" xfId="38428" xr:uid="{00000000-0005-0000-0000-0000DC970000}"/>
    <cellStyle name="Output 2 2 10 26 2" xfId="38429" xr:uid="{00000000-0005-0000-0000-0000DD970000}"/>
    <cellStyle name="Output 2 2 10 27" xfId="38430" xr:uid="{00000000-0005-0000-0000-0000DE970000}"/>
    <cellStyle name="Output 2 2 10 27 2" xfId="38431" xr:uid="{00000000-0005-0000-0000-0000DF970000}"/>
    <cellStyle name="Output 2 2 10 28" xfId="38432" xr:uid="{00000000-0005-0000-0000-0000E0970000}"/>
    <cellStyle name="Output 2 2 10 28 2" xfId="38433" xr:uid="{00000000-0005-0000-0000-0000E1970000}"/>
    <cellStyle name="Output 2 2 10 29" xfId="38434" xr:uid="{00000000-0005-0000-0000-0000E2970000}"/>
    <cellStyle name="Output 2 2 10 29 2" xfId="38435" xr:uid="{00000000-0005-0000-0000-0000E3970000}"/>
    <cellStyle name="Output 2 2 10 3" xfId="38436" xr:uid="{00000000-0005-0000-0000-0000E4970000}"/>
    <cellStyle name="Output 2 2 10 3 2" xfId="38437" xr:uid="{00000000-0005-0000-0000-0000E5970000}"/>
    <cellStyle name="Output 2 2 10 30" xfId="38438" xr:uid="{00000000-0005-0000-0000-0000E6970000}"/>
    <cellStyle name="Output 2 2 10 30 2" xfId="38439" xr:uid="{00000000-0005-0000-0000-0000E7970000}"/>
    <cellStyle name="Output 2 2 10 31" xfId="38440" xr:uid="{00000000-0005-0000-0000-0000E8970000}"/>
    <cellStyle name="Output 2 2 10 31 2" xfId="38441" xr:uid="{00000000-0005-0000-0000-0000E9970000}"/>
    <cellStyle name="Output 2 2 10 32" xfId="38442" xr:uid="{00000000-0005-0000-0000-0000EA970000}"/>
    <cellStyle name="Output 2 2 10 32 2" xfId="38443" xr:uid="{00000000-0005-0000-0000-0000EB970000}"/>
    <cellStyle name="Output 2 2 10 33" xfId="38444" xr:uid="{00000000-0005-0000-0000-0000EC970000}"/>
    <cellStyle name="Output 2 2 10 33 2" xfId="38445" xr:uid="{00000000-0005-0000-0000-0000ED970000}"/>
    <cellStyle name="Output 2 2 10 34" xfId="38446" xr:uid="{00000000-0005-0000-0000-0000EE970000}"/>
    <cellStyle name="Output 2 2 10 34 2" xfId="38447" xr:uid="{00000000-0005-0000-0000-0000EF970000}"/>
    <cellStyle name="Output 2 2 10 35" xfId="38448" xr:uid="{00000000-0005-0000-0000-0000F0970000}"/>
    <cellStyle name="Output 2 2 10 35 2" xfId="38449" xr:uid="{00000000-0005-0000-0000-0000F1970000}"/>
    <cellStyle name="Output 2 2 10 36" xfId="38450" xr:uid="{00000000-0005-0000-0000-0000F2970000}"/>
    <cellStyle name="Output 2 2 10 36 2" xfId="38451" xr:uid="{00000000-0005-0000-0000-0000F3970000}"/>
    <cellStyle name="Output 2 2 10 37" xfId="38452" xr:uid="{00000000-0005-0000-0000-0000F4970000}"/>
    <cellStyle name="Output 2 2 10 37 2" xfId="38453" xr:uid="{00000000-0005-0000-0000-0000F5970000}"/>
    <cellStyle name="Output 2 2 10 38" xfId="38454" xr:uid="{00000000-0005-0000-0000-0000F6970000}"/>
    <cellStyle name="Output 2 2 10 38 2" xfId="38455" xr:uid="{00000000-0005-0000-0000-0000F7970000}"/>
    <cellStyle name="Output 2 2 10 39" xfId="38456" xr:uid="{00000000-0005-0000-0000-0000F8970000}"/>
    <cellStyle name="Output 2 2 10 39 2" xfId="38457" xr:uid="{00000000-0005-0000-0000-0000F9970000}"/>
    <cellStyle name="Output 2 2 10 4" xfId="38458" xr:uid="{00000000-0005-0000-0000-0000FA970000}"/>
    <cellStyle name="Output 2 2 10 4 2" xfId="38459" xr:uid="{00000000-0005-0000-0000-0000FB970000}"/>
    <cellStyle name="Output 2 2 10 40" xfId="38460" xr:uid="{00000000-0005-0000-0000-0000FC970000}"/>
    <cellStyle name="Output 2 2 10 41" xfId="38461" xr:uid="{00000000-0005-0000-0000-0000FD970000}"/>
    <cellStyle name="Output 2 2 10 42" xfId="38462" xr:uid="{00000000-0005-0000-0000-0000FE970000}"/>
    <cellStyle name="Output 2 2 10 43" xfId="38463" xr:uid="{00000000-0005-0000-0000-0000FF970000}"/>
    <cellStyle name="Output 2 2 10 44" xfId="38464" xr:uid="{00000000-0005-0000-0000-000000980000}"/>
    <cellStyle name="Output 2 2 10 45" xfId="38465" xr:uid="{00000000-0005-0000-0000-000001980000}"/>
    <cellStyle name="Output 2 2 10 46" xfId="38466" xr:uid="{00000000-0005-0000-0000-000002980000}"/>
    <cellStyle name="Output 2 2 10 47" xfId="38467" xr:uid="{00000000-0005-0000-0000-000003980000}"/>
    <cellStyle name="Output 2 2 10 48" xfId="38468" xr:uid="{00000000-0005-0000-0000-000004980000}"/>
    <cellStyle name="Output 2 2 10 49" xfId="38469" xr:uid="{00000000-0005-0000-0000-000005980000}"/>
    <cellStyle name="Output 2 2 10 5" xfId="38470" xr:uid="{00000000-0005-0000-0000-000006980000}"/>
    <cellStyle name="Output 2 2 10 5 2" xfId="38471" xr:uid="{00000000-0005-0000-0000-000007980000}"/>
    <cellStyle name="Output 2 2 10 50" xfId="38472" xr:uid="{00000000-0005-0000-0000-000008980000}"/>
    <cellStyle name="Output 2 2 10 51" xfId="38473" xr:uid="{00000000-0005-0000-0000-000009980000}"/>
    <cellStyle name="Output 2 2 10 52" xfId="38474" xr:uid="{00000000-0005-0000-0000-00000A980000}"/>
    <cellStyle name="Output 2 2 10 53" xfId="38475" xr:uid="{00000000-0005-0000-0000-00000B980000}"/>
    <cellStyle name="Output 2 2 10 54" xfId="38476" xr:uid="{00000000-0005-0000-0000-00000C980000}"/>
    <cellStyle name="Output 2 2 10 55" xfId="38477" xr:uid="{00000000-0005-0000-0000-00000D980000}"/>
    <cellStyle name="Output 2 2 10 56" xfId="38478" xr:uid="{00000000-0005-0000-0000-00000E980000}"/>
    <cellStyle name="Output 2 2 10 57" xfId="38479" xr:uid="{00000000-0005-0000-0000-00000F980000}"/>
    <cellStyle name="Output 2 2 10 58" xfId="38480" xr:uid="{00000000-0005-0000-0000-000010980000}"/>
    <cellStyle name="Output 2 2 10 59" xfId="38481" xr:uid="{00000000-0005-0000-0000-000011980000}"/>
    <cellStyle name="Output 2 2 10 6" xfId="38482" xr:uid="{00000000-0005-0000-0000-000012980000}"/>
    <cellStyle name="Output 2 2 10 6 2" xfId="38483" xr:uid="{00000000-0005-0000-0000-000013980000}"/>
    <cellStyle name="Output 2 2 10 60" xfId="38484" xr:uid="{00000000-0005-0000-0000-000014980000}"/>
    <cellStyle name="Output 2 2 10 61" xfId="38485" xr:uid="{00000000-0005-0000-0000-000015980000}"/>
    <cellStyle name="Output 2 2 10 62" xfId="38486" xr:uid="{00000000-0005-0000-0000-000016980000}"/>
    <cellStyle name="Output 2 2 10 63" xfId="38487" xr:uid="{00000000-0005-0000-0000-000017980000}"/>
    <cellStyle name="Output 2 2 10 64" xfId="38488" xr:uid="{00000000-0005-0000-0000-000018980000}"/>
    <cellStyle name="Output 2 2 10 65" xfId="38489" xr:uid="{00000000-0005-0000-0000-000019980000}"/>
    <cellStyle name="Output 2 2 10 66" xfId="38490" xr:uid="{00000000-0005-0000-0000-00001A980000}"/>
    <cellStyle name="Output 2 2 10 67" xfId="38491" xr:uid="{00000000-0005-0000-0000-00001B980000}"/>
    <cellStyle name="Output 2 2 10 68" xfId="38492" xr:uid="{00000000-0005-0000-0000-00001C980000}"/>
    <cellStyle name="Output 2 2 10 69" xfId="38493" xr:uid="{00000000-0005-0000-0000-00001D980000}"/>
    <cellStyle name="Output 2 2 10 7" xfId="38494" xr:uid="{00000000-0005-0000-0000-00001E980000}"/>
    <cellStyle name="Output 2 2 10 7 2" xfId="38495" xr:uid="{00000000-0005-0000-0000-00001F980000}"/>
    <cellStyle name="Output 2 2 10 70" xfId="38496" xr:uid="{00000000-0005-0000-0000-000020980000}"/>
    <cellStyle name="Output 2 2 10 71" xfId="38497" xr:uid="{00000000-0005-0000-0000-000021980000}"/>
    <cellStyle name="Output 2 2 10 72" xfId="38498" xr:uid="{00000000-0005-0000-0000-000022980000}"/>
    <cellStyle name="Output 2 2 10 73" xfId="38499" xr:uid="{00000000-0005-0000-0000-000023980000}"/>
    <cellStyle name="Output 2 2 10 74" xfId="38500" xr:uid="{00000000-0005-0000-0000-000024980000}"/>
    <cellStyle name="Output 2 2 10 75" xfId="38501" xr:uid="{00000000-0005-0000-0000-000025980000}"/>
    <cellStyle name="Output 2 2 10 76" xfId="38502" xr:uid="{00000000-0005-0000-0000-000026980000}"/>
    <cellStyle name="Output 2 2 10 77" xfId="52561" xr:uid="{00000000-0005-0000-0000-000027980000}"/>
    <cellStyle name="Output 2 2 10 78" xfId="52793" xr:uid="{00000000-0005-0000-0000-000028980000}"/>
    <cellStyle name="Output 2 2 10 79" xfId="53254" xr:uid="{00000000-0005-0000-0000-000029980000}"/>
    <cellStyle name="Output 2 2 10 8" xfId="38503" xr:uid="{00000000-0005-0000-0000-00002A980000}"/>
    <cellStyle name="Output 2 2 10 8 2" xfId="38504" xr:uid="{00000000-0005-0000-0000-00002B980000}"/>
    <cellStyle name="Output 2 2 10 9" xfId="38505" xr:uid="{00000000-0005-0000-0000-00002C980000}"/>
    <cellStyle name="Output 2 2 10 9 2" xfId="38506" xr:uid="{00000000-0005-0000-0000-00002D980000}"/>
    <cellStyle name="Output 2 2 11" xfId="1084" xr:uid="{00000000-0005-0000-0000-00002E980000}"/>
    <cellStyle name="Output 2 2 11 10" xfId="38507" xr:uid="{00000000-0005-0000-0000-00002F980000}"/>
    <cellStyle name="Output 2 2 11 10 2" xfId="38508" xr:uid="{00000000-0005-0000-0000-000030980000}"/>
    <cellStyle name="Output 2 2 11 11" xfId="38509" xr:uid="{00000000-0005-0000-0000-000031980000}"/>
    <cellStyle name="Output 2 2 11 11 2" xfId="38510" xr:uid="{00000000-0005-0000-0000-000032980000}"/>
    <cellStyle name="Output 2 2 11 12" xfId="38511" xr:uid="{00000000-0005-0000-0000-000033980000}"/>
    <cellStyle name="Output 2 2 11 12 2" xfId="38512" xr:uid="{00000000-0005-0000-0000-000034980000}"/>
    <cellStyle name="Output 2 2 11 13" xfId="38513" xr:uid="{00000000-0005-0000-0000-000035980000}"/>
    <cellStyle name="Output 2 2 11 13 2" xfId="38514" xr:uid="{00000000-0005-0000-0000-000036980000}"/>
    <cellStyle name="Output 2 2 11 14" xfId="38515" xr:uid="{00000000-0005-0000-0000-000037980000}"/>
    <cellStyle name="Output 2 2 11 14 2" xfId="38516" xr:uid="{00000000-0005-0000-0000-000038980000}"/>
    <cellStyle name="Output 2 2 11 15" xfId="38517" xr:uid="{00000000-0005-0000-0000-000039980000}"/>
    <cellStyle name="Output 2 2 11 15 2" xfId="38518" xr:uid="{00000000-0005-0000-0000-00003A980000}"/>
    <cellStyle name="Output 2 2 11 16" xfId="38519" xr:uid="{00000000-0005-0000-0000-00003B980000}"/>
    <cellStyle name="Output 2 2 11 16 2" xfId="38520" xr:uid="{00000000-0005-0000-0000-00003C980000}"/>
    <cellStyle name="Output 2 2 11 17" xfId="38521" xr:uid="{00000000-0005-0000-0000-00003D980000}"/>
    <cellStyle name="Output 2 2 11 17 2" xfId="38522" xr:uid="{00000000-0005-0000-0000-00003E980000}"/>
    <cellStyle name="Output 2 2 11 18" xfId="38523" xr:uid="{00000000-0005-0000-0000-00003F980000}"/>
    <cellStyle name="Output 2 2 11 18 2" xfId="38524" xr:uid="{00000000-0005-0000-0000-000040980000}"/>
    <cellStyle name="Output 2 2 11 19" xfId="38525" xr:uid="{00000000-0005-0000-0000-000041980000}"/>
    <cellStyle name="Output 2 2 11 19 2" xfId="38526" xr:uid="{00000000-0005-0000-0000-000042980000}"/>
    <cellStyle name="Output 2 2 11 2" xfId="1085" xr:uid="{00000000-0005-0000-0000-000043980000}"/>
    <cellStyle name="Output 2 2 11 2 2" xfId="38527" xr:uid="{00000000-0005-0000-0000-000044980000}"/>
    <cellStyle name="Output 2 2 11 20" xfId="38528" xr:uid="{00000000-0005-0000-0000-000045980000}"/>
    <cellStyle name="Output 2 2 11 20 2" xfId="38529" xr:uid="{00000000-0005-0000-0000-000046980000}"/>
    <cellStyle name="Output 2 2 11 21" xfId="38530" xr:uid="{00000000-0005-0000-0000-000047980000}"/>
    <cellStyle name="Output 2 2 11 21 2" xfId="38531" xr:uid="{00000000-0005-0000-0000-000048980000}"/>
    <cellStyle name="Output 2 2 11 22" xfId="38532" xr:uid="{00000000-0005-0000-0000-000049980000}"/>
    <cellStyle name="Output 2 2 11 22 2" xfId="38533" xr:uid="{00000000-0005-0000-0000-00004A980000}"/>
    <cellStyle name="Output 2 2 11 23" xfId="38534" xr:uid="{00000000-0005-0000-0000-00004B980000}"/>
    <cellStyle name="Output 2 2 11 23 2" xfId="38535" xr:uid="{00000000-0005-0000-0000-00004C980000}"/>
    <cellStyle name="Output 2 2 11 24" xfId="38536" xr:uid="{00000000-0005-0000-0000-00004D980000}"/>
    <cellStyle name="Output 2 2 11 24 2" xfId="38537" xr:uid="{00000000-0005-0000-0000-00004E980000}"/>
    <cellStyle name="Output 2 2 11 25" xfId="38538" xr:uid="{00000000-0005-0000-0000-00004F980000}"/>
    <cellStyle name="Output 2 2 11 25 2" xfId="38539" xr:uid="{00000000-0005-0000-0000-000050980000}"/>
    <cellStyle name="Output 2 2 11 26" xfId="38540" xr:uid="{00000000-0005-0000-0000-000051980000}"/>
    <cellStyle name="Output 2 2 11 26 2" xfId="38541" xr:uid="{00000000-0005-0000-0000-000052980000}"/>
    <cellStyle name="Output 2 2 11 27" xfId="38542" xr:uid="{00000000-0005-0000-0000-000053980000}"/>
    <cellStyle name="Output 2 2 11 27 2" xfId="38543" xr:uid="{00000000-0005-0000-0000-000054980000}"/>
    <cellStyle name="Output 2 2 11 28" xfId="38544" xr:uid="{00000000-0005-0000-0000-000055980000}"/>
    <cellStyle name="Output 2 2 11 28 2" xfId="38545" xr:uid="{00000000-0005-0000-0000-000056980000}"/>
    <cellStyle name="Output 2 2 11 29" xfId="38546" xr:uid="{00000000-0005-0000-0000-000057980000}"/>
    <cellStyle name="Output 2 2 11 29 2" xfId="38547" xr:uid="{00000000-0005-0000-0000-000058980000}"/>
    <cellStyle name="Output 2 2 11 3" xfId="38548" xr:uid="{00000000-0005-0000-0000-000059980000}"/>
    <cellStyle name="Output 2 2 11 3 2" xfId="38549" xr:uid="{00000000-0005-0000-0000-00005A980000}"/>
    <cellStyle name="Output 2 2 11 30" xfId="38550" xr:uid="{00000000-0005-0000-0000-00005B980000}"/>
    <cellStyle name="Output 2 2 11 30 2" xfId="38551" xr:uid="{00000000-0005-0000-0000-00005C980000}"/>
    <cellStyle name="Output 2 2 11 31" xfId="38552" xr:uid="{00000000-0005-0000-0000-00005D980000}"/>
    <cellStyle name="Output 2 2 11 31 2" xfId="38553" xr:uid="{00000000-0005-0000-0000-00005E980000}"/>
    <cellStyle name="Output 2 2 11 32" xfId="38554" xr:uid="{00000000-0005-0000-0000-00005F980000}"/>
    <cellStyle name="Output 2 2 11 32 2" xfId="38555" xr:uid="{00000000-0005-0000-0000-000060980000}"/>
    <cellStyle name="Output 2 2 11 33" xfId="38556" xr:uid="{00000000-0005-0000-0000-000061980000}"/>
    <cellStyle name="Output 2 2 11 33 2" xfId="38557" xr:uid="{00000000-0005-0000-0000-000062980000}"/>
    <cellStyle name="Output 2 2 11 34" xfId="38558" xr:uid="{00000000-0005-0000-0000-000063980000}"/>
    <cellStyle name="Output 2 2 11 34 2" xfId="38559" xr:uid="{00000000-0005-0000-0000-000064980000}"/>
    <cellStyle name="Output 2 2 11 35" xfId="38560" xr:uid="{00000000-0005-0000-0000-000065980000}"/>
    <cellStyle name="Output 2 2 11 35 2" xfId="38561" xr:uid="{00000000-0005-0000-0000-000066980000}"/>
    <cellStyle name="Output 2 2 11 36" xfId="38562" xr:uid="{00000000-0005-0000-0000-000067980000}"/>
    <cellStyle name="Output 2 2 11 36 2" xfId="38563" xr:uid="{00000000-0005-0000-0000-000068980000}"/>
    <cellStyle name="Output 2 2 11 37" xfId="38564" xr:uid="{00000000-0005-0000-0000-000069980000}"/>
    <cellStyle name="Output 2 2 11 37 2" xfId="38565" xr:uid="{00000000-0005-0000-0000-00006A980000}"/>
    <cellStyle name="Output 2 2 11 38" xfId="38566" xr:uid="{00000000-0005-0000-0000-00006B980000}"/>
    <cellStyle name="Output 2 2 11 38 2" xfId="38567" xr:uid="{00000000-0005-0000-0000-00006C980000}"/>
    <cellStyle name="Output 2 2 11 39" xfId="38568" xr:uid="{00000000-0005-0000-0000-00006D980000}"/>
    <cellStyle name="Output 2 2 11 39 2" xfId="38569" xr:uid="{00000000-0005-0000-0000-00006E980000}"/>
    <cellStyle name="Output 2 2 11 4" xfId="38570" xr:uid="{00000000-0005-0000-0000-00006F980000}"/>
    <cellStyle name="Output 2 2 11 4 2" xfId="38571" xr:uid="{00000000-0005-0000-0000-000070980000}"/>
    <cellStyle name="Output 2 2 11 40" xfId="38572" xr:uid="{00000000-0005-0000-0000-000071980000}"/>
    <cellStyle name="Output 2 2 11 41" xfId="38573" xr:uid="{00000000-0005-0000-0000-000072980000}"/>
    <cellStyle name="Output 2 2 11 42" xfId="38574" xr:uid="{00000000-0005-0000-0000-000073980000}"/>
    <cellStyle name="Output 2 2 11 43" xfId="38575" xr:uid="{00000000-0005-0000-0000-000074980000}"/>
    <cellStyle name="Output 2 2 11 44" xfId="38576" xr:uid="{00000000-0005-0000-0000-000075980000}"/>
    <cellStyle name="Output 2 2 11 45" xfId="38577" xr:uid="{00000000-0005-0000-0000-000076980000}"/>
    <cellStyle name="Output 2 2 11 46" xfId="38578" xr:uid="{00000000-0005-0000-0000-000077980000}"/>
    <cellStyle name="Output 2 2 11 47" xfId="38579" xr:uid="{00000000-0005-0000-0000-000078980000}"/>
    <cellStyle name="Output 2 2 11 48" xfId="38580" xr:uid="{00000000-0005-0000-0000-000079980000}"/>
    <cellStyle name="Output 2 2 11 49" xfId="38581" xr:uid="{00000000-0005-0000-0000-00007A980000}"/>
    <cellStyle name="Output 2 2 11 5" xfId="38582" xr:uid="{00000000-0005-0000-0000-00007B980000}"/>
    <cellStyle name="Output 2 2 11 5 2" xfId="38583" xr:uid="{00000000-0005-0000-0000-00007C980000}"/>
    <cellStyle name="Output 2 2 11 50" xfId="38584" xr:uid="{00000000-0005-0000-0000-00007D980000}"/>
    <cellStyle name="Output 2 2 11 51" xfId="38585" xr:uid="{00000000-0005-0000-0000-00007E980000}"/>
    <cellStyle name="Output 2 2 11 52" xfId="38586" xr:uid="{00000000-0005-0000-0000-00007F980000}"/>
    <cellStyle name="Output 2 2 11 53" xfId="38587" xr:uid="{00000000-0005-0000-0000-000080980000}"/>
    <cellStyle name="Output 2 2 11 54" xfId="38588" xr:uid="{00000000-0005-0000-0000-000081980000}"/>
    <cellStyle name="Output 2 2 11 55" xfId="38589" xr:uid="{00000000-0005-0000-0000-000082980000}"/>
    <cellStyle name="Output 2 2 11 56" xfId="38590" xr:uid="{00000000-0005-0000-0000-000083980000}"/>
    <cellStyle name="Output 2 2 11 57" xfId="38591" xr:uid="{00000000-0005-0000-0000-000084980000}"/>
    <cellStyle name="Output 2 2 11 58" xfId="38592" xr:uid="{00000000-0005-0000-0000-000085980000}"/>
    <cellStyle name="Output 2 2 11 59" xfId="38593" xr:uid="{00000000-0005-0000-0000-000086980000}"/>
    <cellStyle name="Output 2 2 11 6" xfId="38594" xr:uid="{00000000-0005-0000-0000-000087980000}"/>
    <cellStyle name="Output 2 2 11 6 2" xfId="38595" xr:uid="{00000000-0005-0000-0000-000088980000}"/>
    <cellStyle name="Output 2 2 11 60" xfId="38596" xr:uid="{00000000-0005-0000-0000-000089980000}"/>
    <cellStyle name="Output 2 2 11 61" xfId="38597" xr:uid="{00000000-0005-0000-0000-00008A980000}"/>
    <cellStyle name="Output 2 2 11 62" xfId="38598" xr:uid="{00000000-0005-0000-0000-00008B980000}"/>
    <cellStyle name="Output 2 2 11 63" xfId="38599" xr:uid="{00000000-0005-0000-0000-00008C980000}"/>
    <cellStyle name="Output 2 2 11 64" xfId="38600" xr:uid="{00000000-0005-0000-0000-00008D980000}"/>
    <cellStyle name="Output 2 2 11 65" xfId="38601" xr:uid="{00000000-0005-0000-0000-00008E980000}"/>
    <cellStyle name="Output 2 2 11 66" xfId="38602" xr:uid="{00000000-0005-0000-0000-00008F980000}"/>
    <cellStyle name="Output 2 2 11 67" xfId="38603" xr:uid="{00000000-0005-0000-0000-000090980000}"/>
    <cellStyle name="Output 2 2 11 68" xfId="38604" xr:uid="{00000000-0005-0000-0000-000091980000}"/>
    <cellStyle name="Output 2 2 11 69" xfId="38605" xr:uid="{00000000-0005-0000-0000-000092980000}"/>
    <cellStyle name="Output 2 2 11 7" xfId="38606" xr:uid="{00000000-0005-0000-0000-000093980000}"/>
    <cellStyle name="Output 2 2 11 7 2" xfId="38607" xr:uid="{00000000-0005-0000-0000-000094980000}"/>
    <cellStyle name="Output 2 2 11 70" xfId="38608" xr:uid="{00000000-0005-0000-0000-000095980000}"/>
    <cellStyle name="Output 2 2 11 71" xfId="38609" xr:uid="{00000000-0005-0000-0000-000096980000}"/>
    <cellStyle name="Output 2 2 11 72" xfId="38610" xr:uid="{00000000-0005-0000-0000-000097980000}"/>
    <cellStyle name="Output 2 2 11 73" xfId="38611" xr:uid="{00000000-0005-0000-0000-000098980000}"/>
    <cellStyle name="Output 2 2 11 74" xfId="38612" xr:uid="{00000000-0005-0000-0000-000099980000}"/>
    <cellStyle name="Output 2 2 11 75" xfId="38613" xr:uid="{00000000-0005-0000-0000-00009A980000}"/>
    <cellStyle name="Output 2 2 11 76" xfId="38614" xr:uid="{00000000-0005-0000-0000-00009B980000}"/>
    <cellStyle name="Output 2 2 11 77" xfId="52534" xr:uid="{00000000-0005-0000-0000-00009C980000}"/>
    <cellStyle name="Output 2 2 11 78" xfId="52766" xr:uid="{00000000-0005-0000-0000-00009D980000}"/>
    <cellStyle name="Output 2 2 11 79" xfId="53227" xr:uid="{00000000-0005-0000-0000-00009E980000}"/>
    <cellStyle name="Output 2 2 11 8" xfId="38615" xr:uid="{00000000-0005-0000-0000-00009F980000}"/>
    <cellStyle name="Output 2 2 11 8 2" xfId="38616" xr:uid="{00000000-0005-0000-0000-0000A0980000}"/>
    <cellStyle name="Output 2 2 11 9" xfId="38617" xr:uid="{00000000-0005-0000-0000-0000A1980000}"/>
    <cellStyle name="Output 2 2 11 9 2" xfId="38618" xr:uid="{00000000-0005-0000-0000-0000A2980000}"/>
    <cellStyle name="Output 2 2 12" xfId="1086" xr:uid="{00000000-0005-0000-0000-0000A3980000}"/>
    <cellStyle name="Output 2 2 12 10" xfId="38619" xr:uid="{00000000-0005-0000-0000-0000A4980000}"/>
    <cellStyle name="Output 2 2 12 10 2" xfId="38620" xr:uid="{00000000-0005-0000-0000-0000A5980000}"/>
    <cellStyle name="Output 2 2 12 11" xfId="38621" xr:uid="{00000000-0005-0000-0000-0000A6980000}"/>
    <cellStyle name="Output 2 2 12 11 2" xfId="38622" xr:uid="{00000000-0005-0000-0000-0000A7980000}"/>
    <cellStyle name="Output 2 2 12 12" xfId="38623" xr:uid="{00000000-0005-0000-0000-0000A8980000}"/>
    <cellStyle name="Output 2 2 12 12 2" xfId="38624" xr:uid="{00000000-0005-0000-0000-0000A9980000}"/>
    <cellStyle name="Output 2 2 12 13" xfId="38625" xr:uid="{00000000-0005-0000-0000-0000AA980000}"/>
    <cellStyle name="Output 2 2 12 13 2" xfId="38626" xr:uid="{00000000-0005-0000-0000-0000AB980000}"/>
    <cellStyle name="Output 2 2 12 14" xfId="38627" xr:uid="{00000000-0005-0000-0000-0000AC980000}"/>
    <cellStyle name="Output 2 2 12 14 2" xfId="38628" xr:uid="{00000000-0005-0000-0000-0000AD980000}"/>
    <cellStyle name="Output 2 2 12 15" xfId="38629" xr:uid="{00000000-0005-0000-0000-0000AE980000}"/>
    <cellStyle name="Output 2 2 12 15 2" xfId="38630" xr:uid="{00000000-0005-0000-0000-0000AF980000}"/>
    <cellStyle name="Output 2 2 12 16" xfId="38631" xr:uid="{00000000-0005-0000-0000-0000B0980000}"/>
    <cellStyle name="Output 2 2 12 16 2" xfId="38632" xr:uid="{00000000-0005-0000-0000-0000B1980000}"/>
    <cellStyle name="Output 2 2 12 17" xfId="38633" xr:uid="{00000000-0005-0000-0000-0000B2980000}"/>
    <cellStyle name="Output 2 2 12 17 2" xfId="38634" xr:uid="{00000000-0005-0000-0000-0000B3980000}"/>
    <cellStyle name="Output 2 2 12 18" xfId="38635" xr:uid="{00000000-0005-0000-0000-0000B4980000}"/>
    <cellStyle name="Output 2 2 12 18 2" xfId="38636" xr:uid="{00000000-0005-0000-0000-0000B5980000}"/>
    <cellStyle name="Output 2 2 12 19" xfId="38637" xr:uid="{00000000-0005-0000-0000-0000B6980000}"/>
    <cellStyle name="Output 2 2 12 19 2" xfId="38638" xr:uid="{00000000-0005-0000-0000-0000B7980000}"/>
    <cellStyle name="Output 2 2 12 2" xfId="1087" xr:uid="{00000000-0005-0000-0000-0000B8980000}"/>
    <cellStyle name="Output 2 2 12 2 2" xfId="38639" xr:uid="{00000000-0005-0000-0000-0000B9980000}"/>
    <cellStyle name="Output 2 2 12 20" xfId="38640" xr:uid="{00000000-0005-0000-0000-0000BA980000}"/>
    <cellStyle name="Output 2 2 12 20 2" xfId="38641" xr:uid="{00000000-0005-0000-0000-0000BB980000}"/>
    <cellStyle name="Output 2 2 12 21" xfId="38642" xr:uid="{00000000-0005-0000-0000-0000BC980000}"/>
    <cellStyle name="Output 2 2 12 21 2" xfId="38643" xr:uid="{00000000-0005-0000-0000-0000BD980000}"/>
    <cellStyle name="Output 2 2 12 22" xfId="38644" xr:uid="{00000000-0005-0000-0000-0000BE980000}"/>
    <cellStyle name="Output 2 2 12 22 2" xfId="38645" xr:uid="{00000000-0005-0000-0000-0000BF980000}"/>
    <cellStyle name="Output 2 2 12 23" xfId="38646" xr:uid="{00000000-0005-0000-0000-0000C0980000}"/>
    <cellStyle name="Output 2 2 12 23 2" xfId="38647" xr:uid="{00000000-0005-0000-0000-0000C1980000}"/>
    <cellStyle name="Output 2 2 12 24" xfId="38648" xr:uid="{00000000-0005-0000-0000-0000C2980000}"/>
    <cellStyle name="Output 2 2 12 24 2" xfId="38649" xr:uid="{00000000-0005-0000-0000-0000C3980000}"/>
    <cellStyle name="Output 2 2 12 25" xfId="38650" xr:uid="{00000000-0005-0000-0000-0000C4980000}"/>
    <cellStyle name="Output 2 2 12 25 2" xfId="38651" xr:uid="{00000000-0005-0000-0000-0000C5980000}"/>
    <cellStyle name="Output 2 2 12 26" xfId="38652" xr:uid="{00000000-0005-0000-0000-0000C6980000}"/>
    <cellStyle name="Output 2 2 12 26 2" xfId="38653" xr:uid="{00000000-0005-0000-0000-0000C7980000}"/>
    <cellStyle name="Output 2 2 12 27" xfId="38654" xr:uid="{00000000-0005-0000-0000-0000C8980000}"/>
    <cellStyle name="Output 2 2 12 27 2" xfId="38655" xr:uid="{00000000-0005-0000-0000-0000C9980000}"/>
    <cellStyle name="Output 2 2 12 28" xfId="38656" xr:uid="{00000000-0005-0000-0000-0000CA980000}"/>
    <cellStyle name="Output 2 2 12 28 2" xfId="38657" xr:uid="{00000000-0005-0000-0000-0000CB980000}"/>
    <cellStyle name="Output 2 2 12 29" xfId="38658" xr:uid="{00000000-0005-0000-0000-0000CC980000}"/>
    <cellStyle name="Output 2 2 12 29 2" xfId="38659" xr:uid="{00000000-0005-0000-0000-0000CD980000}"/>
    <cellStyle name="Output 2 2 12 3" xfId="38660" xr:uid="{00000000-0005-0000-0000-0000CE980000}"/>
    <cellStyle name="Output 2 2 12 3 2" xfId="38661" xr:uid="{00000000-0005-0000-0000-0000CF980000}"/>
    <cellStyle name="Output 2 2 12 30" xfId="38662" xr:uid="{00000000-0005-0000-0000-0000D0980000}"/>
    <cellStyle name="Output 2 2 12 30 2" xfId="38663" xr:uid="{00000000-0005-0000-0000-0000D1980000}"/>
    <cellStyle name="Output 2 2 12 31" xfId="38664" xr:uid="{00000000-0005-0000-0000-0000D2980000}"/>
    <cellStyle name="Output 2 2 12 31 2" xfId="38665" xr:uid="{00000000-0005-0000-0000-0000D3980000}"/>
    <cellStyle name="Output 2 2 12 32" xfId="38666" xr:uid="{00000000-0005-0000-0000-0000D4980000}"/>
    <cellStyle name="Output 2 2 12 32 2" xfId="38667" xr:uid="{00000000-0005-0000-0000-0000D5980000}"/>
    <cellStyle name="Output 2 2 12 33" xfId="38668" xr:uid="{00000000-0005-0000-0000-0000D6980000}"/>
    <cellStyle name="Output 2 2 12 33 2" xfId="38669" xr:uid="{00000000-0005-0000-0000-0000D7980000}"/>
    <cellStyle name="Output 2 2 12 34" xfId="38670" xr:uid="{00000000-0005-0000-0000-0000D8980000}"/>
    <cellStyle name="Output 2 2 12 34 2" xfId="38671" xr:uid="{00000000-0005-0000-0000-0000D9980000}"/>
    <cellStyle name="Output 2 2 12 35" xfId="38672" xr:uid="{00000000-0005-0000-0000-0000DA980000}"/>
    <cellStyle name="Output 2 2 12 35 2" xfId="38673" xr:uid="{00000000-0005-0000-0000-0000DB980000}"/>
    <cellStyle name="Output 2 2 12 36" xfId="38674" xr:uid="{00000000-0005-0000-0000-0000DC980000}"/>
    <cellStyle name="Output 2 2 12 36 2" xfId="38675" xr:uid="{00000000-0005-0000-0000-0000DD980000}"/>
    <cellStyle name="Output 2 2 12 37" xfId="38676" xr:uid="{00000000-0005-0000-0000-0000DE980000}"/>
    <cellStyle name="Output 2 2 12 37 2" xfId="38677" xr:uid="{00000000-0005-0000-0000-0000DF980000}"/>
    <cellStyle name="Output 2 2 12 38" xfId="38678" xr:uid="{00000000-0005-0000-0000-0000E0980000}"/>
    <cellStyle name="Output 2 2 12 38 2" xfId="38679" xr:uid="{00000000-0005-0000-0000-0000E1980000}"/>
    <cellStyle name="Output 2 2 12 39" xfId="38680" xr:uid="{00000000-0005-0000-0000-0000E2980000}"/>
    <cellStyle name="Output 2 2 12 39 2" xfId="38681" xr:uid="{00000000-0005-0000-0000-0000E3980000}"/>
    <cellStyle name="Output 2 2 12 4" xfId="38682" xr:uid="{00000000-0005-0000-0000-0000E4980000}"/>
    <cellStyle name="Output 2 2 12 4 2" xfId="38683" xr:uid="{00000000-0005-0000-0000-0000E5980000}"/>
    <cellStyle name="Output 2 2 12 40" xfId="38684" xr:uid="{00000000-0005-0000-0000-0000E6980000}"/>
    <cellStyle name="Output 2 2 12 41" xfId="38685" xr:uid="{00000000-0005-0000-0000-0000E7980000}"/>
    <cellStyle name="Output 2 2 12 42" xfId="38686" xr:uid="{00000000-0005-0000-0000-0000E8980000}"/>
    <cellStyle name="Output 2 2 12 43" xfId="38687" xr:uid="{00000000-0005-0000-0000-0000E9980000}"/>
    <cellStyle name="Output 2 2 12 44" xfId="38688" xr:uid="{00000000-0005-0000-0000-0000EA980000}"/>
    <cellStyle name="Output 2 2 12 45" xfId="38689" xr:uid="{00000000-0005-0000-0000-0000EB980000}"/>
    <cellStyle name="Output 2 2 12 46" xfId="38690" xr:uid="{00000000-0005-0000-0000-0000EC980000}"/>
    <cellStyle name="Output 2 2 12 47" xfId="38691" xr:uid="{00000000-0005-0000-0000-0000ED980000}"/>
    <cellStyle name="Output 2 2 12 48" xfId="38692" xr:uid="{00000000-0005-0000-0000-0000EE980000}"/>
    <cellStyle name="Output 2 2 12 49" xfId="38693" xr:uid="{00000000-0005-0000-0000-0000EF980000}"/>
    <cellStyle name="Output 2 2 12 5" xfId="38694" xr:uid="{00000000-0005-0000-0000-0000F0980000}"/>
    <cellStyle name="Output 2 2 12 5 2" xfId="38695" xr:uid="{00000000-0005-0000-0000-0000F1980000}"/>
    <cellStyle name="Output 2 2 12 50" xfId="38696" xr:uid="{00000000-0005-0000-0000-0000F2980000}"/>
    <cellStyle name="Output 2 2 12 51" xfId="38697" xr:uid="{00000000-0005-0000-0000-0000F3980000}"/>
    <cellStyle name="Output 2 2 12 52" xfId="38698" xr:uid="{00000000-0005-0000-0000-0000F4980000}"/>
    <cellStyle name="Output 2 2 12 53" xfId="38699" xr:uid="{00000000-0005-0000-0000-0000F5980000}"/>
    <cellStyle name="Output 2 2 12 54" xfId="38700" xr:uid="{00000000-0005-0000-0000-0000F6980000}"/>
    <cellStyle name="Output 2 2 12 55" xfId="38701" xr:uid="{00000000-0005-0000-0000-0000F7980000}"/>
    <cellStyle name="Output 2 2 12 56" xfId="38702" xr:uid="{00000000-0005-0000-0000-0000F8980000}"/>
    <cellStyle name="Output 2 2 12 57" xfId="38703" xr:uid="{00000000-0005-0000-0000-0000F9980000}"/>
    <cellStyle name="Output 2 2 12 58" xfId="38704" xr:uid="{00000000-0005-0000-0000-0000FA980000}"/>
    <cellStyle name="Output 2 2 12 59" xfId="38705" xr:uid="{00000000-0005-0000-0000-0000FB980000}"/>
    <cellStyle name="Output 2 2 12 6" xfId="38706" xr:uid="{00000000-0005-0000-0000-0000FC980000}"/>
    <cellStyle name="Output 2 2 12 6 2" xfId="38707" xr:uid="{00000000-0005-0000-0000-0000FD980000}"/>
    <cellStyle name="Output 2 2 12 60" xfId="38708" xr:uid="{00000000-0005-0000-0000-0000FE980000}"/>
    <cellStyle name="Output 2 2 12 61" xfId="38709" xr:uid="{00000000-0005-0000-0000-0000FF980000}"/>
    <cellStyle name="Output 2 2 12 62" xfId="38710" xr:uid="{00000000-0005-0000-0000-000000990000}"/>
    <cellStyle name="Output 2 2 12 63" xfId="38711" xr:uid="{00000000-0005-0000-0000-000001990000}"/>
    <cellStyle name="Output 2 2 12 64" xfId="38712" xr:uid="{00000000-0005-0000-0000-000002990000}"/>
    <cellStyle name="Output 2 2 12 65" xfId="38713" xr:uid="{00000000-0005-0000-0000-000003990000}"/>
    <cellStyle name="Output 2 2 12 66" xfId="38714" xr:uid="{00000000-0005-0000-0000-000004990000}"/>
    <cellStyle name="Output 2 2 12 67" xfId="38715" xr:uid="{00000000-0005-0000-0000-000005990000}"/>
    <cellStyle name="Output 2 2 12 68" xfId="38716" xr:uid="{00000000-0005-0000-0000-000006990000}"/>
    <cellStyle name="Output 2 2 12 69" xfId="38717" xr:uid="{00000000-0005-0000-0000-000007990000}"/>
    <cellStyle name="Output 2 2 12 7" xfId="38718" xr:uid="{00000000-0005-0000-0000-000008990000}"/>
    <cellStyle name="Output 2 2 12 7 2" xfId="38719" xr:uid="{00000000-0005-0000-0000-000009990000}"/>
    <cellStyle name="Output 2 2 12 70" xfId="38720" xr:uid="{00000000-0005-0000-0000-00000A990000}"/>
    <cellStyle name="Output 2 2 12 71" xfId="38721" xr:uid="{00000000-0005-0000-0000-00000B990000}"/>
    <cellStyle name="Output 2 2 12 72" xfId="38722" xr:uid="{00000000-0005-0000-0000-00000C990000}"/>
    <cellStyle name="Output 2 2 12 73" xfId="38723" xr:uid="{00000000-0005-0000-0000-00000D990000}"/>
    <cellStyle name="Output 2 2 12 74" xfId="38724" xr:uid="{00000000-0005-0000-0000-00000E990000}"/>
    <cellStyle name="Output 2 2 12 75" xfId="38725" xr:uid="{00000000-0005-0000-0000-00000F990000}"/>
    <cellStyle name="Output 2 2 12 76" xfId="38726" xr:uid="{00000000-0005-0000-0000-000010990000}"/>
    <cellStyle name="Output 2 2 12 77" xfId="52466" xr:uid="{00000000-0005-0000-0000-000011990000}"/>
    <cellStyle name="Output 2 2 12 78" xfId="52301" xr:uid="{00000000-0005-0000-0000-000012990000}"/>
    <cellStyle name="Output 2 2 12 79" xfId="53159" xr:uid="{00000000-0005-0000-0000-000013990000}"/>
    <cellStyle name="Output 2 2 12 8" xfId="38727" xr:uid="{00000000-0005-0000-0000-000014990000}"/>
    <cellStyle name="Output 2 2 12 8 2" xfId="38728" xr:uid="{00000000-0005-0000-0000-000015990000}"/>
    <cellStyle name="Output 2 2 12 9" xfId="38729" xr:uid="{00000000-0005-0000-0000-000016990000}"/>
    <cellStyle name="Output 2 2 12 9 2" xfId="38730" xr:uid="{00000000-0005-0000-0000-000017990000}"/>
    <cellStyle name="Output 2 2 13" xfId="1088" xr:uid="{00000000-0005-0000-0000-000018990000}"/>
    <cellStyle name="Output 2 2 13 10" xfId="38731" xr:uid="{00000000-0005-0000-0000-000019990000}"/>
    <cellStyle name="Output 2 2 13 10 2" xfId="38732" xr:uid="{00000000-0005-0000-0000-00001A990000}"/>
    <cellStyle name="Output 2 2 13 11" xfId="38733" xr:uid="{00000000-0005-0000-0000-00001B990000}"/>
    <cellStyle name="Output 2 2 13 11 2" xfId="38734" xr:uid="{00000000-0005-0000-0000-00001C990000}"/>
    <cellStyle name="Output 2 2 13 12" xfId="38735" xr:uid="{00000000-0005-0000-0000-00001D990000}"/>
    <cellStyle name="Output 2 2 13 12 2" xfId="38736" xr:uid="{00000000-0005-0000-0000-00001E990000}"/>
    <cellStyle name="Output 2 2 13 13" xfId="38737" xr:uid="{00000000-0005-0000-0000-00001F990000}"/>
    <cellStyle name="Output 2 2 13 13 2" xfId="38738" xr:uid="{00000000-0005-0000-0000-000020990000}"/>
    <cellStyle name="Output 2 2 13 14" xfId="38739" xr:uid="{00000000-0005-0000-0000-000021990000}"/>
    <cellStyle name="Output 2 2 13 14 2" xfId="38740" xr:uid="{00000000-0005-0000-0000-000022990000}"/>
    <cellStyle name="Output 2 2 13 15" xfId="38741" xr:uid="{00000000-0005-0000-0000-000023990000}"/>
    <cellStyle name="Output 2 2 13 15 2" xfId="38742" xr:uid="{00000000-0005-0000-0000-000024990000}"/>
    <cellStyle name="Output 2 2 13 16" xfId="38743" xr:uid="{00000000-0005-0000-0000-000025990000}"/>
    <cellStyle name="Output 2 2 13 16 2" xfId="38744" xr:uid="{00000000-0005-0000-0000-000026990000}"/>
    <cellStyle name="Output 2 2 13 17" xfId="38745" xr:uid="{00000000-0005-0000-0000-000027990000}"/>
    <cellStyle name="Output 2 2 13 17 2" xfId="38746" xr:uid="{00000000-0005-0000-0000-000028990000}"/>
    <cellStyle name="Output 2 2 13 18" xfId="38747" xr:uid="{00000000-0005-0000-0000-000029990000}"/>
    <cellStyle name="Output 2 2 13 18 2" xfId="38748" xr:uid="{00000000-0005-0000-0000-00002A990000}"/>
    <cellStyle name="Output 2 2 13 19" xfId="38749" xr:uid="{00000000-0005-0000-0000-00002B990000}"/>
    <cellStyle name="Output 2 2 13 19 2" xfId="38750" xr:uid="{00000000-0005-0000-0000-00002C990000}"/>
    <cellStyle name="Output 2 2 13 2" xfId="1089" xr:uid="{00000000-0005-0000-0000-00002D990000}"/>
    <cellStyle name="Output 2 2 13 2 2" xfId="38751" xr:uid="{00000000-0005-0000-0000-00002E990000}"/>
    <cellStyle name="Output 2 2 13 20" xfId="38752" xr:uid="{00000000-0005-0000-0000-00002F990000}"/>
    <cellStyle name="Output 2 2 13 20 2" xfId="38753" xr:uid="{00000000-0005-0000-0000-000030990000}"/>
    <cellStyle name="Output 2 2 13 21" xfId="38754" xr:uid="{00000000-0005-0000-0000-000031990000}"/>
    <cellStyle name="Output 2 2 13 21 2" xfId="38755" xr:uid="{00000000-0005-0000-0000-000032990000}"/>
    <cellStyle name="Output 2 2 13 22" xfId="38756" xr:uid="{00000000-0005-0000-0000-000033990000}"/>
    <cellStyle name="Output 2 2 13 22 2" xfId="38757" xr:uid="{00000000-0005-0000-0000-000034990000}"/>
    <cellStyle name="Output 2 2 13 23" xfId="38758" xr:uid="{00000000-0005-0000-0000-000035990000}"/>
    <cellStyle name="Output 2 2 13 23 2" xfId="38759" xr:uid="{00000000-0005-0000-0000-000036990000}"/>
    <cellStyle name="Output 2 2 13 24" xfId="38760" xr:uid="{00000000-0005-0000-0000-000037990000}"/>
    <cellStyle name="Output 2 2 13 24 2" xfId="38761" xr:uid="{00000000-0005-0000-0000-000038990000}"/>
    <cellStyle name="Output 2 2 13 25" xfId="38762" xr:uid="{00000000-0005-0000-0000-000039990000}"/>
    <cellStyle name="Output 2 2 13 25 2" xfId="38763" xr:uid="{00000000-0005-0000-0000-00003A990000}"/>
    <cellStyle name="Output 2 2 13 26" xfId="38764" xr:uid="{00000000-0005-0000-0000-00003B990000}"/>
    <cellStyle name="Output 2 2 13 26 2" xfId="38765" xr:uid="{00000000-0005-0000-0000-00003C990000}"/>
    <cellStyle name="Output 2 2 13 27" xfId="38766" xr:uid="{00000000-0005-0000-0000-00003D990000}"/>
    <cellStyle name="Output 2 2 13 27 2" xfId="38767" xr:uid="{00000000-0005-0000-0000-00003E990000}"/>
    <cellStyle name="Output 2 2 13 28" xfId="38768" xr:uid="{00000000-0005-0000-0000-00003F990000}"/>
    <cellStyle name="Output 2 2 13 28 2" xfId="38769" xr:uid="{00000000-0005-0000-0000-000040990000}"/>
    <cellStyle name="Output 2 2 13 29" xfId="38770" xr:uid="{00000000-0005-0000-0000-000041990000}"/>
    <cellStyle name="Output 2 2 13 29 2" xfId="38771" xr:uid="{00000000-0005-0000-0000-000042990000}"/>
    <cellStyle name="Output 2 2 13 3" xfId="38772" xr:uid="{00000000-0005-0000-0000-000043990000}"/>
    <cellStyle name="Output 2 2 13 3 2" xfId="38773" xr:uid="{00000000-0005-0000-0000-000044990000}"/>
    <cellStyle name="Output 2 2 13 30" xfId="38774" xr:uid="{00000000-0005-0000-0000-000045990000}"/>
    <cellStyle name="Output 2 2 13 30 2" xfId="38775" xr:uid="{00000000-0005-0000-0000-000046990000}"/>
    <cellStyle name="Output 2 2 13 31" xfId="38776" xr:uid="{00000000-0005-0000-0000-000047990000}"/>
    <cellStyle name="Output 2 2 13 31 2" xfId="38777" xr:uid="{00000000-0005-0000-0000-000048990000}"/>
    <cellStyle name="Output 2 2 13 32" xfId="38778" xr:uid="{00000000-0005-0000-0000-000049990000}"/>
    <cellStyle name="Output 2 2 13 32 2" xfId="38779" xr:uid="{00000000-0005-0000-0000-00004A990000}"/>
    <cellStyle name="Output 2 2 13 33" xfId="38780" xr:uid="{00000000-0005-0000-0000-00004B990000}"/>
    <cellStyle name="Output 2 2 13 33 2" xfId="38781" xr:uid="{00000000-0005-0000-0000-00004C990000}"/>
    <cellStyle name="Output 2 2 13 34" xfId="38782" xr:uid="{00000000-0005-0000-0000-00004D990000}"/>
    <cellStyle name="Output 2 2 13 34 2" xfId="38783" xr:uid="{00000000-0005-0000-0000-00004E990000}"/>
    <cellStyle name="Output 2 2 13 35" xfId="38784" xr:uid="{00000000-0005-0000-0000-00004F990000}"/>
    <cellStyle name="Output 2 2 13 35 2" xfId="38785" xr:uid="{00000000-0005-0000-0000-000050990000}"/>
    <cellStyle name="Output 2 2 13 36" xfId="38786" xr:uid="{00000000-0005-0000-0000-000051990000}"/>
    <cellStyle name="Output 2 2 13 36 2" xfId="38787" xr:uid="{00000000-0005-0000-0000-000052990000}"/>
    <cellStyle name="Output 2 2 13 37" xfId="38788" xr:uid="{00000000-0005-0000-0000-000053990000}"/>
    <cellStyle name="Output 2 2 13 37 2" xfId="38789" xr:uid="{00000000-0005-0000-0000-000054990000}"/>
    <cellStyle name="Output 2 2 13 38" xfId="38790" xr:uid="{00000000-0005-0000-0000-000055990000}"/>
    <cellStyle name="Output 2 2 13 38 2" xfId="38791" xr:uid="{00000000-0005-0000-0000-000056990000}"/>
    <cellStyle name="Output 2 2 13 39" xfId="38792" xr:uid="{00000000-0005-0000-0000-000057990000}"/>
    <cellStyle name="Output 2 2 13 39 2" xfId="38793" xr:uid="{00000000-0005-0000-0000-000058990000}"/>
    <cellStyle name="Output 2 2 13 4" xfId="38794" xr:uid="{00000000-0005-0000-0000-000059990000}"/>
    <cellStyle name="Output 2 2 13 4 2" xfId="38795" xr:uid="{00000000-0005-0000-0000-00005A990000}"/>
    <cellStyle name="Output 2 2 13 40" xfId="38796" xr:uid="{00000000-0005-0000-0000-00005B990000}"/>
    <cellStyle name="Output 2 2 13 41" xfId="38797" xr:uid="{00000000-0005-0000-0000-00005C990000}"/>
    <cellStyle name="Output 2 2 13 42" xfId="38798" xr:uid="{00000000-0005-0000-0000-00005D990000}"/>
    <cellStyle name="Output 2 2 13 43" xfId="38799" xr:uid="{00000000-0005-0000-0000-00005E990000}"/>
    <cellStyle name="Output 2 2 13 44" xfId="38800" xr:uid="{00000000-0005-0000-0000-00005F990000}"/>
    <cellStyle name="Output 2 2 13 45" xfId="38801" xr:uid="{00000000-0005-0000-0000-000060990000}"/>
    <cellStyle name="Output 2 2 13 46" xfId="38802" xr:uid="{00000000-0005-0000-0000-000061990000}"/>
    <cellStyle name="Output 2 2 13 47" xfId="38803" xr:uid="{00000000-0005-0000-0000-000062990000}"/>
    <cellStyle name="Output 2 2 13 48" xfId="38804" xr:uid="{00000000-0005-0000-0000-000063990000}"/>
    <cellStyle name="Output 2 2 13 49" xfId="38805" xr:uid="{00000000-0005-0000-0000-000064990000}"/>
    <cellStyle name="Output 2 2 13 5" xfId="38806" xr:uid="{00000000-0005-0000-0000-000065990000}"/>
    <cellStyle name="Output 2 2 13 5 2" xfId="38807" xr:uid="{00000000-0005-0000-0000-000066990000}"/>
    <cellStyle name="Output 2 2 13 50" xfId="38808" xr:uid="{00000000-0005-0000-0000-000067990000}"/>
    <cellStyle name="Output 2 2 13 51" xfId="38809" xr:uid="{00000000-0005-0000-0000-000068990000}"/>
    <cellStyle name="Output 2 2 13 52" xfId="38810" xr:uid="{00000000-0005-0000-0000-000069990000}"/>
    <cellStyle name="Output 2 2 13 53" xfId="38811" xr:uid="{00000000-0005-0000-0000-00006A990000}"/>
    <cellStyle name="Output 2 2 13 54" xfId="38812" xr:uid="{00000000-0005-0000-0000-00006B990000}"/>
    <cellStyle name="Output 2 2 13 55" xfId="38813" xr:uid="{00000000-0005-0000-0000-00006C990000}"/>
    <cellStyle name="Output 2 2 13 56" xfId="38814" xr:uid="{00000000-0005-0000-0000-00006D990000}"/>
    <cellStyle name="Output 2 2 13 57" xfId="38815" xr:uid="{00000000-0005-0000-0000-00006E990000}"/>
    <cellStyle name="Output 2 2 13 58" xfId="38816" xr:uid="{00000000-0005-0000-0000-00006F990000}"/>
    <cellStyle name="Output 2 2 13 59" xfId="38817" xr:uid="{00000000-0005-0000-0000-000070990000}"/>
    <cellStyle name="Output 2 2 13 6" xfId="38818" xr:uid="{00000000-0005-0000-0000-000071990000}"/>
    <cellStyle name="Output 2 2 13 6 2" xfId="38819" xr:uid="{00000000-0005-0000-0000-000072990000}"/>
    <cellStyle name="Output 2 2 13 60" xfId="38820" xr:uid="{00000000-0005-0000-0000-000073990000}"/>
    <cellStyle name="Output 2 2 13 61" xfId="38821" xr:uid="{00000000-0005-0000-0000-000074990000}"/>
    <cellStyle name="Output 2 2 13 62" xfId="38822" xr:uid="{00000000-0005-0000-0000-000075990000}"/>
    <cellStyle name="Output 2 2 13 63" xfId="38823" xr:uid="{00000000-0005-0000-0000-000076990000}"/>
    <cellStyle name="Output 2 2 13 64" xfId="38824" xr:uid="{00000000-0005-0000-0000-000077990000}"/>
    <cellStyle name="Output 2 2 13 65" xfId="38825" xr:uid="{00000000-0005-0000-0000-000078990000}"/>
    <cellStyle name="Output 2 2 13 66" xfId="38826" xr:uid="{00000000-0005-0000-0000-000079990000}"/>
    <cellStyle name="Output 2 2 13 67" xfId="38827" xr:uid="{00000000-0005-0000-0000-00007A990000}"/>
    <cellStyle name="Output 2 2 13 68" xfId="38828" xr:uid="{00000000-0005-0000-0000-00007B990000}"/>
    <cellStyle name="Output 2 2 13 69" xfId="38829" xr:uid="{00000000-0005-0000-0000-00007C990000}"/>
    <cellStyle name="Output 2 2 13 7" xfId="38830" xr:uid="{00000000-0005-0000-0000-00007D990000}"/>
    <cellStyle name="Output 2 2 13 7 2" xfId="38831" xr:uid="{00000000-0005-0000-0000-00007E990000}"/>
    <cellStyle name="Output 2 2 13 70" xfId="38832" xr:uid="{00000000-0005-0000-0000-00007F990000}"/>
    <cellStyle name="Output 2 2 13 71" xfId="38833" xr:uid="{00000000-0005-0000-0000-000080990000}"/>
    <cellStyle name="Output 2 2 13 72" xfId="38834" xr:uid="{00000000-0005-0000-0000-000081990000}"/>
    <cellStyle name="Output 2 2 13 73" xfId="38835" xr:uid="{00000000-0005-0000-0000-000082990000}"/>
    <cellStyle name="Output 2 2 13 74" xfId="38836" xr:uid="{00000000-0005-0000-0000-000083990000}"/>
    <cellStyle name="Output 2 2 13 75" xfId="38837" xr:uid="{00000000-0005-0000-0000-000084990000}"/>
    <cellStyle name="Output 2 2 13 76" xfId="38838" xr:uid="{00000000-0005-0000-0000-000085990000}"/>
    <cellStyle name="Output 2 2 13 77" xfId="52519" xr:uid="{00000000-0005-0000-0000-000086990000}"/>
    <cellStyle name="Output 2 2 13 78" xfId="52260" xr:uid="{00000000-0005-0000-0000-000087990000}"/>
    <cellStyle name="Output 2 2 13 79" xfId="53212" xr:uid="{00000000-0005-0000-0000-000088990000}"/>
    <cellStyle name="Output 2 2 13 8" xfId="38839" xr:uid="{00000000-0005-0000-0000-000089990000}"/>
    <cellStyle name="Output 2 2 13 8 2" xfId="38840" xr:uid="{00000000-0005-0000-0000-00008A990000}"/>
    <cellStyle name="Output 2 2 13 9" xfId="38841" xr:uid="{00000000-0005-0000-0000-00008B990000}"/>
    <cellStyle name="Output 2 2 13 9 2" xfId="38842" xr:uid="{00000000-0005-0000-0000-00008C990000}"/>
    <cellStyle name="Output 2 2 14" xfId="1090" xr:uid="{00000000-0005-0000-0000-00008D990000}"/>
    <cellStyle name="Output 2 2 14 10" xfId="38843" xr:uid="{00000000-0005-0000-0000-00008E990000}"/>
    <cellStyle name="Output 2 2 14 10 2" xfId="38844" xr:uid="{00000000-0005-0000-0000-00008F990000}"/>
    <cellStyle name="Output 2 2 14 11" xfId="38845" xr:uid="{00000000-0005-0000-0000-000090990000}"/>
    <cellStyle name="Output 2 2 14 11 2" xfId="38846" xr:uid="{00000000-0005-0000-0000-000091990000}"/>
    <cellStyle name="Output 2 2 14 12" xfId="38847" xr:uid="{00000000-0005-0000-0000-000092990000}"/>
    <cellStyle name="Output 2 2 14 12 2" xfId="38848" xr:uid="{00000000-0005-0000-0000-000093990000}"/>
    <cellStyle name="Output 2 2 14 13" xfId="38849" xr:uid="{00000000-0005-0000-0000-000094990000}"/>
    <cellStyle name="Output 2 2 14 13 2" xfId="38850" xr:uid="{00000000-0005-0000-0000-000095990000}"/>
    <cellStyle name="Output 2 2 14 14" xfId="38851" xr:uid="{00000000-0005-0000-0000-000096990000}"/>
    <cellStyle name="Output 2 2 14 14 2" xfId="38852" xr:uid="{00000000-0005-0000-0000-000097990000}"/>
    <cellStyle name="Output 2 2 14 15" xfId="38853" xr:uid="{00000000-0005-0000-0000-000098990000}"/>
    <cellStyle name="Output 2 2 14 15 2" xfId="38854" xr:uid="{00000000-0005-0000-0000-000099990000}"/>
    <cellStyle name="Output 2 2 14 16" xfId="38855" xr:uid="{00000000-0005-0000-0000-00009A990000}"/>
    <cellStyle name="Output 2 2 14 16 2" xfId="38856" xr:uid="{00000000-0005-0000-0000-00009B990000}"/>
    <cellStyle name="Output 2 2 14 17" xfId="38857" xr:uid="{00000000-0005-0000-0000-00009C990000}"/>
    <cellStyle name="Output 2 2 14 17 2" xfId="38858" xr:uid="{00000000-0005-0000-0000-00009D990000}"/>
    <cellStyle name="Output 2 2 14 18" xfId="38859" xr:uid="{00000000-0005-0000-0000-00009E990000}"/>
    <cellStyle name="Output 2 2 14 18 2" xfId="38860" xr:uid="{00000000-0005-0000-0000-00009F990000}"/>
    <cellStyle name="Output 2 2 14 19" xfId="38861" xr:uid="{00000000-0005-0000-0000-0000A0990000}"/>
    <cellStyle name="Output 2 2 14 19 2" xfId="38862" xr:uid="{00000000-0005-0000-0000-0000A1990000}"/>
    <cellStyle name="Output 2 2 14 2" xfId="1091" xr:uid="{00000000-0005-0000-0000-0000A2990000}"/>
    <cellStyle name="Output 2 2 14 2 2" xfId="38863" xr:uid="{00000000-0005-0000-0000-0000A3990000}"/>
    <cellStyle name="Output 2 2 14 20" xfId="38864" xr:uid="{00000000-0005-0000-0000-0000A4990000}"/>
    <cellStyle name="Output 2 2 14 20 2" xfId="38865" xr:uid="{00000000-0005-0000-0000-0000A5990000}"/>
    <cellStyle name="Output 2 2 14 21" xfId="38866" xr:uid="{00000000-0005-0000-0000-0000A6990000}"/>
    <cellStyle name="Output 2 2 14 21 2" xfId="38867" xr:uid="{00000000-0005-0000-0000-0000A7990000}"/>
    <cellStyle name="Output 2 2 14 22" xfId="38868" xr:uid="{00000000-0005-0000-0000-0000A8990000}"/>
    <cellStyle name="Output 2 2 14 22 2" xfId="38869" xr:uid="{00000000-0005-0000-0000-0000A9990000}"/>
    <cellStyle name="Output 2 2 14 23" xfId="38870" xr:uid="{00000000-0005-0000-0000-0000AA990000}"/>
    <cellStyle name="Output 2 2 14 23 2" xfId="38871" xr:uid="{00000000-0005-0000-0000-0000AB990000}"/>
    <cellStyle name="Output 2 2 14 24" xfId="38872" xr:uid="{00000000-0005-0000-0000-0000AC990000}"/>
    <cellStyle name="Output 2 2 14 24 2" xfId="38873" xr:uid="{00000000-0005-0000-0000-0000AD990000}"/>
    <cellStyle name="Output 2 2 14 25" xfId="38874" xr:uid="{00000000-0005-0000-0000-0000AE990000}"/>
    <cellStyle name="Output 2 2 14 25 2" xfId="38875" xr:uid="{00000000-0005-0000-0000-0000AF990000}"/>
    <cellStyle name="Output 2 2 14 26" xfId="38876" xr:uid="{00000000-0005-0000-0000-0000B0990000}"/>
    <cellStyle name="Output 2 2 14 26 2" xfId="38877" xr:uid="{00000000-0005-0000-0000-0000B1990000}"/>
    <cellStyle name="Output 2 2 14 27" xfId="38878" xr:uid="{00000000-0005-0000-0000-0000B2990000}"/>
    <cellStyle name="Output 2 2 14 27 2" xfId="38879" xr:uid="{00000000-0005-0000-0000-0000B3990000}"/>
    <cellStyle name="Output 2 2 14 28" xfId="38880" xr:uid="{00000000-0005-0000-0000-0000B4990000}"/>
    <cellStyle name="Output 2 2 14 28 2" xfId="38881" xr:uid="{00000000-0005-0000-0000-0000B5990000}"/>
    <cellStyle name="Output 2 2 14 29" xfId="38882" xr:uid="{00000000-0005-0000-0000-0000B6990000}"/>
    <cellStyle name="Output 2 2 14 29 2" xfId="38883" xr:uid="{00000000-0005-0000-0000-0000B7990000}"/>
    <cellStyle name="Output 2 2 14 3" xfId="38884" xr:uid="{00000000-0005-0000-0000-0000B8990000}"/>
    <cellStyle name="Output 2 2 14 3 2" xfId="38885" xr:uid="{00000000-0005-0000-0000-0000B9990000}"/>
    <cellStyle name="Output 2 2 14 30" xfId="38886" xr:uid="{00000000-0005-0000-0000-0000BA990000}"/>
    <cellStyle name="Output 2 2 14 30 2" xfId="38887" xr:uid="{00000000-0005-0000-0000-0000BB990000}"/>
    <cellStyle name="Output 2 2 14 31" xfId="38888" xr:uid="{00000000-0005-0000-0000-0000BC990000}"/>
    <cellStyle name="Output 2 2 14 31 2" xfId="38889" xr:uid="{00000000-0005-0000-0000-0000BD990000}"/>
    <cellStyle name="Output 2 2 14 32" xfId="38890" xr:uid="{00000000-0005-0000-0000-0000BE990000}"/>
    <cellStyle name="Output 2 2 14 32 2" xfId="38891" xr:uid="{00000000-0005-0000-0000-0000BF990000}"/>
    <cellStyle name="Output 2 2 14 33" xfId="38892" xr:uid="{00000000-0005-0000-0000-0000C0990000}"/>
    <cellStyle name="Output 2 2 14 33 2" xfId="38893" xr:uid="{00000000-0005-0000-0000-0000C1990000}"/>
    <cellStyle name="Output 2 2 14 34" xfId="38894" xr:uid="{00000000-0005-0000-0000-0000C2990000}"/>
    <cellStyle name="Output 2 2 14 34 2" xfId="38895" xr:uid="{00000000-0005-0000-0000-0000C3990000}"/>
    <cellStyle name="Output 2 2 14 35" xfId="38896" xr:uid="{00000000-0005-0000-0000-0000C4990000}"/>
    <cellStyle name="Output 2 2 14 35 2" xfId="38897" xr:uid="{00000000-0005-0000-0000-0000C5990000}"/>
    <cellStyle name="Output 2 2 14 36" xfId="38898" xr:uid="{00000000-0005-0000-0000-0000C6990000}"/>
    <cellStyle name="Output 2 2 14 36 2" xfId="38899" xr:uid="{00000000-0005-0000-0000-0000C7990000}"/>
    <cellStyle name="Output 2 2 14 37" xfId="38900" xr:uid="{00000000-0005-0000-0000-0000C8990000}"/>
    <cellStyle name="Output 2 2 14 37 2" xfId="38901" xr:uid="{00000000-0005-0000-0000-0000C9990000}"/>
    <cellStyle name="Output 2 2 14 38" xfId="38902" xr:uid="{00000000-0005-0000-0000-0000CA990000}"/>
    <cellStyle name="Output 2 2 14 38 2" xfId="38903" xr:uid="{00000000-0005-0000-0000-0000CB990000}"/>
    <cellStyle name="Output 2 2 14 39" xfId="38904" xr:uid="{00000000-0005-0000-0000-0000CC990000}"/>
    <cellStyle name="Output 2 2 14 39 2" xfId="38905" xr:uid="{00000000-0005-0000-0000-0000CD990000}"/>
    <cellStyle name="Output 2 2 14 4" xfId="38906" xr:uid="{00000000-0005-0000-0000-0000CE990000}"/>
    <cellStyle name="Output 2 2 14 4 2" xfId="38907" xr:uid="{00000000-0005-0000-0000-0000CF990000}"/>
    <cellStyle name="Output 2 2 14 40" xfId="38908" xr:uid="{00000000-0005-0000-0000-0000D0990000}"/>
    <cellStyle name="Output 2 2 14 41" xfId="38909" xr:uid="{00000000-0005-0000-0000-0000D1990000}"/>
    <cellStyle name="Output 2 2 14 42" xfId="38910" xr:uid="{00000000-0005-0000-0000-0000D2990000}"/>
    <cellStyle name="Output 2 2 14 43" xfId="38911" xr:uid="{00000000-0005-0000-0000-0000D3990000}"/>
    <cellStyle name="Output 2 2 14 44" xfId="38912" xr:uid="{00000000-0005-0000-0000-0000D4990000}"/>
    <cellStyle name="Output 2 2 14 45" xfId="38913" xr:uid="{00000000-0005-0000-0000-0000D5990000}"/>
    <cellStyle name="Output 2 2 14 46" xfId="38914" xr:uid="{00000000-0005-0000-0000-0000D6990000}"/>
    <cellStyle name="Output 2 2 14 47" xfId="38915" xr:uid="{00000000-0005-0000-0000-0000D7990000}"/>
    <cellStyle name="Output 2 2 14 48" xfId="38916" xr:uid="{00000000-0005-0000-0000-0000D8990000}"/>
    <cellStyle name="Output 2 2 14 49" xfId="38917" xr:uid="{00000000-0005-0000-0000-0000D9990000}"/>
    <cellStyle name="Output 2 2 14 5" xfId="38918" xr:uid="{00000000-0005-0000-0000-0000DA990000}"/>
    <cellStyle name="Output 2 2 14 5 2" xfId="38919" xr:uid="{00000000-0005-0000-0000-0000DB990000}"/>
    <cellStyle name="Output 2 2 14 50" xfId="38920" xr:uid="{00000000-0005-0000-0000-0000DC990000}"/>
    <cellStyle name="Output 2 2 14 51" xfId="38921" xr:uid="{00000000-0005-0000-0000-0000DD990000}"/>
    <cellStyle name="Output 2 2 14 52" xfId="38922" xr:uid="{00000000-0005-0000-0000-0000DE990000}"/>
    <cellStyle name="Output 2 2 14 53" xfId="38923" xr:uid="{00000000-0005-0000-0000-0000DF990000}"/>
    <cellStyle name="Output 2 2 14 54" xfId="38924" xr:uid="{00000000-0005-0000-0000-0000E0990000}"/>
    <cellStyle name="Output 2 2 14 55" xfId="38925" xr:uid="{00000000-0005-0000-0000-0000E1990000}"/>
    <cellStyle name="Output 2 2 14 56" xfId="38926" xr:uid="{00000000-0005-0000-0000-0000E2990000}"/>
    <cellStyle name="Output 2 2 14 57" xfId="38927" xr:uid="{00000000-0005-0000-0000-0000E3990000}"/>
    <cellStyle name="Output 2 2 14 58" xfId="38928" xr:uid="{00000000-0005-0000-0000-0000E4990000}"/>
    <cellStyle name="Output 2 2 14 59" xfId="38929" xr:uid="{00000000-0005-0000-0000-0000E5990000}"/>
    <cellStyle name="Output 2 2 14 6" xfId="38930" xr:uid="{00000000-0005-0000-0000-0000E6990000}"/>
    <cellStyle name="Output 2 2 14 6 2" xfId="38931" xr:uid="{00000000-0005-0000-0000-0000E7990000}"/>
    <cellStyle name="Output 2 2 14 60" xfId="38932" xr:uid="{00000000-0005-0000-0000-0000E8990000}"/>
    <cellStyle name="Output 2 2 14 61" xfId="38933" xr:uid="{00000000-0005-0000-0000-0000E9990000}"/>
    <cellStyle name="Output 2 2 14 62" xfId="38934" xr:uid="{00000000-0005-0000-0000-0000EA990000}"/>
    <cellStyle name="Output 2 2 14 63" xfId="38935" xr:uid="{00000000-0005-0000-0000-0000EB990000}"/>
    <cellStyle name="Output 2 2 14 64" xfId="38936" xr:uid="{00000000-0005-0000-0000-0000EC990000}"/>
    <cellStyle name="Output 2 2 14 65" xfId="38937" xr:uid="{00000000-0005-0000-0000-0000ED990000}"/>
    <cellStyle name="Output 2 2 14 66" xfId="38938" xr:uid="{00000000-0005-0000-0000-0000EE990000}"/>
    <cellStyle name="Output 2 2 14 67" xfId="38939" xr:uid="{00000000-0005-0000-0000-0000EF990000}"/>
    <cellStyle name="Output 2 2 14 68" xfId="38940" xr:uid="{00000000-0005-0000-0000-0000F0990000}"/>
    <cellStyle name="Output 2 2 14 69" xfId="38941" xr:uid="{00000000-0005-0000-0000-0000F1990000}"/>
    <cellStyle name="Output 2 2 14 7" xfId="38942" xr:uid="{00000000-0005-0000-0000-0000F2990000}"/>
    <cellStyle name="Output 2 2 14 7 2" xfId="38943" xr:uid="{00000000-0005-0000-0000-0000F3990000}"/>
    <cellStyle name="Output 2 2 14 70" xfId="38944" xr:uid="{00000000-0005-0000-0000-0000F4990000}"/>
    <cellStyle name="Output 2 2 14 71" xfId="38945" xr:uid="{00000000-0005-0000-0000-0000F5990000}"/>
    <cellStyle name="Output 2 2 14 72" xfId="38946" xr:uid="{00000000-0005-0000-0000-0000F6990000}"/>
    <cellStyle name="Output 2 2 14 73" xfId="38947" xr:uid="{00000000-0005-0000-0000-0000F7990000}"/>
    <cellStyle name="Output 2 2 14 74" xfId="38948" xr:uid="{00000000-0005-0000-0000-0000F8990000}"/>
    <cellStyle name="Output 2 2 14 75" xfId="38949" xr:uid="{00000000-0005-0000-0000-0000F9990000}"/>
    <cellStyle name="Output 2 2 14 76" xfId="38950" xr:uid="{00000000-0005-0000-0000-0000FA990000}"/>
    <cellStyle name="Output 2 2 14 77" xfId="52461" xr:uid="{00000000-0005-0000-0000-0000FB990000}"/>
    <cellStyle name="Output 2 2 14 78" xfId="52240" xr:uid="{00000000-0005-0000-0000-0000FC990000}"/>
    <cellStyle name="Output 2 2 14 79" xfId="53154" xr:uid="{00000000-0005-0000-0000-0000FD990000}"/>
    <cellStyle name="Output 2 2 14 8" xfId="38951" xr:uid="{00000000-0005-0000-0000-0000FE990000}"/>
    <cellStyle name="Output 2 2 14 8 2" xfId="38952" xr:uid="{00000000-0005-0000-0000-0000FF990000}"/>
    <cellStyle name="Output 2 2 14 9" xfId="38953" xr:uid="{00000000-0005-0000-0000-0000009A0000}"/>
    <cellStyle name="Output 2 2 14 9 2" xfId="38954" xr:uid="{00000000-0005-0000-0000-0000019A0000}"/>
    <cellStyle name="Output 2 2 15" xfId="1092" xr:uid="{00000000-0005-0000-0000-0000029A0000}"/>
    <cellStyle name="Output 2 2 15 10" xfId="38955" xr:uid="{00000000-0005-0000-0000-0000039A0000}"/>
    <cellStyle name="Output 2 2 15 10 2" xfId="38956" xr:uid="{00000000-0005-0000-0000-0000049A0000}"/>
    <cellStyle name="Output 2 2 15 11" xfId="38957" xr:uid="{00000000-0005-0000-0000-0000059A0000}"/>
    <cellStyle name="Output 2 2 15 11 2" xfId="38958" xr:uid="{00000000-0005-0000-0000-0000069A0000}"/>
    <cellStyle name="Output 2 2 15 12" xfId="38959" xr:uid="{00000000-0005-0000-0000-0000079A0000}"/>
    <cellStyle name="Output 2 2 15 12 2" xfId="38960" xr:uid="{00000000-0005-0000-0000-0000089A0000}"/>
    <cellStyle name="Output 2 2 15 13" xfId="38961" xr:uid="{00000000-0005-0000-0000-0000099A0000}"/>
    <cellStyle name="Output 2 2 15 13 2" xfId="38962" xr:uid="{00000000-0005-0000-0000-00000A9A0000}"/>
    <cellStyle name="Output 2 2 15 14" xfId="38963" xr:uid="{00000000-0005-0000-0000-00000B9A0000}"/>
    <cellStyle name="Output 2 2 15 14 2" xfId="38964" xr:uid="{00000000-0005-0000-0000-00000C9A0000}"/>
    <cellStyle name="Output 2 2 15 15" xfId="38965" xr:uid="{00000000-0005-0000-0000-00000D9A0000}"/>
    <cellStyle name="Output 2 2 15 15 2" xfId="38966" xr:uid="{00000000-0005-0000-0000-00000E9A0000}"/>
    <cellStyle name="Output 2 2 15 16" xfId="38967" xr:uid="{00000000-0005-0000-0000-00000F9A0000}"/>
    <cellStyle name="Output 2 2 15 16 2" xfId="38968" xr:uid="{00000000-0005-0000-0000-0000109A0000}"/>
    <cellStyle name="Output 2 2 15 17" xfId="38969" xr:uid="{00000000-0005-0000-0000-0000119A0000}"/>
    <cellStyle name="Output 2 2 15 17 2" xfId="38970" xr:uid="{00000000-0005-0000-0000-0000129A0000}"/>
    <cellStyle name="Output 2 2 15 18" xfId="38971" xr:uid="{00000000-0005-0000-0000-0000139A0000}"/>
    <cellStyle name="Output 2 2 15 18 2" xfId="38972" xr:uid="{00000000-0005-0000-0000-0000149A0000}"/>
    <cellStyle name="Output 2 2 15 19" xfId="38973" xr:uid="{00000000-0005-0000-0000-0000159A0000}"/>
    <cellStyle name="Output 2 2 15 19 2" xfId="38974" xr:uid="{00000000-0005-0000-0000-0000169A0000}"/>
    <cellStyle name="Output 2 2 15 2" xfId="1093" xr:uid="{00000000-0005-0000-0000-0000179A0000}"/>
    <cellStyle name="Output 2 2 15 2 2" xfId="38975" xr:uid="{00000000-0005-0000-0000-0000189A0000}"/>
    <cellStyle name="Output 2 2 15 20" xfId="38976" xr:uid="{00000000-0005-0000-0000-0000199A0000}"/>
    <cellStyle name="Output 2 2 15 20 2" xfId="38977" xr:uid="{00000000-0005-0000-0000-00001A9A0000}"/>
    <cellStyle name="Output 2 2 15 21" xfId="38978" xr:uid="{00000000-0005-0000-0000-00001B9A0000}"/>
    <cellStyle name="Output 2 2 15 21 2" xfId="38979" xr:uid="{00000000-0005-0000-0000-00001C9A0000}"/>
    <cellStyle name="Output 2 2 15 22" xfId="38980" xr:uid="{00000000-0005-0000-0000-00001D9A0000}"/>
    <cellStyle name="Output 2 2 15 22 2" xfId="38981" xr:uid="{00000000-0005-0000-0000-00001E9A0000}"/>
    <cellStyle name="Output 2 2 15 23" xfId="38982" xr:uid="{00000000-0005-0000-0000-00001F9A0000}"/>
    <cellStyle name="Output 2 2 15 23 2" xfId="38983" xr:uid="{00000000-0005-0000-0000-0000209A0000}"/>
    <cellStyle name="Output 2 2 15 24" xfId="38984" xr:uid="{00000000-0005-0000-0000-0000219A0000}"/>
    <cellStyle name="Output 2 2 15 24 2" xfId="38985" xr:uid="{00000000-0005-0000-0000-0000229A0000}"/>
    <cellStyle name="Output 2 2 15 25" xfId="38986" xr:uid="{00000000-0005-0000-0000-0000239A0000}"/>
    <cellStyle name="Output 2 2 15 25 2" xfId="38987" xr:uid="{00000000-0005-0000-0000-0000249A0000}"/>
    <cellStyle name="Output 2 2 15 26" xfId="38988" xr:uid="{00000000-0005-0000-0000-0000259A0000}"/>
    <cellStyle name="Output 2 2 15 26 2" xfId="38989" xr:uid="{00000000-0005-0000-0000-0000269A0000}"/>
    <cellStyle name="Output 2 2 15 27" xfId="38990" xr:uid="{00000000-0005-0000-0000-0000279A0000}"/>
    <cellStyle name="Output 2 2 15 27 2" xfId="38991" xr:uid="{00000000-0005-0000-0000-0000289A0000}"/>
    <cellStyle name="Output 2 2 15 28" xfId="38992" xr:uid="{00000000-0005-0000-0000-0000299A0000}"/>
    <cellStyle name="Output 2 2 15 28 2" xfId="38993" xr:uid="{00000000-0005-0000-0000-00002A9A0000}"/>
    <cellStyle name="Output 2 2 15 29" xfId="38994" xr:uid="{00000000-0005-0000-0000-00002B9A0000}"/>
    <cellStyle name="Output 2 2 15 29 2" xfId="38995" xr:uid="{00000000-0005-0000-0000-00002C9A0000}"/>
    <cellStyle name="Output 2 2 15 3" xfId="38996" xr:uid="{00000000-0005-0000-0000-00002D9A0000}"/>
    <cellStyle name="Output 2 2 15 3 2" xfId="38997" xr:uid="{00000000-0005-0000-0000-00002E9A0000}"/>
    <cellStyle name="Output 2 2 15 30" xfId="38998" xr:uid="{00000000-0005-0000-0000-00002F9A0000}"/>
    <cellStyle name="Output 2 2 15 30 2" xfId="38999" xr:uid="{00000000-0005-0000-0000-0000309A0000}"/>
    <cellStyle name="Output 2 2 15 31" xfId="39000" xr:uid="{00000000-0005-0000-0000-0000319A0000}"/>
    <cellStyle name="Output 2 2 15 31 2" xfId="39001" xr:uid="{00000000-0005-0000-0000-0000329A0000}"/>
    <cellStyle name="Output 2 2 15 32" xfId="39002" xr:uid="{00000000-0005-0000-0000-0000339A0000}"/>
    <cellStyle name="Output 2 2 15 32 2" xfId="39003" xr:uid="{00000000-0005-0000-0000-0000349A0000}"/>
    <cellStyle name="Output 2 2 15 33" xfId="39004" xr:uid="{00000000-0005-0000-0000-0000359A0000}"/>
    <cellStyle name="Output 2 2 15 33 2" xfId="39005" xr:uid="{00000000-0005-0000-0000-0000369A0000}"/>
    <cellStyle name="Output 2 2 15 34" xfId="39006" xr:uid="{00000000-0005-0000-0000-0000379A0000}"/>
    <cellStyle name="Output 2 2 15 34 2" xfId="39007" xr:uid="{00000000-0005-0000-0000-0000389A0000}"/>
    <cellStyle name="Output 2 2 15 35" xfId="39008" xr:uid="{00000000-0005-0000-0000-0000399A0000}"/>
    <cellStyle name="Output 2 2 15 35 2" xfId="39009" xr:uid="{00000000-0005-0000-0000-00003A9A0000}"/>
    <cellStyle name="Output 2 2 15 36" xfId="39010" xr:uid="{00000000-0005-0000-0000-00003B9A0000}"/>
    <cellStyle name="Output 2 2 15 36 2" xfId="39011" xr:uid="{00000000-0005-0000-0000-00003C9A0000}"/>
    <cellStyle name="Output 2 2 15 37" xfId="39012" xr:uid="{00000000-0005-0000-0000-00003D9A0000}"/>
    <cellStyle name="Output 2 2 15 37 2" xfId="39013" xr:uid="{00000000-0005-0000-0000-00003E9A0000}"/>
    <cellStyle name="Output 2 2 15 38" xfId="39014" xr:uid="{00000000-0005-0000-0000-00003F9A0000}"/>
    <cellStyle name="Output 2 2 15 38 2" xfId="39015" xr:uid="{00000000-0005-0000-0000-0000409A0000}"/>
    <cellStyle name="Output 2 2 15 39" xfId="39016" xr:uid="{00000000-0005-0000-0000-0000419A0000}"/>
    <cellStyle name="Output 2 2 15 39 2" xfId="39017" xr:uid="{00000000-0005-0000-0000-0000429A0000}"/>
    <cellStyle name="Output 2 2 15 4" xfId="39018" xr:uid="{00000000-0005-0000-0000-0000439A0000}"/>
    <cellStyle name="Output 2 2 15 4 2" xfId="39019" xr:uid="{00000000-0005-0000-0000-0000449A0000}"/>
    <cellStyle name="Output 2 2 15 40" xfId="39020" xr:uid="{00000000-0005-0000-0000-0000459A0000}"/>
    <cellStyle name="Output 2 2 15 41" xfId="39021" xr:uid="{00000000-0005-0000-0000-0000469A0000}"/>
    <cellStyle name="Output 2 2 15 42" xfId="39022" xr:uid="{00000000-0005-0000-0000-0000479A0000}"/>
    <cellStyle name="Output 2 2 15 43" xfId="39023" xr:uid="{00000000-0005-0000-0000-0000489A0000}"/>
    <cellStyle name="Output 2 2 15 44" xfId="39024" xr:uid="{00000000-0005-0000-0000-0000499A0000}"/>
    <cellStyle name="Output 2 2 15 45" xfId="39025" xr:uid="{00000000-0005-0000-0000-00004A9A0000}"/>
    <cellStyle name="Output 2 2 15 46" xfId="39026" xr:uid="{00000000-0005-0000-0000-00004B9A0000}"/>
    <cellStyle name="Output 2 2 15 47" xfId="39027" xr:uid="{00000000-0005-0000-0000-00004C9A0000}"/>
    <cellStyle name="Output 2 2 15 48" xfId="39028" xr:uid="{00000000-0005-0000-0000-00004D9A0000}"/>
    <cellStyle name="Output 2 2 15 49" xfId="39029" xr:uid="{00000000-0005-0000-0000-00004E9A0000}"/>
    <cellStyle name="Output 2 2 15 5" xfId="39030" xr:uid="{00000000-0005-0000-0000-00004F9A0000}"/>
    <cellStyle name="Output 2 2 15 5 2" xfId="39031" xr:uid="{00000000-0005-0000-0000-0000509A0000}"/>
    <cellStyle name="Output 2 2 15 50" xfId="39032" xr:uid="{00000000-0005-0000-0000-0000519A0000}"/>
    <cellStyle name="Output 2 2 15 51" xfId="39033" xr:uid="{00000000-0005-0000-0000-0000529A0000}"/>
    <cellStyle name="Output 2 2 15 52" xfId="39034" xr:uid="{00000000-0005-0000-0000-0000539A0000}"/>
    <cellStyle name="Output 2 2 15 53" xfId="39035" xr:uid="{00000000-0005-0000-0000-0000549A0000}"/>
    <cellStyle name="Output 2 2 15 54" xfId="39036" xr:uid="{00000000-0005-0000-0000-0000559A0000}"/>
    <cellStyle name="Output 2 2 15 55" xfId="39037" xr:uid="{00000000-0005-0000-0000-0000569A0000}"/>
    <cellStyle name="Output 2 2 15 56" xfId="39038" xr:uid="{00000000-0005-0000-0000-0000579A0000}"/>
    <cellStyle name="Output 2 2 15 57" xfId="39039" xr:uid="{00000000-0005-0000-0000-0000589A0000}"/>
    <cellStyle name="Output 2 2 15 58" xfId="39040" xr:uid="{00000000-0005-0000-0000-0000599A0000}"/>
    <cellStyle name="Output 2 2 15 59" xfId="39041" xr:uid="{00000000-0005-0000-0000-00005A9A0000}"/>
    <cellStyle name="Output 2 2 15 6" xfId="39042" xr:uid="{00000000-0005-0000-0000-00005B9A0000}"/>
    <cellStyle name="Output 2 2 15 6 2" xfId="39043" xr:uid="{00000000-0005-0000-0000-00005C9A0000}"/>
    <cellStyle name="Output 2 2 15 60" xfId="39044" xr:uid="{00000000-0005-0000-0000-00005D9A0000}"/>
    <cellStyle name="Output 2 2 15 61" xfId="39045" xr:uid="{00000000-0005-0000-0000-00005E9A0000}"/>
    <cellStyle name="Output 2 2 15 62" xfId="39046" xr:uid="{00000000-0005-0000-0000-00005F9A0000}"/>
    <cellStyle name="Output 2 2 15 63" xfId="39047" xr:uid="{00000000-0005-0000-0000-0000609A0000}"/>
    <cellStyle name="Output 2 2 15 64" xfId="39048" xr:uid="{00000000-0005-0000-0000-0000619A0000}"/>
    <cellStyle name="Output 2 2 15 65" xfId="39049" xr:uid="{00000000-0005-0000-0000-0000629A0000}"/>
    <cellStyle name="Output 2 2 15 66" xfId="39050" xr:uid="{00000000-0005-0000-0000-0000639A0000}"/>
    <cellStyle name="Output 2 2 15 67" xfId="39051" xr:uid="{00000000-0005-0000-0000-0000649A0000}"/>
    <cellStyle name="Output 2 2 15 68" xfId="39052" xr:uid="{00000000-0005-0000-0000-0000659A0000}"/>
    <cellStyle name="Output 2 2 15 69" xfId="39053" xr:uid="{00000000-0005-0000-0000-0000669A0000}"/>
    <cellStyle name="Output 2 2 15 7" xfId="39054" xr:uid="{00000000-0005-0000-0000-0000679A0000}"/>
    <cellStyle name="Output 2 2 15 7 2" xfId="39055" xr:uid="{00000000-0005-0000-0000-0000689A0000}"/>
    <cellStyle name="Output 2 2 15 70" xfId="39056" xr:uid="{00000000-0005-0000-0000-0000699A0000}"/>
    <cellStyle name="Output 2 2 15 71" xfId="39057" xr:uid="{00000000-0005-0000-0000-00006A9A0000}"/>
    <cellStyle name="Output 2 2 15 72" xfId="39058" xr:uid="{00000000-0005-0000-0000-00006B9A0000}"/>
    <cellStyle name="Output 2 2 15 73" xfId="39059" xr:uid="{00000000-0005-0000-0000-00006C9A0000}"/>
    <cellStyle name="Output 2 2 15 74" xfId="39060" xr:uid="{00000000-0005-0000-0000-00006D9A0000}"/>
    <cellStyle name="Output 2 2 15 75" xfId="39061" xr:uid="{00000000-0005-0000-0000-00006E9A0000}"/>
    <cellStyle name="Output 2 2 15 76" xfId="39062" xr:uid="{00000000-0005-0000-0000-00006F9A0000}"/>
    <cellStyle name="Output 2 2 15 77" xfId="52635" xr:uid="{00000000-0005-0000-0000-0000709A0000}"/>
    <cellStyle name="Output 2 2 15 78" xfId="52886" xr:uid="{00000000-0005-0000-0000-0000719A0000}"/>
    <cellStyle name="Output 2 2 15 79" xfId="53347" xr:uid="{00000000-0005-0000-0000-0000729A0000}"/>
    <cellStyle name="Output 2 2 15 8" xfId="39063" xr:uid="{00000000-0005-0000-0000-0000739A0000}"/>
    <cellStyle name="Output 2 2 15 8 2" xfId="39064" xr:uid="{00000000-0005-0000-0000-0000749A0000}"/>
    <cellStyle name="Output 2 2 15 9" xfId="39065" xr:uid="{00000000-0005-0000-0000-0000759A0000}"/>
    <cellStyle name="Output 2 2 15 9 2" xfId="39066" xr:uid="{00000000-0005-0000-0000-0000769A0000}"/>
    <cellStyle name="Output 2 2 16" xfId="1094" xr:uid="{00000000-0005-0000-0000-0000779A0000}"/>
    <cellStyle name="Output 2 2 16 10" xfId="39067" xr:uid="{00000000-0005-0000-0000-0000789A0000}"/>
    <cellStyle name="Output 2 2 16 10 2" xfId="39068" xr:uid="{00000000-0005-0000-0000-0000799A0000}"/>
    <cellStyle name="Output 2 2 16 11" xfId="39069" xr:uid="{00000000-0005-0000-0000-00007A9A0000}"/>
    <cellStyle name="Output 2 2 16 11 2" xfId="39070" xr:uid="{00000000-0005-0000-0000-00007B9A0000}"/>
    <cellStyle name="Output 2 2 16 12" xfId="39071" xr:uid="{00000000-0005-0000-0000-00007C9A0000}"/>
    <cellStyle name="Output 2 2 16 12 2" xfId="39072" xr:uid="{00000000-0005-0000-0000-00007D9A0000}"/>
    <cellStyle name="Output 2 2 16 13" xfId="39073" xr:uid="{00000000-0005-0000-0000-00007E9A0000}"/>
    <cellStyle name="Output 2 2 16 13 2" xfId="39074" xr:uid="{00000000-0005-0000-0000-00007F9A0000}"/>
    <cellStyle name="Output 2 2 16 14" xfId="39075" xr:uid="{00000000-0005-0000-0000-0000809A0000}"/>
    <cellStyle name="Output 2 2 16 14 2" xfId="39076" xr:uid="{00000000-0005-0000-0000-0000819A0000}"/>
    <cellStyle name="Output 2 2 16 15" xfId="39077" xr:uid="{00000000-0005-0000-0000-0000829A0000}"/>
    <cellStyle name="Output 2 2 16 15 2" xfId="39078" xr:uid="{00000000-0005-0000-0000-0000839A0000}"/>
    <cellStyle name="Output 2 2 16 16" xfId="39079" xr:uid="{00000000-0005-0000-0000-0000849A0000}"/>
    <cellStyle name="Output 2 2 16 16 2" xfId="39080" xr:uid="{00000000-0005-0000-0000-0000859A0000}"/>
    <cellStyle name="Output 2 2 16 17" xfId="39081" xr:uid="{00000000-0005-0000-0000-0000869A0000}"/>
    <cellStyle name="Output 2 2 16 17 2" xfId="39082" xr:uid="{00000000-0005-0000-0000-0000879A0000}"/>
    <cellStyle name="Output 2 2 16 18" xfId="39083" xr:uid="{00000000-0005-0000-0000-0000889A0000}"/>
    <cellStyle name="Output 2 2 16 18 2" xfId="39084" xr:uid="{00000000-0005-0000-0000-0000899A0000}"/>
    <cellStyle name="Output 2 2 16 19" xfId="39085" xr:uid="{00000000-0005-0000-0000-00008A9A0000}"/>
    <cellStyle name="Output 2 2 16 19 2" xfId="39086" xr:uid="{00000000-0005-0000-0000-00008B9A0000}"/>
    <cellStyle name="Output 2 2 16 2" xfId="1095" xr:uid="{00000000-0005-0000-0000-00008C9A0000}"/>
    <cellStyle name="Output 2 2 16 2 2" xfId="39087" xr:uid="{00000000-0005-0000-0000-00008D9A0000}"/>
    <cellStyle name="Output 2 2 16 20" xfId="39088" xr:uid="{00000000-0005-0000-0000-00008E9A0000}"/>
    <cellStyle name="Output 2 2 16 20 2" xfId="39089" xr:uid="{00000000-0005-0000-0000-00008F9A0000}"/>
    <cellStyle name="Output 2 2 16 21" xfId="39090" xr:uid="{00000000-0005-0000-0000-0000909A0000}"/>
    <cellStyle name="Output 2 2 16 21 2" xfId="39091" xr:uid="{00000000-0005-0000-0000-0000919A0000}"/>
    <cellStyle name="Output 2 2 16 22" xfId="39092" xr:uid="{00000000-0005-0000-0000-0000929A0000}"/>
    <cellStyle name="Output 2 2 16 22 2" xfId="39093" xr:uid="{00000000-0005-0000-0000-0000939A0000}"/>
    <cellStyle name="Output 2 2 16 23" xfId="39094" xr:uid="{00000000-0005-0000-0000-0000949A0000}"/>
    <cellStyle name="Output 2 2 16 23 2" xfId="39095" xr:uid="{00000000-0005-0000-0000-0000959A0000}"/>
    <cellStyle name="Output 2 2 16 24" xfId="39096" xr:uid="{00000000-0005-0000-0000-0000969A0000}"/>
    <cellStyle name="Output 2 2 16 24 2" xfId="39097" xr:uid="{00000000-0005-0000-0000-0000979A0000}"/>
    <cellStyle name="Output 2 2 16 25" xfId="39098" xr:uid="{00000000-0005-0000-0000-0000989A0000}"/>
    <cellStyle name="Output 2 2 16 25 2" xfId="39099" xr:uid="{00000000-0005-0000-0000-0000999A0000}"/>
    <cellStyle name="Output 2 2 16 26" xfId="39100" xr:uid="{00000000-0005-0000-0000-00009A9A0000}"/>
    <cellStyle name="Output 2 2 16 26 2" xfId="39101" xr:uid="{00000000-0005-0000-0000-00009B9A0000}"/>
    <cellStyle name="Output 2 2 16 27" xfId="39102" xr:uid="{00000000-0005-0000-0000-00009C9A0000}"/>
    <cellStyle name="Output 2 2 16 27 2" xfId="39103" xr:uid="{00000000-0005-0000-0000-00009D9A0000}"/>
    <cellStyle name="Output 2 2 16 28" xfId="39104" xr:uid="{00000000-0005-0000-0000-00009E9A0000}"/>
    <cellStyle name="Output 2 2 16 28 2" xfId="39105" xr:uid="{00000000-0005-0000-0000-00009F9A0000}"/>
    <cellStyle name="Output 2 2 16 29" xfId="39106" xr:uid="{00000000-0005-0000-0000-0000A09A0000}"/>
    <cellStyle name="Output 2 2 16 29 2" xfId="39107" xr:uid="{00000000-0005-0000-0000-0000A19A0000}"/>
    <cellStyle name="Output 2 2 16 3" xfId="39108" xr:uid="{00000000-0005-0000-0000-0000A29A0000}"/>
    <cellStyle name="Output 2 2 16 3 2" xfId="39109" xr:uid="{00000000-0005-0000-0000-0000A39A0000}"/>
    <cellStyle name="Output 2 2 16 30" xfId="39110" xr:uid="{00000000-0005-0000-0000-0000A49A0000}"/>
    <cellStyle name="Output 2 2 16 30 2" xfId="39111" xr:uid="{00000000-0005-0000-0000-0000A59A0000}"/>
    <cellStyle name="Output 2 2 16 31" xfId="39112" xr:uid="{00000000-0005-0000-0000-0000A69A0000}"/>
    <cellStyle name="Output 2 2 16 31 2" xfId="39113" xr:uid="{00000000-0005-0000-0000-0000A79A0000}"/>
    <cellStyle name="Output 2 2 16 32" xfId="39114" xr:uid="{00000000-0005-0000-0000-0000A89A0000}"/>
    <cellStyle name="Output 2 2 16 32 2" xfId="39115" xr:uid="{00000000-0005-0000-0000-0000A99A0000}"/>
    <cellStyle name="Output 2 2 16 33" xfId="39116" xr:uid="{00000000-0005-0000-0000-0000AA9A0000}"/>
    <cellStyle name="Output 2 2 16 33 2" xfId="39117" xr:uid="{00000000-0005-0000-0000-0000AB9A0000}"/>
    <cellStyle name="Output 2 2 16 34" xfId="39118" xr:uid="{00000000-0005-0000-0000-0000AC9A0000}"/>
    <cellStyle name="Output 2 2 16 34 2" xfId="39119" xr:uid="{00000000-0005-0000-0000-0000AD9A0000}"/>
    <cellStyle name="Output 2 2 16 35" xfId="39120" xr:uid="{00000000-0005-0000-0000-0000AE9A0000}"/>
    <cellStyle name="Output 2 2 16 35 2" xfId="39121" xr:uid="{00000000-0005-0000-0000-0000AF9A0000}"/>
    <cellStyle name="Output 2 2 16 36" xfId="39122" xr:uid="{00000000-0005-0000-0000-0000B09A0000}"/>
    <cellStyle name="Output 2 2 16 36 2" xfId="39123" xr:uid="{00000000-0005-0000-0000-0000B19A0000}"/>
    <cellStyle name="Output 2 2 16 37" xfId="39124" xr:uid="{00000000-0005-0000-0000-0000B29A0000}"/>
    <cellStyle name="Output 2 2 16 37 2" xfId="39125" xr:uid="{00000000-0005-0000-0000-0000B39A0000}"/>
    <cellStyle name="Output 2 2 16 38" xfId="39126" xr:uid="{00000000-0005-0000-0000-0000B49A0000}"/>
    <cellStyle name="Output 2 2 16 38 2" xfId="39127" xr:uid="{00000000-0005-0000-0000-0000B59A0000}"/>
    <cellStyle name="Output 2 2 16 39" xfId="39128" xr:uid="{00000000-0005-0000-0000-0000B69A0000}"/>
    <cellStyle name="Output 2 2 16 39 2" xfId="39129" xr:uid="{00000000-0005-0000-0000-0000B79A0000}"/>
    <cellStyle name="Output 2 2 16 4" xfId="39130" xr:uid="{00000000-0005-0000-0000-0000B89A0000}"/>
    <cellStyle name="Output 2 2 16 4 2" xfId="39131" xr:uid="{00000000-0005-0000-0000-0000B99A0000}"/>
    <cellStyle name="Output 2 2 16 40" xfId="39132" xr:uid="{00000000-0005-0000-0000-0000BA9A0000}"/>
    <cellStyle name="Output 2 2 16 41" xfId="39133" xr:uid="{00000000-0005-0000-0000-0000BB9A0000}"/>
    <cellStyle name="Output 2 2 16 42" xfId="39134" xr:uid="{00000000-0005-0000-0000-0000BC9A0000}"/>
    <cellStyle name="Output 2 2 16 43" xfId="39135" xr:uid="{00000000-0005-0000-0000-0000BD9A0000}"/>
    <cellStyle name="Output 2 2 16 44" xfId="39136" xr:uid="{00000000-0005-0000-0000-0000BE9A0000}"/>
    <cellStyle name="Output 2 2 16 45" xfId="39137" xr:uid="{00000000-0005-0000-0000-0000BF9A0000}"/>
    <cellStyle name="Output 2 2 16 46" xfId="39138" xr:uid="{00000000-0005-0000-0000-0000C09A0000}"/>
    <cellStyle name="Output 2 2 16 47" xfId="39139" xr:uid="{00000000-0005-0000-0000-0000C19A0000}"/>
    <cellStyle name="Output 2 2 16 48" xfId="39140" xr:uid="{00000000-0005-0000-0000-0000C29A0000}"/>
    <cellStyle name="Output 2 2 16 49" xfId="39141" xr:uid="{00000000-0005-0000-0000-0000C39A0000}"/>
    <cellStyle name="Output 2 2 16 5" xfId="39142" xr:uid="{00000000-0005-0000-0000-0000C49A0000}"/>
    <cellStyle name="Output 2 2 16 5 2" xfId="39143" xr:uid="{00000000-0005-0000-0000-0000C59A0000}"/>
    <cellStyle name="Output 2 2 16 50" xfId="39144" xr:uid="{00000000-0005-0000-0000-0000C69A0000}"/>
    <cellStyle name="Output 2 2 16 51" xfId="39145" xr:uid="{00000000-0005-0000-0000-0000C79A0000}"/>
    <cellStyle name="Output 2 2 16 52" xfId="39146" xr:uid="{00000000-0005-0000-0000-0000C89A0000}"/>
    <cellStyle name="Output 2 2 16 53" xfId="39147" xr:uid="{00000000-0005-0000-0000-0000C99A0000}"/>
    <cellStyle name="Output 2 2 16 54" xfId="39148" xr:uid="{00000000-0005-0000-0000-0000CA9A0000}"/>
    <cellStyle name="Output 2 2 16 55" xfId="39149" xr:uid="{00000000-0005-0000-0000-0000CB9A0000}"/>
    <cellStyle name="Output 2 2 16 56" xfId="39150" xr:uid="{00000000-0005-0000-0000-0000CC9A0000}"/>
    <cellStyle name="Output 2 2 16 57" xfId="39151" xr:uid="{00000000-0005-0000-0000-0000CD9A0000}"/>
    <cellStyle name="Output 2 2 16 58" xfId="39152" xr:uid="{00000000-0005-0000-0000-0000CE9A0000}"/>
    <cellStyle name="Output 2 2 16 59" xfId="39153" xr:uid="{00000000-0005-0000-0000-0000CF9A0000}"/>
    <cellStyle name="Output 2 2 16 6" xfId="39154" xr:uid="{00000000-0005-0000-0000-0000D09A0000}"/>
    <cellStyle name="Output 2 2 16 6 2" xfId="39155" xr:uid="{00000000-0005-0000-0000-0000D19A0000}"/>
    <cellStyle name="Output 2 2 16 60" xfId="39156" xr:uid="{00000000-0005-0000-0000-0000D29A0000}"/>
    <cellStyle name="Output 2 2 16 61" xfId="39157" xr:uid="{00000000-0005-0000-0000-0000D39A0000}"/>
    <cellStyle name="Output 2 2 16 62" xfId="39158" xr:uid="{00000000-0005-0000-0000-0000D49A0000}"/>
    <cellStyle name="Output 2 2 16 63" xfId="39159" xr:uid="{00000000-0005-0000-0000-0000D59A0000}"/>
    <cellStyle name="Output 2 2 16 64" xfId="39160" xr:uid="{00000000-0005-0000-0000-0000D69A0000}"/>
    <cellStyle name="Output 2 2 16 65" xfId="39161" xr:uid="{00000000-0005-0000-0000-0000D79A0000}"/>
    <cellStyle name="Output 2 2 16 66" xfId="39162" xr:uid="{00000000-0005-0000-0000-0000D89A0000}"/>
    <cellStyle name="Output 2 2 16 67" xfId="39163" xr:uid="{00000000-0005-0000-0000-0000D99A0000}"/>
    <cellStyle name="Output 2 2 16 68" xfId="39164" xr:uid="{00000000-0005-0000-0000-0000DA9A0000}"/>
    <cellStyle name="Output 2 2 16 69" xfId="39165" xr:uid="{00000000-0005-0000-0000-0000DB9A0000}"/>
    <cellStyle name="Output 2 2 16 7" xfId="39166" xr:uid="{00000000-0005-0000-0000-0000DC9A0000}"/>
    <cellStyle name="Output 2 2 16 7 2" xfId="39167" xr:uid="{00000000-0005-0000-0000-0000DD9A0000}"/>
    <cellStyle name="Output 2 2 16 70" xfId="39168" xr:uid="{00000000-0005-0000-0000-0000DE9A0000}"/>
    <cellStyle name="Output 2 2 16 71" xfId="39169" xr:uid="{00000000-0005-0000-0000-0000DF9A0000}"/>
    <cellStyle name="Output 2 2 16 72" xfId="39170" xr:uid="{00000000-0005-0000-0000-0000E09A0000}"/>
    <cellStyle name="Output 2 2 16 73" xfId="39171" xr:uid="{00000000-0005-0000-0000-0000E19A0000}"/>
    <cellStyle name="Output 2 2 16 74" xfId="39172" xr:uid="{00000000-0005-0000-0000-0000E29A0000}"/>
    <cellStyle name="Output 2 2 16 75" xfId="39173" xr:uid="{00000000-0005-0000-0000-0000E39A0000}"/>
    <cellStyle name="Output 2 2 16 76" xfId="39174" xr:uid="{00000000-0005-0000-0000-0000E49A0000}"/>
    <cellStyle name="Output 2 2 16 77" xfId="52383" xr:uid="{00000000-0005-0000-0000-0000E59A0000}"/>
    <cellStyle name="Output 2 2 16 78" xfId="52474" xr:uid="{00000000-0005-0000-0000-0000E69A0000}"/>
    <cellStyle name="Output 2 2 16 79" xfId="53066" xr:uid="{00000000-0005-0000-0000-0000E79A0000}"/>
    <cellStyle name="Output 2 2 16 8" xfId="39175" xr:uid="{00000000-0005-0000-0000-0000E89A0000}"/>
    <cellStyle name="Output 2 2 16 8 2" xfId="39176" xr:uid="{00000000-0005-0000-0000-0000E99A0000}"/>
    <cellStyle name="Output 2 2 16 9" xfId="39177" xr:uid="{00000000-0005-0000-0000-0000EA9A0000}"/>
    <cellStyle name="Output 2 2 16 9 2" xfId="39178" xr:uid="{00000000-0005-0000-0000-0000EB9A0000}"/>
    <cellStyle name="Output 2 2 17" xfId="1096" xr:uid="{00000000-0005-0000-0000-0000EC9A0000}"/>
    <cellStyle name="Output 2 2 17 10" xfId="39179" xr:uid="{00000000-0005-0000-0000-0000ED9A0000}"/>
    <cellStyle name="Output 2 2 17 10 2" xfId="39180" xr:uid="{00000000-0005-0000-0000-0000EE9A0000}"/>
    <cellStyle name="Output 2 2 17 11" xfId="39181" xr:uid="{00000000-0005-0000-0000-0000EF9A0000}"/>
    <cellStyle name="Output 2 2 17 11 2" xfId="39182" xr:uid="{00000000-0005-0000-0000-0000F09A0000}"/>
    <cellStyle name="Output 2 2 17 12" xfId="39183" xr:uid="{00000000-0005-0000-0000-0000F19A0000}"/>
    <cellStyle name="Output 2 2 17 12 2" xfId="39184" xr:uid="{00000000-0005-0000-0000-0000F29A0000}"/>
    <cellStyle name="Output 2 2 17 13" xfId="39185" xr:uid="{00000000-0005-0000-0000-0000F39A0000}"/>
    <cellStyle name="Output 2 2 17 13 2" xfId="39186" xr:uid="{00000000-0005-0000-0000-0000F49A0000}"/>
    <cellStyle name="Output 2 2 17 14" xfId="39187" xr:uid="{00000000-0005-0000-0000-0000F59A0000}"/>
    <cellStyle name="Output 2 2 17 14 2" xfId="39188" xr:uid="{00000000-0005-0000-0000-0000F69A0000}"/>
    <cellStyle name="Output 2 2 17 15" xfId="39189" xr:uid="{00000000-0005-0000-0000-0000F79A0000}"/>
    <cellStyle name="Output 2 2 17 15 2" xfId="39190" xr:uid="{00000000-0005-0000-0000-0000F89A0000}"/>
    <cellStyle name="Output 2 2 17 16" xfId="39191" xr:uid="{00000000-0005-0000-0000-0000F99A0000}"/>
    <cellStyle name="Output 2 2 17 16 2" xfId="39192" xr:uid="{00000000-0005-0000-0000-0000FA9A0000}"/>
    <cellStyle name="Output 2 2 17 17" xfId="39193" xr:uid="{00000000-0005-0000-0000-0000FB9A0000}"/>
    <cellStyle name="Output 2 2 17 17 2" xfId="39194" xr:uid="{00000000-0005-0000-0000-0000FC9A0000}"/>
    <cellStyle name="Output 2 2 17 18" xfId="39195" xr:uid="{00000000-0005-0000-0000-0000FD9A0000}"/>
    <cellStyle name="Output 2 2 17 18 2" xfId="39196" xr:uid="{00000000-0005-0000-0000-0000FE9A0000}"/>
    <cellStyle name="Output 2 2 17 19" xfId="39197" xr:uid="{00000000-0005-0000-0000-0000FF9A0000}"/>
    <cellStyle name="Output 2 2 17 19 2" xfId="39198" xr:uid="{00000000-0005-0000-0000-0000009B0000}"/>
    <cellStyle name="Output 2 2 17 2" xfId="1097" xr:uid="{00000000-0005-0000-0000-0000019B0000}"/>
    <cellStyle name="Output 2 2 17 2 2" xfId="39199" xr:uid="{00000000-0005-0000-0000-0000029B0000}"/>
    <cellStyle name="Output 2 2 17 20" xfId="39200" xr:uid="{00000000-0005-0000-0000-0000039B0000}"/>
    <cellStyle name="Output 2 2 17 20 2" xfId="39201" xr:uid="{00000000-0005-0000-0000-0000049B0000}"/>
    <cellStyle name="Output 2 2 17 21" xfId="39202" xr:uid="{00000000-0005-0000-0000-0000059B0000}"/>
    <cellStyle name="Output 2 2 17 21 2" xfId="39203" xr:uid="{00000000-0005-0000-0000-0000069B0000}"/>
    <cellStyle name="Output 2 2 17 22" xfId="39204" xr:uid="{00000000-0005-0000-0000-0000079B0000}"/>
    <cellStyle name="Output 2 2 17 22 2" xfId="39205" xr:uid="{00000000-0005-0000-0000-0000089B0000}"/>
    <cellStyle name="Output 2 2 17 23" xfId="39206" xr:uid="{00000000-0005-0000-0000-0000099B0000}"/>
    <cellStyle name="Output 2 2 17 23 2" xfId="39207" xr:uid="{00000000-0005-0000-0000-00000A9B0000}"/>
    <cellStyle name="Output 2 2 17 24" xfId="39208" xr:uid="{00000000-0005-0000-0000-00000B9B0000}"/>
    <cellStyle name="Output 2 2 17 24 2" xfId="39209" xr:uid="{00000000-0005-0000-0000-00000C9B0000}"/>
    <cellStyle name="Output 2 2 17 25" xfId="39210" xr:uid="{00000000-0005-0000-0000-00000D9B0000}"/>
    <cellStyle name="Output 2 2 17 25 2" xfId="39211" xr:uid="{00000000-0005-0000-0000-00000E9B0000}"/>
    <cellStyle name="Output 2 2 17 26" xfId="39212" xr:uid="{00000000-0005-0000-0000-00000F9B0000}"/>
    <cellStyle name="Output 2 2 17 26 2" xfId="39213" xr:uid="{00000000-0005-0000-0000-0000109B0000}"/>
    <cellStyle name="Output 2 2 17 27" xfId="39214" xr:uid="{00000000-0005-0000-0000-0000119B0000}"/>
    <cellStyle name="Output 2 2 17 27 2" xfId="39215" xr:uid="{00000000-0005-0000-0000-0000129B0000}"/>
    <cellStyle name="Output 2 2 17 28" xfId="39216" xr:uid="{00000000-0005-0000-0000-0000139B0000}"/>
    <cellStyle name="Output 2 2 17 28 2" xfId="39217" xr:uid="{00000000-0005-0000-0000-0000149B0000}"/>
    <cellStyle name="Output 2 2 17 29" xfId="39218" xr:uid="{00000000-0005-0000-0000-0000159B0000}"/>
    <cellStyle name="Output 2 2 17 29 2" xfId="39219" xr:uid="{00000000-0005-0000-0000-0000169B0000}"/>
    <cellStyle name="Output 2 2 17 3" xfId="39220" xr:uid="{00000000-0005-0000-0000-0000179B0000}"/>
    <cellStyle name="Output 2 2 17 3 2" xfId="39221" xr:uid="{00000000-0005-0000-0000-0000189B0000}"/>
    <cellStyle name="Output 2 2 17 30" xfId="39222" xr:uid="{00000000-0005-0000-0000-0000199B0000}"/>
    <cellStyle name="Output 2 2 17 30 2" xfId="39223" xr:uid="{00000000-0005-0000-0000-00001A9B0000}"/>
    <cellStyle name="Output 2 2 17 31" xfId="39224" xr:uid="{00000000-0005-0000-0000-00001B9B0000}"/>
    <cellStyle name="Output 2 2 17 31 2" xfId="39225" xr:uid="{00000000-0005-0000-0000-00001C9B0000}"/>
    <cellStyle name="Output 2 2 17 32" xfId="39226" xr:uid="{00000000-0005-0000-0000-00001D9B0000}"/>
    <cellStyle name="Output 2 2 17 32 2" xfId="39227" xr:uid="{00000000-0005-0000-0000-00001E9B0000}"/>
    <cellStyle name="Output 2 2 17 33" xfId="39228" xr:uid="{00000000-0005-0000-0000-00001F9B0000}"/>
    <cellStyle name="Output 2 2 17 33 2" xfId="39229" xr:uid="{00000000-0005-0000-0000-0000209B0000}"/>
    <cellStyle name="Output 2 2 17 34" xfId="39230" xr:uid="{00000000-0005-0000-0000-0000219B0000}"/>
    <cellStyle name="Output 2 2 17 34 2" xfId="39231" xr:uid="{00000000-0005-0000-0000-0000229B0000}"/>
    <cellStyle name="Output 2 2 17 35" xfId="39232" xr:uid="{00000000-0005-0000-0000-0000239B0000}"/>
    <cellStyle name="Output 2 2 17 35 2" xfId="39233" xr:uid="{00000000-0005-0000-0000-0000249B0000}"/>
    <cellStyle name="Output 2 2 17 36" xfId="39234" xr:uid="{00000000-0005-0000-0000-0000259B0000}"/>
    <cellStyle name="Output 2 2 17 36 2" xfId="39235" xr:uid="{00000000-0005-0000-0000-0000269B0000}"/>
    <cellStyle name="Output 2 2 17 37" xfId="39236" xr:uid="{00000000-0005-0000-0000-0000279B0000}"/>
    <cellStyle name="Output 2 2 17 37 2" xfId="39237" xr:uid="{00000000-0005-0000-0000-0000289B0000}"/>
    <cellStyle name="Output 2 2 17 38" xfId="39238" xr:uid="{00000000-0005-0000-0000-0000299B0000}"/>
    <cellStyle name="Output 2 2 17 38 2" xfId="39239" xr:uid="{00000000-0005-0000-0000-00002A9B0000}"/>
    <cellStyle name="Output 2 2 17 39" xfId="39240" xr:uid="{00000000-0005-0000-0000-00002B9B0000}"/>
    <cellStyle name="Output 2 2 17 39 2" xfId="39241" xr:uid="{00000000-0005-0000-0000-00002C9B0000}"/>
    <cellStyle name="Output 2 2 17 4" xfId="39242" xr:uid="{00000000-0005-0000-0000-00002D9B0000}"/>
    <cellStyle name="Output 2 2 17 4 2" xfId="39243" xr:uid="{00000000-0005-0000-0000-00002E9B0000}"/>
    <cellStyle name="Output 2 2 17 40" xfId="39244" xr:uid="{00000000-0005-0000-0000-00002F9B0000}"/>
    <cellStyle name="Output 2 2 17 41" xfId="39245" xr:uid="{00000000-0005-0000-0000-0000309B0000}"/>
    <cellStyle name="Output 2 2 17 42" xfId="39246" xr:uid="{00000000-0005-0000-0000-0000319B0000}"/>
    <cellStyle name="Output 2 2 17 43" xfId="39247" xr:uid="{00000000-0005-0000-0000-0000329B0000}"/>
    <cellStyle name="Output 2 2 17 44" xfId="39248" xr:uid="{00000000-0005-0000-0000-0000339B0000}"/>
    <cellStyle name="Output 2 2 17 45" xfId="39249" xr:uid="{00000000-0005-0000-0000-0000349B0000}"/>
    <cellStyle name="Output 2 2 17 46" xfId="39250" xr:uid="{00000000-0005-0000-0000-0000359B0000}"/>
    <cellStyle name="Output 2 2 17 47" xfId="39251" xr:uid="{00000000-0005-0000-0000-0000369B0000}"/>
    <cellStyle name="Output 2 2 17 48" xfId="39252" xr:uid="{00000000-0005-0000-0000-0000379B0000}"/>
    <cellStyle name="Output 2 2 17 49" xfId="39253" xr:uid="{00000000-0005-0000-0000-0000389B0000}"/>
    <cellStyle name="Output 2 2 17 5" xfId="39254" xr:uid="{00000000-0005-0000-0000-0000399B0000}"/>
    <cellStyle name="Output 2 2 17 5 2" xfId="39255" xr:uid="{00000000-0005-0000-0000-00003A9B0000}"/>
    <cellStyle name="Output 2 2 17 50" xfId="39256" xr:uid="{00000000-0005-0000-0000-00003B9B0000}"/>
    <cellStyle name="Output 2 2 17 51" xfId="39257" xr:uid="{00000000-0005-0000-0000-00003C9B0000}"/>
    <cellStyle name="Output 2 2 17 52" xfId="39258" xr:uid="{00000000-0005-0000-0000-00003D9B0000}"/>
    <cellStyle name="Output 2 2 17 53" xfId="39259" xr:uid="{00000000-0005-0000-0000-00003E9B0000}"/>
    <cellStyle name="Output 2 2 17 54" xfId="39260" xr:uid="{00000000-0005-0000-0000-00003F9B0000}"/>
    <cellStyle name="Output 2 2 17 55" xfId="39261" xr:uid="{00000000-0005-0000-0000-0000409B0000}"/>
    <cellStyle name="Output 2 2 17 56" xfId="39262" xr:uid="{00000000-0005-0000-0000-0000419B0000}"/>
    <cellStyle name="Output 2 2 17 57" xfId="39263" xr:uid="{00000000-0005-0000-0000-0000429B0000}"/>
    <cellStyle name="Output 2 2 17 58" xfId="39264" xr:uid="{00000000-0005-0000-0000-0000439B0000}"/>
    <cellStyle name="Output 2 2 17 59" xfId="39265" xr:uid="{00000000-0005-0000-0000-0000449B0000}"/>
    <cellStyle name="Output 2 2 17 6" xfId="39266" xr:uid="{00000000-0005-0000-0000-0000459B0000}"/>
    <cellStyle name="Output 2 2 17 6 2" xfId="39267" xr:uid="{00000000-0005-0000-0000-0000469B0000}"/>
    <cellStyle name="Output 2 2 17 60" xfId="39268" xr:uid="{00000000-0005-0000-0000-0000479B0000}"/>
    <cellStyle name="Output 2 2 17 61" xfId="39269" xr:uid="{00000000-0005-0000-0000-0000489B0000}"/>
    <cellStyle name="Output 2 2 17 62" xfId="39270" xr:uid="{00000000-0005-0000-0000-0000499B0000}"/>
    <cellStyle name="Output 2 2 17 63" xfId="39271" xr:uid="{00000000-0005-0000-0000-00004A9B0000}"/>
    <cellStyle name="Output 2 2 17 64" xfId="39272" xr:uid="{00000000-0005-0000-0000-00004B9B0000}"/>
    <cellStyle name="Output 2 2 17 65" xfId="39273" xr:uid="{00000000-0005-0000-0000-00004C9B0000}"/>
    <cellStyle name="Output 2 2 17 66" xfId="39274" xr:uid="{00000000-0005-0000-0000-00004D9B0000}"/>
    <cellStyle name="Output 2 2 17 67" xfId="39275" xr:uid="{00000000-0005-0000-0000-00004E9B0000}"/>
    <cellStyle name="Output 2 2 17 68" xfId="39276" xr:uid="{00000000-0005-0000-0000-00004F9B0000}"/>
    <cellStyle name="Output 2 2 17 69" xfId="39277" xr:uid="{00000000-0005-0000-0000-0000509B0000}"/>
    <cellStyle name="Output 2 2 17 7" xfId="39278" xr:uid="{00000000-0005-0000-0000-0000519B0000}"/>
    <cellStyle name="Output 2 2 17 7 2" xfId="39279" xr:uid="{00000000-0005-0000-0000-0000529B0000}"/>
    <cellStyle name="Output 2 2 17 70" xfId="39280" xr:uid="{00000000-0005-0000-0000-0000539B0000}"/>
    <cellStyle name="Output 2 2 17 71" xfId="39281" xr:uid="{00000000-0005-0000-0000-0000549B0000}"/>
    <cellStyle name="Output 2 2 17 72" xfId="39282" xr:uid="{00000000-0005-0000-0000-0000559B0000}"/>
    <cellStyle name="Output 2 2 17 73" xfId="39283" xr:uid="{00000000-0005-0000-0000-0000569B0000}"/>
    <cellStyle name="Output 2 2 17 74" xfId="39284" xr:uid="{00000000-0005-0000-0000-0000579B0000}"/>
    <cellStyle name="Output 2 2 17 75" xfId="39285" xr:uid="{00000000-0005-0000-0000-0000589B0000}"/>
    <cellStyle name="Output 2 2 17 76" xfId="39286" xr:uid="{00000000-0005-0000-0000-0000599B0000}"/>
    <cellStyle name="Output 2 2 17 77" xfId="52499" xr:uid="{00000000-0005-0000-0000-00005A9B0000}"/>
    <cellStyle name="Output 2 2 17 78" xfId="52275" xr:uid="{00000000-0005-0000-0000-00005B9B0000}"/>
    <cellStyle name="Output 2 2 17 79" xfId="53192" xr:uid="{00000000-0005-0000-0000-00005C9B0000}"/>
    <cellStyle name="Output 2 2 17 8" xfId="39287" xr:uid="{00000000-0005-0000-0000-00005D9B0000}"/>
    <cellStyle name="Output 2 2 17 8 2" xfId="39288" xr:uid="{00000000-0005-0000-0000-00005E9B0000}"/>
    <cellStyle name="Output 2 2 17 9" xfId="39289" xr:uid="{00000000-0005-0000-0000-00005F9B0000}"/>
    <cellStyle name="Output 2 2 17 9 2" xfId="39290" xr:uid="{00000000-0005-0000-0000-0000609B0000}"/>
    <cellStyle name="Output 2 2 18" xfId="1098" xr:uid="{00000000-0005-0000-0000-0000619B0000}"/>
    <cellStyle name="Output 2 2 18 10" xfId="39291" xr:uid="{00000000-0005-0000-0000-0000629B0000}"/>
    <cellStyle name="Output 2 2 18 10 2" xfId="39292" xr:uid="{00000000-0005-0000-0000-0000639B0000}"/>
    <cellStyle name="Output 2 2 18 11" xfId="39293" xr:uid="{00000000-0005-0000-0000-0000649B0000}"/>
    <cellStyle name="Output 2 2 18 11 2" xfId="39294" xr:uid="{00000000-0005-0000-0000-0000659B0000}"/>
    <cellStyle name="Output 2 2 18 12" xfId="39295" xr:uid="{00000000-0005-0000-0000-0000669B0000}"/>
    <cellStyle name="Output 2 2 18 12 2" xfId="39296" xr:uid="{00000000-0005-0000-0000-0000679B0000}"/>
    <cellStyle name="Output 2 2 18 13" xfId="39297" xr:uid="{00000000-0005-0000-0000-0000689B0000}"/>
    <cellStyle name="Output 2 2 18 13 2" xfId="39298" xr:uid="{00000000-0005-0000-0000-0000699B0000}"/>
    <cellStyle name="Output 2 2 18 14" xfId="39299" xr:uid="{00000000-0005-0000-0000-00006A9B0000}"/>
    <cellStyle name="Output 2 2 18 14 2" xfId="39300" xr:uid="{00000000-0005-0000-0000-00006B9B0000}"/>
    <cellStyle name="Output 2 2 18 15" xfId="39301" xr:uid="{00000000-0005-0000-0000-00006C9B0000}"/>
    <cellStyle name="Output 2 2 18 15 2" xfId="39302" xr:uid="{00000000-0005-0000-0000-00006D9B0000}"/>
    <cellStyle name="Output 2 2 18 16" xfId="39303" xr:uid="{00000000-0005-0000-0000-00006E9B0000}"/>
    <cellStyle name="Output 2 2 18 16 2" xfId="39304" xr:uid="{00000000-0005-0000-0000-00006F9B0000}"/>
    <cellStyle name="Output 2 2 18 17" xfId="39305" xr:uid="{00000000-0005-0000-0000-0000709B0000}"/>
    <cellStyle name="Output 2 2 18 17 2" xfId="39306" xr:uid="{00000000-0005-0000-0000-0000719B0000}"/>
    <cellStyle name="Output 2 2 18 18" xfId="39307" xr:uid="{00000000-0005-0000-0000-0000729B0000}"/>
    <cellStyle name="Output 2 2 18 18 2" xfId="39308" xr:uid="{00000000-0005-0000-0000-0000739B0000}"/>
    <cellStyle name="Output 2 2 18 19" xfId="39309" xr:uid="{00000000-0005-0000-0000-0000749B0000}"/>
    <cellStyle name="Output 2 2 18 19 2" xfId="39310" xr:uid="{00000000-0005-0000-0000-0000759B0000}"/>
    <cellStyle name="Output 2 2 18 2" xfId="1099" xr:uid="{00000000-0005-0000-0000-0000769B0000}"/>
    <cellStyle name="Output 2 2 18 2 2" xfId="39311" xr:uid="{00000000-0005-0000-0000-0000779B0000}"/>
    <cellStyle name="Output 2 2 18 20" xfId="39312" xr:uid="{00000000-0005-0000-0000-0000789B0000}"/>
    <cellStyle name="Output 2 2 18 20 2" xfId="39313" xr:uid="{00000000-0005-0000-0000-0000799B0000}"/>
    <cellStyle name="Output 2 2 18 21" xfId="39314" xr:uid="{00000000-0005-0000-0000-00007A9B0000}"/>
    <cellStyle name="Output 2 2 18 21 2" xfId="39315" xr:uid="{00000000-0005-0000-0000-00007B9B0000}"/>
    <cellStyle name="Output 2 2 18 22" xfId="39316" xr:uid="{00000000-0005-0000-0000-00007C9B0000}"/>
    <cellStyle name="Output 2 2 18 22 2" xfId="39317" xr:uid="{00000000-0005-0000-0000-00007D9B0000}"/>
    <cellStyle name="Output 2 2 18 23" xfId="39318" xr:uid="{00000000-0005-0000-0000-00007E9B0000}"/>
    <cellStyle name="Output 2 2 18 23 2" xfId="39319" xr:uid="{00000000-0005-0000-0000-00007F9B0000}"/>
    <cellStyle name="Output 2 2 18 24" xfId="39320" xr:uid="{00000000-0005-0000-0000-0000809B0000}"/>
    <cellStyle name="Output 2 2 18 24 2" xfId="39321" xr:uid="{00000000-0005-0000-0000-0000819B0000}"/>
    <cellStyle name="Output 2 2 18 25" xfId="39322" xr:uid="{00000000-0005-0000-0000-0000829B0000}"/>
    <cellStyle name="Output 2 2 18 25 2" xfId="39323" xr:uid="{00000000-0005-0000-0000-0000839B0000}"/>
    <cellStyle name="Output 2 2 18 26" xfId="39324" xr:uid="{00000000-0005-0000-0000-0000849B0000}"/>
    <cellStyle name="Output 2 2 18 26 2" xfId="39325" xr:uid="{00000000-0005-0000-0000-0000859B0000}"/>
    <cellStyle name="Output 2 2 18 27" xfId="39326" xr:uid="{00000000-0005-0000-0000-0000869B0000}"/>
    <cellStyle name="Output 2 2 18 27 2" xfId="39327" xr:uid="{00000000-0005-0000-0000-0000879B0000}"/>
    <cellStyle name="Output 2 2 18 28" xfId="39328" xr:uid="{00000000-0005-0000-0000-0000889B0000}"/>
    <cellStyle name="Output 2 2 18 28 2" xfId="39329" xr:uid="{00000000-0005-0000-0000-0000899B0000}"/>
    <cellStyle name="Output 2 2 18 29" xfId="39330" xr:uid="{00000000-0005-0000-0000-00008A9B0000}"/>
    <cellStyle name="Output 2 2 18 29 2" xfId="39331" xr:uid="{00000000-0005-0000-0000-00008B9B0000}"/>
    <cellStyle name="Output 2 2 18 3" xfId="39332" xr:uid="{00000000-0005-0000-0000-00008C9B0000}"/>
    <cellStyle name="Output 2 2 18 3 2" xfId="39333" xr:uid="{00000000-0005-0000-0000-00008D9B0000}"/>
    <cellStyle name="Output 2 2 18 30" xfId="39334" xr:uid="{00000000-0005-0000-0000-00008E9B0000}"/>
    <cellStyle name="Output 2 2 18 30 2" xfId="39335" xr:uid="{00000000-0005-0000-0000-00008F9B0000}"/>
    <cellStyle name="Output 2 2 18 31" xfId="39336" xr:uid="{00000000-0005-0000-0000-0000909B0000}"/>
    <cellStyle name="Output 2 2 18 31 2" xfId="39337" xr:uid="{00000000-0005-0000-0000-0000919B0000}"/>
    <cellStyle name="Output 2 2 18 32" xfId="39338" xr:uid="{00000000-0005-0000-0000-0000929B0000}"/>
    <cellStyle name="Output 2 2 18 32 2" xfId="39339" xr:uid="{00000000-0005-0000-0000-0000939B0000}"/>
    <cellStyle name="Output 2 2 18 33" xfId="39340" xr:uid="{00000000-0005-0000-0000-0000949B0000}"/>
    <cellStyle name="Output 2 2 18 33 2" xfId="39341" xr:uid="{00000000-0005-0000-0000-0000959B0000}"/>
    <cellStyle name="Output 2 2 18 34" xfId="39342" xr:uid="{00000000-0005-0000-0000-0000969B0000}"/>
    <cellStyle name="Output 2 2 18 34 2" xfId="39343" xr:uid="{00000000-0005-0000-0000-0000979B0000}"/>
    <cellStyle name="Output 2 2 18 35" xfId="39344" xr:uid="{00000000-0005-0000-0000-0000989B0000}"/>
    <cellStyle name="Output 2 2 18 35 2" xfId="39345" xr:uid="{00000000-0005-0000-0000-0000999B0000}"/>
    <cellStyle name="Output 2 2 18 36" xfId="39346" xr:uid="{00000000-0005-0000-0000-00009A9B0000}"/>
    <cellStyle name="Output 2 2 18 36 2" xfId="39347" xr:uid="{00000000-0005-0000-0000-00009B9B0000}"/>
    <cellStyle name="Output 2 2 18 37" xfId="39348" xr:uid="{00000000-0005-0000-0000-00009C9B0000}"/>
    <cellStyle name="Output 2 2 18 37 2" xfId="39349" xr:uid="{00000000-0005-0000-0000-00009D9B0000}"/>
    <cellStyle name="Output 2 2 18 38" xfId="39350" xr:uid="{00000000-0005-0000-0000-00009E9B0000}"/>
    <cellStyle name="Output 2 2 18 38 2" xfId="39351" xr:uid="{00000000-0005-0000-0000-00009F9B0000}"/>
    <cellStyle name="Output 2 2 18 39" xfId="39352" xr:uid="{00000000-0005-0000-0000-0000A09B0000}"/>
    <cellStyle name="Output 2 2 18 39 2" xfId="39353" xr:uid="{00000000-0005-0000-0000-0000A19B0000}"/>
    <cellStyle name="Output 2 2 18 4" xfId="39354" xr:uid="{00000000-0005-0000-0000-0000A29B0000}"/>
    <cellStyle name="Output 2 2 18 4 2" xfId="39355" xr:uid="{00000000-0005-0000-0000-0000A39B0000}"/>
    <cellStyle name="Output 2 2 18 40" xfId="39356" xr:uid="{00000000-0005-0000-0000-0000A49B0000}"/>
    <cellStyle name="Output 2 2 18 41" xfId="39357" xr:uid="{00000000-0005-0000-0000-0000A59B0000}"/>
    <cellStyle name="Output 2 2 18 42" xfId="39358" xr:uid="{00000000-0005-0000-0000-0000A69B0000}"/>
    <cellStyle name="Output 2 2 18 43" xfId="39359" xr:uid="{00000000-0005-0000-0000-0000A79B0000}"/>
    <cellStyle name="Output 2 2 18 44" xfId="39360" xr:uid="{00000000-0005-0000-0000-0000A89B0000}"/>
    <cellStyle name="Output 2 2 18 45" xfId="39361" xr:uid="{00000000-0005-0000-0000-0000A99B0000}"/>
    <cellStyle name="Output 2 2 18 46" xfId="39362" xr:uid="{00000000-0005-0000-0000-0000AA9B0000}"/>
    <cellStyle name="Output 2 2 18 47" xfId="39363" xr:uid="{00000000-0005-0000-0000-0000AB9B0000}"/>
    <cellStyle name="Output 2 2 18 48" xfId="39364" xr:uid="{00000000-0005-0000-0000-0000AC9B0000}"/>
    <cellStyle name="Output 2 2 18 49" xfId="39365" xr:uid="{00000000-0005-0000-0000-0000AD9B0000}"/>
    <cellStyle name="Output 2 2 18 5" xfId="39366" xr:uid="{00000000-0005-0000-0000-0000AE9B0000}"/>
    <cellStyle name="Output 2 2 18 5 2" xfId="39367" xr:uid="{00000000-0005-0000-0000-0000AF9B0000}"/>
    <cellStyle name="Output 2 2 18 50" xfId="39368" xr:uid="{00000000-0005-0000-0000-0000B09B0000}"/>
    <cellStyle name="Output 2 2 18 51" xfId="39369" xr:uid="{00000000-0005-0000-0000-0000B19B0000}"/>
    <cellStyle name="Output 2 2 18 52" xfId="39370" xr:uid="{00000000-0005-0000-0000-0000B29B0000}"/>
    <cellStyle name="Output 2 2 18 53" xfId="39371" xr:uid="{00000000-0005-0000-0000-0000B39B0000}"/>
    <cellStyle name="Output 2 2 18 54" xfId="39372" xr:uid="{00000000-0005-0000-0000-0000B49B0000}"/>
    <cellStyle name="Output 2 2 18 55" xfId="39373" xr:uid="{00000000-0005-0000-0000-0000B59B0000}"/>
    <cellStyle name="Output 2 2 18 56" xfId="39374" xr:uid="{00000000-0005-0000-0000-0000B69B0000}"/>
    <cellStyle name="Output 2 2 18 57" xfId="39375" xr:uid="{00000000-0005-0000-0000-0000B79B0000}"/>
    <cellStyle name="Output 2 2 18 58" xfId="39376" xr:uid="{00000000-0005-0000-0000-0000B89B0000}"/>
    <cellStyle name="Output 2 2 18 59" xfId="39377" xr:uid="{00000000-0005-0000-0000-0000B99B0000}"/>
    <cellStyle name="Output 2 2 18 6" xfId="39378" xr:uid="{00000000-0005-0000-0000-0000BA9B0000}"/>
    <cellStyle name="Output 2 2 18 6 2" xfId="39379" xr:uid="{00000000-0005-0000-0000-0000BB9B0000}"/>
    <cellStyle name="Output 2 2 18 60" xfId="39380" xr:uid="{00000000-0005-0000-0000-0000BC9B0000}"/>
    <cellStyle name="Output 2 2 18 61" xfId="39381" xr:uid="{00000000-0005-0000-0000-0000BD9B0000}"/>
    <cellStyle name="Output 2 2 18 62" xfId="39382" xr:uid="{00000000-0005-0000-0000-0000BE9B0000}"/>
    <cellStyle name="Output 2 2 18 63" xfId="39383" xr:uid="{00000000-0005-0000-0000-0000BF9B0000}"/>
    <cellStyle name="Output 2 2 18 64" xfId="39384" xr:uid="{00000000-0005-0000-0000-0000C09B0000}"/>
    <cellStyle name="Output 2 2 18 65" xfId="39385" xr:uid="{00000000-0005-0000-0000-0000C19B0000}"/>
    <cellStyle name="Output 2 2 18 66" xfId="39386" xr:uid="{00000000-0005-0000-0000-0000C29B0000}"/>
    <cellStyle name="Output 2 2 18 67" xfId="39387" xr:uid="{00000000-0005-0000-0000-0000C39B0000}"/>
    <cellStyle name="Output 2 2 18 68" xfId="39388" xr:uid="{00000000-0005-0000-0000-0000C49B0000}"/>
    <cellStyle name="Output 2 2 18 69" xfId="39389" xr:uid="{00000000-0005-0000-0000-0000C59B0000}"/>
    <cellStyle name="Output 2 2 18 7" xfId="39390" xr:uid="{00000000-0005-0000-0000-0000C69B0000}"/>
    <cellStyle name="Output 2 2 18 7 2" xfId="39391" xr:uid="{00000000-0005-0000-0000-0000C79B0000}"/>
    <cellStyle name="Output 2 2 18 70" xfId="39392" xr:uid="{00000000-0005-0000-0000-0000C89B0000}"/>
    <cellStyle name="Output 2 2 18 71" xfId="39393" xr:uid="{00000000-0005-0000-0000-0000C99B0000}"/>
    <cellStyle name="Output 2 2 18 72" xfId="39394" xr:uid="{00000000-0005-0000-0000-0000CA9B0000}"/>
    <cellStyle name="Output 2 2 18 73" xfId="39395" xr:uid="{00000000-0005-0000-0000-0000CB9B0000}"/>
    <cellStyle name="Output 2 2 18 74" xfId="39396" xr:uid="{00000000-0005-0000-0000-0000CC9B0000}"/>
    <cellStyle name="Output 2 2 18 75" xfId="39397" xr:uid="{00000000-0005-0000-0000-0000CD9B0000}"/>
    <cellStyle name="Output 2 2 18 76" xfId="39398" xr:uid="{00000000-0005-0000-0000-0000CE9B0000}"/>
    <cellStyle name="Output 2 2 18 77" xfId="52405" xr:uid="{00000000-0005-0000-0000-0000CF9B0000}"/>
    <cellStyle name="Output 2 2 18 78" xfId="52399" xr:uid="{00000000-0005-0000-0000-0000D09B0000}"/>
    <cellStyle name="Output 2 2 18 79" xfId="53093" xr:uid="{00000000-0005-0000-0000-0000D19B0000}"/>
    <cellStyle name="Output 2 2 18 8" xfId="39399" xr:uid="{00000000-0005-0000-0000-0000D29B0000}"/>
    <cellStyle name="Output 2 2 18 8 2" xfId="39400" xr:uid="{00000000-0005-0000-0000-0000D39B0000}"/>
    <cellStyle name="Output 2 2 18 9" xfId="39401" xr:uid="{00000000-0005-0000-0000-0000D49B0000}"/>
    <cellStyle name="Output 2 2 18 9 2" xfId="39402" xr:uid="{00000000-0005-0000-0000-0000D59B0000}"/>
    <cellStyle name="Output 2 2 19" xfId="1100" xr:uid="{00000000-0005-0000-0000-0000D69B0000}"/>
    <cellStyle name="Output 2 2 19 10" xfId="39403" xr:uid="{00000000-0005-0000-0000-0000D79B0000}"/>
    <cellStyle name="Output 2 2 19 10 2" xfId="39404" xr:uid="{00000000-0005-0000-0000-0000D89B0000}"/>
    <cellStyle name="Output 2 2 19 11" xfId="39405" xr:uid="{00000000-0005-0000-0000-0000D99B0000}"/>
    <cellStyle name="Output 2 2 19 11 2" xfId="39406" xr:uid="{00000000-0005-0000-0000-0000DA9B0000}"/>
    <cellStyle name="Output 2 2 19 12" xfId="39407" xr:uid="{00000000-0005-0000-0000-0000DB9B0000}"/>
    <cellStyle name="Output 2 2 19 12 2" xfId="39408" xr:uid="{00000000-0005-0000-0000-0000DC9B0000}"/>
    <cellStyle name="Output 2 2 19 13" xfId="39409" xr:uid="{00000000-0005-0000-0000-0000DD9B0000}"/>
    <cellStyle name="Output 2 2 19 13 2" xfId="39410" xr:uid="{00000000-0005-0000-0000-0000DE9B0000}"/>
    <cellStyle name="Output 2 2 19 14" xfId="39411" xr:uid="{00000000-0005-0000-0000-0000DF9B0000}"/>
    <cellStyle name="Output 2 2 19 14 2" xfId="39412" xr:uid="{00000000-0005-0000-0000-0000E09B0000}"/>
    <cellStyle name="Output 2 2 19 15" xfId="39413" xr:uid="{00000000-0005-0000-0000-0000E19B0000}"/>
    <cellStyle name="Output 2 2 19 15 2" xfId="39414" xr:uid="{00000000-0005-0000-0000-0000E29B0000}"/>
    <cellStyle name="Output 2 2 19 16" xfId="39415" xr:uid="{00000000-0005-0000-0000-0000E39B0000}"/>
    <cellStyle name="Output 2 2 19 16 2" xfId="39416" xr:uid="{00000000-0005-0000-0000-0000E49B0000}"/>
    <cellStyle name="Output 2 2 19 17" xfId="39417" xr:uid="{00000000-0005-0000-0000-0000E59B0000}"/>
    <cellStyle name="Output 2 2 19 17 2" xfId="39418" xr:uid="{00000000-0005-0000-0000-0000E69B0000}"/>
    <cellStyle name="Output 2 2 19 18" xfId="39419" xr:uid="{00000000-0005-0000-0000-0000E79B0000}"/>
    <cellStyle name="Output 2 2 19 18 2" xfId="39420" xr:uid="{00000000-0005-0000-0000-0000E89B0000}"/>
    <cellStyle name="Output 2 2 19 19" xfId="39421" xr:uid="{00000000-0005-0000-0000-0000E99B0000}"/>
    <cellStyle name="Output 2 2 19 19 2" xfId="39422" xr:uid="{00000000-0005-0000-0000-0000EA9B0000}"/>
    <cellStyle name="Output 2 2 19 2" xfId="1101" xr:uid="{00000000-0005-0000-0000-0000EB9B0000}"/>
    <cellStyle name="Output 2 2 19 2 2" xfId="39423" xr:uid="{00000000-0005-0000-0000-0000EC9B0000}"/>
    <cellStyle name="Output 2 2 19 20" xfId="39424" xr:uid="{00000000-0005-0000-0000-0000ED9B0000}"/>
    <cellStyle name="Output 2 2 19 20 2" xfId="39425" xr:uid="{00000000-0005-0000-0000-0000EE9B0000}"/>
    <cellStyle name="Output 2 2 19 21" xfId="39426" xr:uid="{00000000-0005-0000-0000-0000EF9B0000}"/>
    <cellStyle name="Output 2 2 19 21 2" xfId="39427" xr:uid="{00000000-0005-0000-0000-0000F09B0000}"/>
    <cellStyle name="Output 2 2 19 22" xfId="39428" xr:uid="{00000000-0005-0000-0000-0000F19B0000}"/>
    <cellStyle name="Output 2 2 19 22 2" xfId="39429" xr:uid="{00000000-0005-0000-0000-0000F29B0000}"/>
    <cellStyle name="Output 2 2 19 23" xfId="39430" xr:uid="{00000000-0005-0000-0000-0000F39B0000}"/>
    <cellStyle name="Output 2 2 19 23 2" xfId="39431" xr:uid="{00000000-0005-0000-0000-0000F49B0000}"/>
    <cellStyle name="Output 2 2 19 24" xfId="39432" xr:uid="{00000000-0005-0000-0000-0000F59B0000}"/>
    <cellStyle name="Output 2 2 19 24 2" xfId="39433" xr:uid="{00000000-0005-0000-0000-0000F69B0000}"/>
    <cellStyle name="Output 2 2 19 25" xfId="39434" xr:uid="{00000000-0005-0000-0000-0000F79B0000}"/>
    <cellStyle name="Output 2 2 19 25 2" xfId="39435" xr:uid="{00000000-0005-0000-0000-0000F89B0000}"/>
    <cellStyle name="Output 2 2 19 26" xfId="39436" xr:uid="{00000000-0005-0000-0000-0000F99B0000}"/>
    <cellStyle name="Output 2 2 19 26 2" xfId="39437" xr:uid="{00000000-0005-0000-0000-0000FA9B0000}"/>
    <cellStyle name="Output 2 2 19 27" xfId="39438" xr:uid="{00000000-0005-0000-0000-0000FB9B0000}"/>
    <cellStyle name="Output 2 2 19 27 2" xfId="39439" xr:uid="{00000000-0005-0000-0000-0000FC9B0000}"/>
    <cellStyle name="Output 2 2 19 28" xfId="39440" xr:uid="{00000000-0005-0000-0000-0000FD9B0000}"/>
    <cellStyle name="Output 2 2 19 28 2" xfId="39441" xr:uid="{00000000-0005-0000-0000-0000FE9B0000}"/>
    <cellStyle name="Output 2 2 19 29" xfId="39442" xr:uid="{00000000-0005-0000-0000-0000FF9B0000}"/>
    <cellStyle name="Output 2 2 19 29 2" xfId="39443" xr:uid="{00000000-0005-0000-0000-0000009C0000}"/>
    <cellStyle name="Output 2 2 19 3" xfId="39444" xr:uid="{00000000-0005-0000-0000-0000019C0000}"/>
    <cellStyle name="Output 2 2 19 3 2" xfId="39445" xr:uid="{00000000-0005-0000-0000-0000029C0000}"/>
    <cellStyle name="Output 2 2 19 30" xfId="39446" xr:uid="{00000000-0005-0000-0000-0000039C0000}"/>
    <cellStyle name="Output 2 2 19 30 2" xfId="39447" xr:uid="{00000000-0005-0000-0000-0000049C0000}"/>
    <cellStyle name="Output 2 2 19 31" xfId="39448" xr:uid="{00000000-0005-0000-0000-0000059C0000}"/>
    <cellStyle name="Output 2 2 19 31 2" xfId="39449" xr:uid="{00000000-0005-0000-0000-0000069C0000}"/>
    <cellStyle name="Output 2 2 19 32" xfId="39450" xr:uid="{00000000-0005-0000-0000-0000079C0000}"/>
    <cellStyle name="Output 2 2 19 32 2" xfId="39451" xr:uid="{00000000-0005-0000-0000-0000089C0000}"/>
    <cellStyle name="Output 2 2 19 33" xfId="39452" xr:uid="{00000000-0005-0000-0000-0000099C0000}"/>
    <cellStyle name="Output 2 2 19 33 2" xfId="39453" xr:uid="{00000000-0005-0000-0000-00000A9C0000}"/>
    <cellStyle name="Output 2 2 19 34" xfId="39454" xr:uid="{00000000-0005-0000-0000-00000B9C0000}"/>
    <cellStyle name="Output 2 2 19 34 2" xfId="39455" xr:uid="{00000000-0005-0000-0000-00000C9C0000}"/>
    <cellStyle name="Output 2 2 19 35" xfId="39456" xr:uid="{00000000-0005-0000-0000-00000D9C0000}"/>
    <cellStyle name="Output 2 2 19 35 2" xfId="39457" xr:uid="{00000000-0005-0000-0000-00000E9C0000}"/>
    <cellStyle name="Output 2 2 19 36" xfId="39458" xr:uid="{00000000-0005-0000-0000-00000F9C0000}"/>
    <cellStyle name="Output 2 2 19 36 2" xfId="39459" xr:uid="{00000000-0005-0000-0000-0000109C0000}"/>
    <cellStyle name="Output 2 2 19 37" xfId="39460" xr:uid="{00000000-0005-0000-0000-0000119C0000}"/>
    <cellStyle name="Output 2 2 19 37 2" xfId="39461" xr:uid="{00000000-0005-0000-0000-0000129C0000}"/>
    <cellStyle name="Output 2 2 19 38" xfId="39462" xr:uid="{00000000-0005-0000-0000-0000139C0000}"/>
    <cellStyle name="Output 2 2 19 38 2" xfId="39463" xr:uid="{00000000-0005-0000-0000-0000149C0000}"/>
    <cellStyle name="Output 2 2 19 39" xfId="39464" xr:uid="{00000000-0005-0000-0000-0000159C0000}"/>
    <cellStyle name="Output 2 2 19 39 2" xfId="39465" xr:uid="{00000000-0005-0000-0000-0000169C0000}"/>
    <cellStyle name="Output 2 2 19 4" xfId="39466" xr:uid="{00000000-0005-0000-0000-0000179C0000}"/>
    <cellStyle name="Output 2 2 19 4 2" xfId="39467" xr:uid="{00000000-0005-0000-0000-0000189C0000}"/>
    <cellStyle name="Output 2 2 19 40" xfId="39468" xr:uid="{00000000-0005-0000-0000-0000199C0000}"/>
    <cellStyle name="Output 2 2 19 41" xfId="39469" xr:uid="{00000000-0005-0000-0000-00001A9C0000}"/>
    <cellStyle name="Output 2 2 19 42" xfId="39470" xr:uid="{00000000-0005-0000-0000-00001B9C0000}"/>
    <cellStyle name="Output 2 2 19 43" xfId="39471" xr:uid="{00000000-0005-0000-0000-00001C9C0000}"/>
    <cellStyle name="Output 2 2 19 44" xfId="39472" xr:uid="{00000000-0005-0000-0000-00001D9C0000}"/>
    <cellStyle name="Output 2 2 19 45" xfId="39473" xr:uid="{00000000-0005-0000-0000-00001E9C0000}"/>
    <cellStyle name="Output 2 2 19 46" xfId="39474" xr:uid="{00000000-0005-0000-0000-00001F9C0000}"/>
    <cellStyle name="Output 2 2 19 47" xfId="39475" xr:uid="{00000000-0005-0000-0000-0000209C0000}"/>
    <cellStyle name="Output 2 2 19 48" xfId="39476" xr:uid="{00000000-0005-0000-0000-0000219C0000}"/>
    <cellStyle name="Output 2 2 19 49" xfId="39477" xr:uid="{00000000-0005-0000-0000-0000229C0000}"/>
    <cellStyle name="Output 2 2 19 5" xfId="39478" xr:uid="{00000000-0005-0000-0000-0000239C0000}"/>
    <cellStyle name="Output 2 2 19 5 2" xfId="39479" xr:uid="{00000000-0005-0000-0000-0000249C0000}"/>
    <cellStyle name="Output 2 2 19 50" xfId="39480" xr:uid="{00000000-0005-0000-0000-0000259C0000}"/>
    <cellStyle name="Output 2 2 19 51" xfId="39481" xr:uid="{00000000-0005-0000-0000-0000269C0000}"/>
    <cellStyle name="Output 2 2 19 52" xfId="39482" xr:uid="{00000000-0005-0000-0000-0000279C0000}"/>
    <cellStyle name="Output 2 2 19 53" xfId="39483" xr:uid="{00000000-0005-0000-0000-0000289C0000}"/>
    <cellStyle name="Output 2 2 19 54" xfId="39484" xr:uid="{00000000-0005-0000-0000-0000299C0000}"/>
    <cellStyle name="Output 2 2 19 55" xfId="39485" xr:uid="{00000000-0005-0000-0000-00002A9C0000}"/>
    <cellStyle name="Output 2 2 19 56" xfId="39486" xr:uid="{00000000-0005-0000-0000-00002B9C0000}"/>
    <cellStyle name="Output 2 2 19 57" xfId="39487" xr:uid="{00000000-0005-0000-0000-00002C9C0000}"/>
    <cellStyle name="Output 2 2 19 58" xfId="39488" xr:uid="{00000000-0005-0000-0000-00002D9C0000}"/>
    <cellStyle name="Output 2 2 19 59" xfId="39489" xr:uid="{00000000-0005-0000-0000-00002E9C0000}"/>
    <cellStyle name="Output 2 2 19 6" xfId="39490" xr:uid="{00000000-0005-0000-0000-00002F9C0000}"/>
    <cellStyle name="Output 2 2 19 6 2" xfId="39491" xr:uid="{00000000-0005-0000-0000-0000309C0000}"/>
    <cellStyle name="Output 2 2 19 60" xfId="39492" xr:uid="{00000000-0005-0000-0000-0000319C0000}"/>
    <cellStyle name="Output 2 2 19 61" xfId="39493" xr:uid="{00000000-0005-0000-0000-0000329C0000}"/>
    <cellStyle name="Output 2 2 19 62" xfId="39494" xr:uid="{00000000-0005-0000-0000-0000339C0000}"/>
    <cellStyle name="Output 2 2 19 63" xfId="39495" xr:uid="{00000000-0005-0000-0000-0000349C0000}"/>
    <cellStyle name="Output 2 2 19 64" xfId="39496" xr:uid="{00000000-0005-0000-0000-0000359C0000}"/>
    <cellStyle name="Output 2 2 19 65" xfId="39497" xr:uid="{00000000-0005-0000-0000-0000369C0000}"/>
    <cellStyle name="Output 2 2 19 66" xfId="39498" xr:uid="{00000000-0005-0000-0000-0000379C0000}"/>
    <cellStyle name="Output 2 2 19 67" xfId="39499" xr:uid="{00000000-0005-0000-0000-0000389C0000}"/>
    <cellStyle name="Output 2 2 19 68" xfId="39500" xr:uid="{00000000-0005-0000-0000-0000399C0000}"/>
    <cellStyle name="Output 2 2 19 69" xfId="39501" xr:uid="{00000000-0005-0000-0000-00003A9C0000}"/>
    <cellStyle name="Output 2 2 19 7" xfId="39502" xr:uid="{00000000-0005-0000-0000-00003B9C0000}"/>
    <cellStyle name="Output 2 2 19 7 2" xfId="39503" xr:uid="{00000000-0005-0000-0000-00003C9C0000}"/>
    <cellStyle name="Output 2 2 19 70" xfId="39504" xr:uid="{00000000-0005-0000-0000-00003D9C0000}"/>
    <cellStyle name="Output 2 2 19 71" xfId="39505" xr:uid="{00000000-0005-0000-0000-00003E9C0000}"/>
    <cellStyle name="Output 2 2 19 72" xfId="39506" xr:uid="{00000000-0005-0000-0000-00003F9C0000}"/>
    <cellStyle name="Output 2 2 19 73" xfId="39507" xr:uid="{00000000-0005-0000-0000-0000409C0000}"/>
    <cellStyle name="Output 2 2 19 74" xfId="39508" xr:uid="{00000000-0005-0000-0000-0000419C0000}"/>
    <cellStyle name="Output 2 2 19 75" xfId="39509" xr:uid="{00000000-0005-0000-0000-0000429C0000}"/>
    <cellStyle name="Output 2 2 19 76" xfId="39510" xr:uid="{00000000-0005-0000-0000-0000439C0000}"/>
    <cellStyle name="Output 2 2 19 77" xfId="52521" xr:uid="{00000000-0005-0000-0000-0000449C0000}"/>
    <cellStyle name="Output 2 2 19 78" xfId="52226" xr:uid="{00000000-0005-0000-0000-0000459C0000}"/>
    <cellStyle name="Output 2 2 19 79" xfId="53214" xr:uid="{00000000-0005-0000-0000-0000469C0000}"/>
    <cellStyle name="Output 2 2 19 8" xfId="39511" xr:uid="{00000000-0005-0000-0000-0000479C0000}"/>
    <cellStyle name="Output 2 2 19 8 2" xfId="39512" xr:uid="{00000000-0005-0000-0000-0000489C0000}"/>
    <cellStyle name="Output 2 2 19 9" xfId="39513" xr:uid="{00000000-0005-0000-0000-0000499C0000}"/>
    <cellStyle name="Output 2 2 19 9 2" xfId="39514" xr:uid="{00000000-0005-0000-0000-00004A9C0000}"/>
    <cellStyle name="Output 2 2 2" xfId="1102" xr:uid="{00000000-0005-0000-0000-00004B9C0000}"/>
    <cellStyle name="Output 2 2 2 10" xfId="39515" xr:uid="{00000000-0005-0000-0000-00004C9C0000}"/>
    <cellStyle name="Output 2 2 2 10 2" xfId="39516" xr:uid="{00000000-0005-0000-0000-00004D9C0000}"/>
    <cellStyle name="Output 2 2 2 11" xfId="39517" xr:uid="{00000000-0005-0000-0000-00004E9C0000}"/>
    <cellStyle name="Output 2 2 2 11 2" xfId="39518" xr:uid="{00000000-0005-0000-0000-00004F9C0000}"/>
    <cellStyle name="Output 2 2 2 12" xfId="39519" xr:uid="{00000000-0005-0000-0000-0000509C0000}"/>
    <cellStyle name="Output 2 2 2 12 2" xfId="39520" xr:uid="{00000000-0005-0000-0000-0000519C0000}"/>
    <cellStyle name="Output 2 2 2 13" xfId="39521" xr:uid="{00000000-0005-0000-0000-0000529C0000}"/>
    <cellStyle name="Output 2 2 2 13 2" xfId="39522" xr:uid="{00000000-0005-0000-0000-0000539C0000}"/>
    <cellStyle name="Output 2 2 2 14" xfId="39523" xr:uid="{00000000-0005-0000-0000-0000549C0000}"/>
    <cellStyle name="Output 2 2 2 14 2" xfId="39524" xr:uid="{00000000-0005-0000-0000-0000559C0000}"/>
    <cellStyle name="Output 2 2 2 15" xfId="39525" xr:uid="{00000000-0005-0000-0000-0000569C0000}"/>
    <cellStyle name="Output 2 2 2 15 2" xfId="39526" xr:uid="{00000000-0005-0000-0000-0000579C0000}"/>
    <cellStyle name="Output 2 2 2 16" xfId="39527" xr:uid="{00000000-0005-0000-0000-0000589C0000}"/>
    <cellStyle name="Output 2 2 2 16 2" xfId="39528" xr:uid="{00000000-0005-0000-0000-0000599C0000}"/>
    <cellStyle name="Output 2 2 2 17" xfId="39529" xr:uid="{00000000-0005-0000-0000-00005A9C0000}"/>
    <cellStyle name="Output 2 2 2 17 2" xfId="39530" xr:uid="{00000000-0005-0000-0000-00005B9C0000}"/>
    <cellStyle name="Output 2 2 2 18" xfId="39531" xr:uid="{00000000-0005-0000-0000-00005C9C0000}"/>
    <cellStyle name="Output 2 2 2 18 2" xfId="39532" xr:uid="{00000000-0005-0000-0000-00005D9C0000}"/>
    <cellStyle name="Output 2 2 2 19" xfId="39533" xr:uid="{00000000-0005-0000-0000-00005E9C0000}"/>
    <cellStyle name="Output 2 2 2 19 2" xfId="39534" xr:uid="{00000000-0005-0000-0000-00005F9C0000}"/>
    <cellStyle name="Output 2 2 2 2" xfId="1103" xr:uid="{00000000-0005-0000-0000-0000609C0000}"/>
    <cellStyle name="Output 2 2 2 2 2" xfId="39535" xr:uid="{00000000-0005-0000-0000-0000619C0000}"/>
    <cellStyle name="Output 2 2 2 20" xfId="39536" xr:uid="{00000000-0005-0000-0000-0000629C0000}"/>
    <cellStyle name="Output 2 2 2 20 2" xfId="39537" xr:uid="{00000000-0005-0000-0000-0000639C0000}"/>
    <cellStyle name="Output 2 2 2 21" xfId="39538" xr:uid="{00000000-0005-0000-0000-0000649C0000}"/>
    <cellStyle name="Output 2 2 2 21 2" xfId="39539" xr:uid="{00000000-0005-0000-0000-0000659C0000}"/>
    <cellStyle name="Output 2 2 2 22" xfId="39540" xr:uid="{00000000-0005-0000-0000-0000669C0000}"/>
    <cellStyle name="Output 2 2 2 22 2" xfId="39541" xr:uid="{00000000-0005-0000-0000-0000679C0000}"/>
    <cellStyle name="Output 2 2 2 23" xfId="39542" xr:uid="{00000000-0005-0000-0000-0000689C0000}"/>
    <cellStyle name="Output 2 2 2 23 2" xfId="39543" xr:uid="{00000000-0005-0000-0000-0000699C0000}"/>
    <cellStyle name="Output 2 2 2 24" xfId="39544" xr:uid="{00000000-0005-0000-0000-00006A9C0000}"/>
    <cellStyle name="Output 2 2 2 24 2" xfId="39545" xr:uid="{00000000-0005-0000-0000-00006B9C0000}"/>
    <cellStyle name="Output 2 2 2 25" xfId="39546" xr:uid="{00000000-0005-0000-0000-00006C9C0000}"/>
    <cellStyle name="Output 2 2 2 25 2" xfId="39547" xr:uid="{00000000-0005-0000-0000-00006D9C0000}"/>
    <cellStyle name="Output 2 2 2 26" xfId="39548" xr:uid="{00000000-0005-0000-0000-00006E9C0000}"/>
    <cellStyle name="Output 2 2 2 26 2" xfId="39549" xr:uid="{00000000-0005-0000-0000-00006F9C0000}"/>
    <cellStyle name="Output 2 2 2 27" xfId="39550" xr:uid="{00000000-0005-0000-0000-0000709C0000}"/>
    <cellStyle name="Output 2 2 2 27 2" xfId="39551" xr:uid="{00000000-0005-0000-0000-0000719C0000}"/>
    <cellStyle name="Output 2 2 2 28" xfId="39552" xr:uid="{00000000-0005-0000-0000-0000729C0000}"/>
    <cellStyle name="Output 2 2 2 28 2" xfId="39553" xr:uid="{00000000-0005-0000-0000-0000739C0000}"/>
    <cellStyle name="Output 2 2 2 29" xfId="39554" xr:uid="{00000000-0005-0000-0000-0000749C0000}"/>
    <cellStyle name="Output 2 2 2 29 2" xfId="39555" xr:uid="{00000000-0005-0000-0000-0000759C0000}"/>
    <cellStyle name="Output 2 2 2 3" xfId="39556" xr:uid="{00000000-0005-0000-0000-0000769C0000}"/>
    <cellStyle name="Output 2 2 2 3 2" xfId="39557" xr:uid="{00000000-0005-0000-0000-0000779C0000}"/>
    <cellStyle name="Output 2 2 2 30" xfId="39558" xr:uid="{00000000-0005-0000-0000-0000789C0000}"/>
    <cellStyle name="Output 2 2 2 30 2" xfId="39559" xr:uid="{00000000-0005-0000-0000-0000799C0000}"/>
    <cellStyle name="Output 2 2 2 31" xfId="39560" xr:uid="{00000000-0005-0000-0000-00007A9C0000}"/>
    <cellStyle name="Output 2 2 2 31 2" xfId="39561" xr:uid="{00000000-0005-0000-0000-00007B9C0000}"/>
    <cellStyle name="Output 2 2 2 32" xfId="39562" xr:uid="{00000000-0005-0000-0000-00007C9C0000}"/>
    <cellStyle name="Output 2 2 2 32 2" xfId="39563" xr:uid="{00000000-0005-0000-0000-00007D9C0000}"/>
    <cellStyle name="Output 2 2 2 33" xfId="39564" xr:uid="{00000000-0005-0000-0000-00007E9C0000}"/>
    <cellStyle name="Output 2 2 2 33 2" xfId="39565" xr:uid="{00000000-0005-0000-0000-00007F9C0000}"/>
    <cellStyle name="Output 2 2 2 34" xfId="39566" xr:uid="{00000000-0005-0000-0000-0000809C0000}"/>
    <cellStyle name="Output 2 2 2 34 2" xfId="39567" xr:uid="{00000000-0005-0000-0000-0000819C0000}"/>
    <cellStyle name="Output 2 2 2 35" xfId="39568" xr:uid="{00000000-0005-0000-0000-0000829C0000}"/>
    <cellStyle name="Output 2 2 2 35 2" xfId="39569" xr:uid="{00000000-0005-0000-0000-0000839C0000}"/>
    <cellStyle name="Output 2 2 2 36" xfId="39570" xr:uid="{00000000-0005-0000-0000-0000849C0000}"/>
    <cellStyle name="Output 2 2 2 36 2" xfId="39571" xr:uid="{00000000-0005-0000-0000-0000859C0000}"/>
    <cellStyle name="Output 2 2 2 37" xfId="39572" xr:uid="{00000000-0005-0000-0000-0000869C0000}"/>
    <cellStyle name="Output 2 2 2 37 2" xfId="39573" xr:uid="{00000000-0005-0000-0000-0000879C0000}"/>
    <cellStyle name="Output 2 2 2 38" xfId="39574" xr:uid="{00000000-0005-0000-0000-0000889C0000}"/>
    <cellStyle name="Output 2 2 2 38 2" xfId="39575" xr:uid="{00000000-0005-0000-0000-0000899C0000}"/>
    <cellStyle name="Output 2 2 2 39" xfId="39576" xr:uid="{00000000-0005-0000-0000-00008A9C0000}"/>
    <cellStyle name="Output 2 2 2 39 2" xfId="39577" xr:uid="{00000000-0005-0000-0000-00008B9C0000}"/>
    <cellStyle name="Output 2 2 2 4" xfId="39578" xr:uid="{00000000-0005-0000-0000-00008C9C0000}"/>
    <cellStyle name="Output 2 2 2 4 2" xfId="39579" xr:uid="{00000000-0005-0000-0000-00008D9C0000}"/>
    <cellStyle name="Output 2 2 2 40" xfId="39580" xr:uid="{00000000-0005-0000-0000-00008E9C0000}"/>
    <cellStyle name="Output 2 2 2 41" xfId="39581" xr:uid="{00000000-0005-0000-0000-00008F9C0000}"/>
    <cellStyle name="Output 2 2 2 42" xfId="39582" xr:uid="{00000000-0005-0000-0000-0000909C0000}"/>
    <cellStyle name="Output 2 2 2 43" xfId="39583" xr:uid="{00000000-0005-0000-0000-0000919C0000}"/>
    <cellStyle name="Output 2 2 2 44" xfId="39584" xr:uid="{00000000-0005-0000-0000-0000929C0000}"/>
    <cellStyle name="Output 2 2 2 45" xfId="39585" xr:uid="{00000000-0005-0000-0000-0000939C0000}"/>
    <cellStyle name="Output 2 2 2 46" xfId="39586" xr:uid="{00000000-0005-0000-0000-0000949C0000}"/>
    <cellStyle name="Output 2 2 2 47" xfId="39587" xr:uid="{00000000-0005-0000-0000-0000959C0000}"/>
    <cellStyle name="Output 2 2 2 48" xfId="39588" xr:uid="{00000000-0005-0000-0000-0000969C0000}"/>
    <cellStyle name="Output 2 2 2 49" xfId="39589" xr:uid="{00000000-0005-0000-0000-0000979C0000}"/>
    <cellStyle name="Output 2 2 2 5" xfId="39590" xr:uid="{00000000-0005-0000-0000-0000989C0000}"/>
    <cellStyle name="Output 2 2 2 5 2" xfId="39591" xr:uid="{00000000-0005-0000-0000-0000999C0000}"/>
    <cellStyle name="Output 2 2 2 50" xfId="39592" xr:uid="{00000000-0005-0000-0000-00009A9C0000}"/>
    <cellStyle name="Output 2 2 2 51" xfId="39593" xr:uid="{00000000-0005-0000-0000-00009B9C0000}"/>
    <cellStyle name="Output 2 2 2 52" xfId="39594" xr:uid="{00000000-0005-0000-0000-00009C9C0000}"/>
    <cellStyle name="Output 2 2 2 53" xfId="39595" xr:uid="{00000000-0005-0000-0000-00009D9C0000}"/>
    <cellStyle name="Output 2 2 2 54" xfId="39596" xr:uid="{00000000-0005-0000-0000-00009E9C0000}"/>
    <cellStyle name="Output 2 2 2 55" xfId="39597" xr:uid="{00000000-0005-0000-0000-00009F9C0000}"/>
    <cellStyle name="Output 2 2 2 56" xfId="39598" xr:uid="{00000000-0005-0000-0000-0000A09C0000}"/>
    <cellStyle name="Output 2 2 2 57" xfId="39599" xr:uid="{00000000-0005-0000-0000-0000A19C0000}"/>
    <cellStyle name="Output 2 2 2 58" xfId="39600" xr:uid="{00000000-0005-0000-0000-0000A29C0000}"/>
    <cellStyle name="Output 2 2 2 59" xfId="39601" xr:uid="{00000000-0005-0000-0000-0000A39C0000}"/>
    <cellStyle name="Output 2 2 2 6" xfId="39602" xr:uid="{00000000-0005-0000-0000-0000A49C0000}"/>
    <cellStyle name="Output 2 2 2 6 2" xfId="39603" xr:uid="{00000000-0005-0000-0000-0000A59C0000}"/>
    <cellStyle name="Output 2 2 2 60" xfId="39604" xr:uid="{00000000-0005-0000-0000-0000A69C0000}"/>
    <cellStyle name="Output 2 2 2 61" xfId="39605" xr:uid="{00000000-0005-0000-0000-0000A79C0000}"/>
    <cellStyle name="Output 2 2 2 62" xfId="39606" xr:uid="{00000000-0005-0000-0000-0000A89C0000}"/>
    <cellStyle name="Output 2 2 2 63" xfId="39607" xr:uid="{00000000-0005-0000-0000-0000A99C0000}"/>
    <cellStyle name="Output 2 2 2 64" xfId="39608" xr:uid="{00000000-0005-0000-0000-0000AA9C0000}"/>
    <cellStyle name="Output 2 2 2 65" xfId="39609" xr:uid="{00000000-0005-0000-0000-0000AB9C0000}"/>
    <cellStyle name="Output 2 2 2 66" xfId="39610" xr:uid="{00000000-0005-0000-0000-0000AC9C0000}"/>
    <cellStyle name="Output 2 2 2 67" xfId="39611" xr:uid="{00000000-0005-0000-0000-0000AD9C0000}"/>
    <cellStyle name="Output 2 2 2 68" xfId="39612" xr:uid="{00000000-0005-0000-0000-0000AE9C0000}"/>
    <cellStyle name="Output 2 2 2 69" xfId="39613" xr:uid="{00000000-0005-0000-0000-0000AF9C0000}"/>
    <cellStyle name="Output 2 2 2 7" xfId="39614" xr:uid="{00000000-0005-0000-0000-0000B09C0000}"/>
    <cellStyle name="Output 2 2 2 7 2" xfId="39615" xr:uid="{00000000-0005-0000-0000-0000B19C0000}"/>
    <cellStyle name="Output 2 2 2 70" xfId="39616" xr:uid="{00000000-0005-0000-0000-0000B29C0000}"/>
    <cellStyle name="Output 2 2 2 71" xfId="39617" xr:uid="{00000000-0005-0000-0000-0000B39C0000}"/>
    <cellStyle name="Output 2 2 2 72" xfId="39618" xr:uid="{00000000-0005-0000-0000-0000B49C0000}"/>
    <cellStyle name="Output 2 2 2 73" xfId="39619" xr:uid="{00000000-0005-0000-0000-0000B59C0000}"/>
    <cellStyle name="Output 2 2 2 74" xfId="39620" xr:uid="{00000000-0005-0000-0000-0000B69C0000}"/>
    <cellStyle name="Output 2 2 2 75" xfId="39621" xr:uid="{00000000-0005-0000-0000-0000B79C0000}"/>
    <cellStyle name="Output 2 2 2 76" xfId="39622" xr:uid="{00000000-0005-0000-0000-0000B89C0000}"/>
    <cellStyle name="Output 2 2 2 77" xfId="52551" xr:uid="{00000000-0005-0000-0000-0000B99C0000}"/>
    <cellStyle name="Output 2 2 2 78" xfId="52783" xr:uid="{00000000-0005-0000-0000-0000BA9C0000}"/>
    <cellStyle name="Output 2 2 2 79" xfId="53244" xr:uid="{00000000-0005-0000-0000-0000BB9C0000}"/>
    <cellStyle name="Output 2 2 2 8" xfId="39623" xr:uid="{00000000-0005-0000-0000-0000BC9C0000}"/>
    <cellStyle name="Output 2 2 2 8 2" xfId="39624" xr:uid="{00000000-0005-0000-0000-0000BD9C0000}"/>
    <cellStyle name="Output 2 2 2 9" xfId="39625" xr:uid="{00000000-0005-0000-0000-0000BE9C0000}"/>
    <cellStyle name="Output 2 2 2 9 2" xfId="39626" xr:uid="{00000000-0005-0000-0000-0000BF9C0000}"/>
    <cellStyle name="Output 2 2 20" xfId="1104" xr:uid="{00000000-0005-0000-0000-0000C09C0000}"/>
    <cellStyle name="Output 2 2 20 10" xfId="39627" xr:uid="{00000000-0005-0000-0000-0000C19C0000}"/>
    <cellStyle name="Output 2 2 20 10 2" xfId="39628" xr:uid="{00000000-0005-0000-0000-0000C29C0000}"/>
    <cellStyle name="Output 2 2 20 11" xfId="39629" xr:uid="{00000000-0005-0000-0000-0000C39C0000}"/>
    <cellStyle name="Output 2 2 20 11 2" xfId="39630" xr:uid="{00000000-0005-0000-0000-0000C49C0000}"/>
    <cellStyle name="Output 2 2 20 12" xfId="39631" xr:uid="{00000000-0005-0000-0000-0000C59C0000}"/>
    <cellStyle name="Output 2 2 20 12 2" xfId="39632" xr:uid="{00000000-0005-0000-0000-0000C69C0000}"/>
    <cellStyle name="Output 2 2 20 13" xfId="39633" xr:uid="{00000000-0005-0000-0000-0000C79C0000}"/>
    <cellStyle name="Output 2 2 20 13 2" xfId="39634" xr:uid="{00000000-0005-0000-0000-0000C89C0000}"/>
    <cellStyle name="Output 2 2 20 14" xfId="39635" xr:uid="{00000000-0005-0000-0000-0000C99C0000}"/>
    <cellStyle name="Output 2 2 20 14 2" xfId="39636" xr:uid="{00000000-0005-0000-0000-0000CA9C0000}"/>
    <cellStyle name="Output 2 2 20 15" xfId="39637" xr:uid="{00000000-0005-0000-0000-0000CB9C0000}"/>
    <cellStyle name="Output 2 2 20 15 2" xfId="39638" xr:uid="{00000000-0005-0000-0000-0000CC9C0000}"/>
    <cellStyle name="Output 2 2 20 16" xfId="39639" xr:uid="{00000000-0005-0000-0000-0000CD9C0000}"/>
    <cellStyle name="Output 2 2 20 16 2" xfId="39640" xr:uid="{00000000-0005-0000-0000-0000CE9C0000}"/>
    <cellStyle name="Output 2 2 20 17" xfId="39641" xr:uid="{00000000-0005-0000-0000-0000CF9C0000}"/>
    <cellStyle name="Output 2 2 20 17 2" xfId="39642" xr:uid="{00000000-0005-0000-0000-0000D09C0000}"/>
    <cellStyle name="Output 2 2 20 18" xfId="39643" xr:uid="{00000000-0005-0000-0000-0000D19C0000}"/>
    <cellStyle name="Output 2 2 20 18 2" xfId="39644" xr:uid="{00000000-0005-0000-0000-0000D29C0000}"/>
    <cellStyle name="Output 2 2 20 19" xfId="39645" xr:uid="{00000000-0005-0000-0000-0000D39C0000}"/>
    <cellStyle name="Output 2 2 20 19 2" xfId="39646" xr:uid="{00000000-0005-0000-0000-0000D49C0000}"/>
    <cellStyle name="Output 2 2 20 2" xfId="1105" xr:uid="{00000000-0005-0000-0000-0000D59C0000}"/>
    <cellStyle name="Output 2 2 20 2 2" xfId="39647" xr:uid="{00000000-0005-0000-0000-0000D69C0000}"/>
    <cellStyle name="Output 2 2 20 20" xfId="39648" xr:uid="{00000000-0005-0000-0000-0000D79C0000}"/>
    <cellStyle name="Output 2 2 20 20 2" xfId="39649" xr:uid="{00000000-0005-0000-0000-0000D89C0000}"/>
    <cellStyle name="Output 2 2 20 21" xfId="39650" xr:uid="{00000000-0005-0000-0000-0000D99C0000}"/>
    <cellStyle name="Output 2 2 20 21 2" xfId="39651" xr:uid="{00000000-0005-0000-0000-0000DA9C0000}"/>
    <cellStyle name="Output 2 2 20 22" xfId="39652" xr:uid="{00000000-0005-0000-0000-0000DB9C0000}"/>
    <cellStyle name="Output 2 2 20 22 2" xfId="39653" xr:uid="{00000000-0005-0000-0000-0000DC9C0000}"/>
    <cellStyle name="Output 2 2 20 23" xfId="39654" xr:uid="{00000000-0005-0000-0000-0000DD9C0000}"/>
    <cellStyle name="Output 2 2 20 23 2" xfId="39655" xr:uid="{00000000-0005-0000-0000-0000DE9C0000}"/>
    <cellStyle name="Output 2 2 20 24" xfId="39656" xr:uid="{00000000-0005-0000-0000-0000DF9C0000}"/>
    <cellStyle name="Output 2 2 20 24 2" xfId="39657" xr:uid="{00000000-0005-0000-0000-0000E09C0000}"/>
    <cellStyle name="Output 2 2 20 25" xfId="39658" xr:uid="{00000000-0005-0000-0000-0000E19C0000}"/>
    <cellStyle name="Output 2 2 20 25 2" xfId="39659" xr:uid="{00000000-0005-0000-0000-0000E29C0000}"/>
    <cellStyle name="Output 2 2 20 26" xfId="39660" xr:uid="{00000000-0005-0000-0000-0000E39C0000}"/>
    <cellStyle name="Output 2 2 20 26 2" xfId="39661" xr:uid="{00000000-0005-0000-0000-0000E49C0000}"/>
    <cellStyle name="Output 2 2 20 27" xfId="39662" xr:uid="{00000000-0005-0000-0000-0000E59C0000}"/>
    <cellStyle name="Output 2 2 20 27 2" xfId="39663" xr:uid="{00000000-0005-0000-0000-0000E69C0000}"/>
    <cellStyle name="Output 2 2 20 28" xfId="39664" xr:uid="{00000000-0005-0000-0000-0000E79C0000}"/>
    <cellStyle name="Output 2 2 20 28 2" xfId="39665" xr:uid="{00000000-0005-0000-0000-0000E89C0000}"/>
    <cellStyle name="Output 2 2 20 29" xfId="39666" xr:uid="{00000000-0005-0000-0000-0000E99C0000}"/>
    <cellStyle name="Output 2 2 20 29 2" xfId="39667" xr:uid="{00000000-0005-0000-0000-0000EA9C0000}"/>
    <cellStyle name="Output 2 2 20 3" xfId="39668" xr:uid="{00000000-0005-0000-0000-0000EB9C0000}"/>
    <cellStyle name="Output 2 2 20 3 2" xfId="39669" xr:uid="{00000000-0005-0000-0000-0000EC9C0000}"/>
    <cellStyle name="Output 2 2 20 30" xfId="39670" xr:uid="{00000000-0005-0000-0000-0000ED9C0000}"/>
    <cellStyle name="Output 2 2 20 30 2" xfId="39671" xr:uid="{00000000-0005-0000-0000-0000EE9C0000}"/>
    <cellStyle name="Output 2 2 20 31" xfId="39672" xr:uid="{00000000-0005-0000-0000-0000EF9C0000}"/>
    <cellStyle name="Output 2 2 20 31 2" xfId="39673" xr:uid="{00000000-0005-0000-0000-0000F09C0000}"/>
    <cellStyle name="Output 2 2 20 32" xfId="39674" xr:uid="{00000000-0005-0000-0000-0000F19C0000}"/>
    <cellStyle name="Output 2 2 20 32 2" xfId="39675" xr:uid="{00000000-0005-0000-0000-0000F29C0000}"/>
    <cellStyle name="Output 2 2 20 33" xfId="39676" xr:uid="{00000000-0005-0000-0000-0000F39C0000}"/>
    <cellStyle name="Output 2 2 20 33 2" xfId="39677" xr:uid="{00000000-0005-0000-0000-0000F49C0000}"/>
    <cellStyle name="Output 2 2 20 34" xfId="39678" xr:uid="{00000000-0005-0000-0000-0000F59C0000}"/>
    <cellStyle name="Output 2 2 20 34 2" xfId="39679" xr:uid="{00000000-0005-0000-0000-0000F69C0000}"/>
    <cellStyle name="Output 2 2 20 35" xfId="39680" xr:uid="{00000000-0005-0000-0000-0000F79C0000}"/>
    <cellStyle name="Output 2 2 20 35 2" xfId="39681" xr:uid="{00000000-0005-0000-0000-0000F89C0000}"/>
    <cellStyle name="Output 2 2 20 36" xfId="39682" xr:uid="{00000000-0005-0000-0000-0000F99C0000}"/>
    <cellStyle name="Output 2 2 20 36 2" xfId="39683" xr:uid="{00000000-0005-0000-0000-0000FA9C0000}"/>
    <cellStyle name="Output 2 2 20 37" xfId="39684" xr:uid="{00000000-0005-0000-0000-0000FB9C0000}"/>
    <cellStyle name="Output 2 2 20 37 2" xfId="39685" xr:uid="{00000000-0005-0000-0000-0000FC9C0000}"/>
    <cellStyle name="Output 2 2 20 38" xfId="39686" xr:uid="{00000000-0005-0000-0000-0000FD9C0000}"/>
    <cellStyle name="Output 2 2 20 38 2" xfId="39687" xr:uid="{00000000-0005-0000-0000-0000FE9C0000}"/>
    <cellStyle name="Output 2 2 20 39" xfId="39688" xr:uid="{00000000-0005-0000-0000-0000FF9C0000}"/>
    <cellStyle name="Output 2 2 20 39 2" xfId="39689" xr:uid="{00000000-0005-0000-0000-0000009D0000}"/>
    <cellStyle name="Output 2 2 20 4" xfId="39690" xr:uid="{00000000-0005-0000-0000-0000019D0000}"/>
    <cellStyle name="Output 2 2 20 4 2" xfId="39691" xr:uid="{00000000-0005-0000-0000-0000029D0000}"/>
    <cellStyle name="Output 2 2 20 40" xfId="39692" xr:uid="{00000000-0005-0000-0000-0000039D0000}"/>
    <cellStyle name="Output 2 2 20 41" xfId="39693" xr:uid="{00000000-0005-0000-0000-0000049D0000}"/>
    <cellStyle name="Output 2 2 20 42" xfId="39694" xr:uid="{00000000-0005-0000-0000-0000059D0000}"/>
    <cellStyle name="Output 2 2 20 43" xfId="39695" xr:uid="{00000000-0005-0000-0000-0000069D0000}"/>
    <cellStyle name="Output 2 2 20 44" xfId="39696" xr:uid="{00000000-0005-0000-0000-0000079D0000}"/>
    <cellStyle name="Output 2 2 20 45" xfId="39697" xr:uid="{00000000-0005-0000-0000-0000089D0000}"/>
    <cellStyle name="Output 2 2 20 46" xfId="39698" xr:uid="{00000000-0005-0000-0000-0000099D0000}"/>
    <cellStyle name="Output 2 2 20 47" xfId="39699" xr:uid="{00000000-0005-0000-0000-00000A9D0000}"/>
    <cellStyle name="Output 2 2 20 48" xfId="39700" xr:uid="{00000000-0005-0000-0000-00000B9D0000}"/>
    <cellStyle name="Output 2 2 20 49" xfId="39701" xr:uid="{00000000-0005-0000-0000-00000C9D0000}"/>
    <cellStyle name="Output 2 2 20 5" xfId="39702" xr:uid="{00000000-0005-0000-0000-00000D9D0000}"/>
    <cellStyle name="Output 2 2 20 5 2" xfId="39703" xr:uid="{00000000-0005-0000-0000-00000E9D0000}"/>
    <cellStyle name="Output 2 2 20 50" xfId="39704" xr:uid="{00000000-0005-0000-0000-00000F9D0000}"/>
    <cellStyle name="Output 2 2 20 51" xfId="39705" xr:uid="{00000000-0005-0000-0000-0000109D0000}"/>
    <cellStyle name="Output 2 2 20 52" xfId="39706" xr:uid="{00000000-0005-0000-0000-0000119D0000}"/>
    <cellStyle name="Output 2 2 20 53" xfId="39707" xr:uid="{00000000-0005-0000-0000-0000129D0000}"/>
    <cellStyle name="Output 2 2 20 54" xfId="39708" xr:uid="{00000000-0005-0000-0000-0000139D0000}"/>
    <cellStyle name="Output 2 2 20 55" xfId="39709" xr:uid="{00000000-0005-0000-0000-0000149D0000}"/>
    <cellStyle name="Output 2 2 20 56" xfId="39710" xr:uid="{00000000-0005-0000-0000-0000159D0000}"/>
    <cellStyle name="Output 2 2 20 57" xfId="39711" xr:uid="{00000000-0005-0000-0000-0000169D0000}"/>
    <cellStyle name="Output 2 2 20 58" xfId="39712" xr:uid="{00000000-0005-0000-0000-0000179D0000}"/>
    <cellStyle name="Output 2 2 20 59" xfId="39713" xr:uid="{00000000-0005-0000-0000-0000189D0000}"/>
    <cellStyle name="Output 2 2 20 6" xfId="39714" xr:uid="{00000000-0005-0000-0000-0000199D0000}"/>
    <cellStyle name="Output 2 2 20 6 2" xfId="39715" xr:uid="{00000000-0005-0000-0000-00001A9D0000}"/>
    <cellStyle name="Output 2 2 20 60" xfId="39716" xr:uid="{00000000-0005-0000-0000-00001B9D0000}"/>
    <cellStyle name="Output 2 2 20 61" xfId="39717" xr:uid="{00000000-0005-0000-0000-00001C9D0000}"/>
    <cellStyle name="Output 2 2 20 62" xfId="39718" xr:uid="{00000000-0005-0000-0000-00001D9D0000}"/>
    <cellStyle name="Output 2 2 20 63" xfId="39719" xr:uid="{00000000-0005-0000-0000-00001E9D0000}"/>
    <cellStyle name="Output 2 2 20 64" xfId="39720" xr:uid="{00000000-0005-0000-0000-00001F9D0000}"/>
    <cellStyle name="Output 2 2 20 65" xfId="39721" xr:uid="{00000000-0005-0000-0000-0000209D0000}"/>
    <cellStyle name="Output 2 2 20 66" xfId="39722" xr:uid="{00000000-0005-0000-0000-0000219D0000}"/>
    <cellStyle name="Output 2 2 20 67" xfId="39723" xr:uid="{00000000-0005-0000-0000-0000229D0000}"/>
    <cellStyle name="Output 2 2 20 68" xfId="39724" xr:uid="{00000000-0005-0000-0000-0000239D0000}"/>
    <cellStyle name="Output 2 2 20 69" xfId="39725" xr:uid="{00000000-0005-0000-0000-0000249D0000}"/>
    <cellStyle name="Output 2 2 20 7" xfId="39726" xr:uid="{00000000-0005-0000-0000-0000259D0000}"/>
    <cellStyle name="Output 2 2 20 7 2" xfId="39727" xr:uid="{00000000-0005-0000-0000-0000269D0000}"/>
    <cellStyle name="Output 2 2 20 70" xfId="39728" xr:uid="{00000000-0005-0000-0000-0000279D0000}"/>
    <cellStyle name="Output 2 2 20 71" xfId="39729" xr:uid="{00000000-0005-0000-0000-0000289D0000}"/>
    <cellStyle name="Output 2 2 20 72" xfId="39730" xr:uid="{00000000-0005-0000-0000-0000299D0000}"/>
    <cellStyle name="Output 2 2 20 73" xfId="39731" xr:uid="{00000000-0005-0000-0000-00002A9D0000}"/>
    <cellStyle name="Output 2 2 20 74" xfId="39732" xr:uid="{00000000-0005-0000-0000-00002B9D0000}"/>
    <cellStyle name="Output 2 2 20 75" xfId="39733" xr:uid="{00000000-0005-0000-0000-00002C9D0000}"/>
    <cellStyle name="Output 2 2 20 76" xfId="39734" xr:uid="{00000000-0005-0000-0000-00002D9D0000}"/>
    <cellStyle name="Output 2 2 20 77" xfId="52396" xr:uid="{00000000-0005-0000-0000-00002E9D0000}"/>
    <cellStyle name="Output 2 2 20 78" xfId="52572" xr:uid="{00000000-0005-0000-0000-00002F9D0000}"/>
    <cellStyle name="Output 2 2 20 79" xfId="53080" xr:uid="{00000000-0005-0000-0000-0000309D0000}"/>
    <cellStyle name="Output 2 2 20 8" xfId="39735" xr:uid="{00000000-0005-0000-0000-0000319D0000}"/>
    <cellStyle name="Output 2 2 20 8 2" xfId="39736" xr:uid="{00000000-0005-0000-0000-0000329D0000}"/>
    <cellStyle name="Output 2 2 20 9" xfId="39737" xr:uid="{00000000-0005-0000-0000-0000339D0000}"/>
    <cellStyle name="Output 2 2 20 9 2" xfId="39738" xr:uid="{00000000-0005-0000-0000-0000349D0000}"/>
    <cellStyle name="Output 2 2 21" xfId="1106" xr:uid="{00000000-0005-0000-0000-0000359D0000}"/>
    <cellStyle name="Output 2 2 21 10" xfId="39739" xr:uid="{00000000-0005-0000-0000-0000369D0000}"/>
    <cellStyle name="Output 2 2 21 10 2" xfId="39740" xr:uid="{00000000-0005-0000-0000-0000379D0000}"/>
    <cellStyle name="Output 2 2 21 11" xfId="39741" xr:uid="{00000000-0005-0000-0000-0000389D0000}"/>
    <cellStyle name="Output 2 2 21 11 2" xfId="39742" xr:uid="{00000000-0005-0000-0000-0000399D0000}"/>
    <cellStyle name="Output 2 2 21 12" xfId="39743" xr:uid="{00000000-0005-0000-0000-00003A9D0000}"/>
    <cellStyle name="Output 2 2 21 12 2" xfId="39744" xr:uid="{00000000-0005-0000-0000-00003B9D0000}"/>
    <cellStyle name="Output 2 2 21 13" xfId="39745" xr:uid="{00000000-0005-0000-0000-00003C9D0000}"/>
    <cellStyle name="Output 2 2 21 13 2" xfId="39746" xr:uid="{00000000-0005-0000-0000-00003D9D0000}"/>
    <cellStyle name="Output 2 2 21 14" xfId="39747" xr:uid="{00000000-0005-0000-0000-00003E9D0000}"/>
    <cellStyle name="Output 2 2 21 14 2" xfId="39748" xr:uid="{00000000-0005-0000-0000-00003F9D0000}"/>
    <cellStyle name="Output 2 2 21 15" xfId="39749" xr:uid="{00000000-0005-0000-0000-0000409D0000}"/>
    <cellStyle name="Output 2 2 21 15 2" xfId="39750" xr:uid="{00000000-0005-0000-0000-0000419D0000}"/>
    <cellStyle name="Output 2 2 21 16" xfId="39751" xr:uid="{00000000-0005-0000-0000-0000429D0000}"/>
    <cellStyle name="Output 2 2 21 16 2" xfId="39752" xr:uid="{00000000-0005-0000-0000-0000439D0000}"/>
    <cellStyle name="Output 2 2 21 17" xfId="39753" xr:uid="{00000000-0005-0000-0000-0000449D0000}"/>
    <cellStyle name="Output 2 2 21 17 2" xfId="39754" xr:uid="{00000000-0005-0000-0000-0000459D0000}"/>
    <cellStyle name="Output 2 2 21 18" xfId="39755" xr:uid="{00000000-0005-0000-0000-0000469D0000}"/>
    <cellStyle name="Output 2 2 21 18 2" xfId="39756" xr:uid="{00000000-0005-0000-0000-0000479D0000}"/>
    <cellStyle name="Output 2 2 21 19" xfId="39757" xr:uid="{00000000-0005-0000-0000-0000489D0000}"/>
    <cellStyle name="Output 2 2 21 19 2" xfId="39758" xr:uid="{00000000-0005-0000-0000-0000499D0000}"/>
    <cellStyle name="Output 2 2 21 2" xfId="1107" xr:uid="{00000000-0005-0000-0000-00004A9D0000}"/>
    <cellStyle name="Output 2 2 21 2 2" xfId="39759" xr:uid="{00000000-0005-0000-0000-00004B9D0000}"/>
    <cellStyle name="Output 2 2 21 20" xfId="39760" xr:uid="{00000000-0005-0000-0000-00004C9D0000}"/>
    <cellStyle name="Output 2 2 21 20 2" xfId="39761" xr:uid="{00000000-0005-0000-0000-00004D9D0000}"/>
    <cellStyle name="Output 2 2 21 21" xfId="39762" xr:uid="{00000000-0005-0000-0000-00004E9D0000}"/>
    <cellStyle name="Output 2 2 21 21 2" xfId="39763" xr:uid="{00000000-0005-0000-0000-00004F9D0000}"/>
    <cellStyle name="Output 2 2 21 22" xfId="39764" xr:uid="{00000000-0005-0000-0000-0000509D0000}"/>
    <cellStyle name="Output 2 2 21 22 2" xfId="39765" xr:uid="{00000000-0005-0000-0000-0000519D0000}"/>
    <cellStyle name="Output 2 2 21 23" xfId="39766" xr:uid="{00000000-0005-0000-0000-0000529D0000}"/>
    <cellStyle name="Output 2 2 21 23 2" xfId="39767" xr:uid="{00000000-0005-0000-0000-0000539D0000}"/>
    <cellStyle name="Output 2 2 21 24" xfId="39768" xr:uid="{00000000-0005-0000-0000-0000549D0000}"/>
    <cellStyle name="Output 2 2 21 24 2" xfId="39769" xr:uid="{00000000-0005-0000-0000-0000559D0000}"/>
    <cellStyle name="Output 2 2 21 25" xfId="39770" xr:uid="{00000000-0005-0000-0000-0000569D0000}"/>
    <cellStyle name="Output 2 2 21 25 2" xfId="39771" xr:uid="{00000000-0005-0000-0000-0000579D0000}"/>
    <cellStyle name="Output 2 2 21 26" xfId="39772" xr:uid="{00000000-0005-0000-0000-0000589D0000}"/>
    <cellStyle name="Output 2 2 21 26 2" xfId="39773" xr:uid="{00000000-0005-0000-0000-0000599D0000}"/>
    <cellStyle name="Output 2 2 21 27" xfId="39774" xr:uid="{00000000-0005-0000-0000-00005A9D0000}"/>
    <cellStyle name="Output 2 2 21 27 2" xfId="39775" xr:uid="{00000000-0005-0000-0000-00005B9D0000}"/>
    <cellStyle name="Output 2 2 21 28" xfId="39776" xr:uid="{00000000-0005-0000-0000-00005C9D0000}"/>
    <cellStyle name="Output 2 2 21 28 2" xfId="39777" xr:uid="{00000000-0005-0000-0000-00005D9D0000}"/>
    <cellStyle name="Output 2 2 21 29" xfId="39778" xr:uid="{00000000-0005-0000-0000-00005E9D0000}"/>
    <cellStyle name="Output 2 2 21 29 2" xfId="39779" xr:uid="{00000000-0005-0000-0000-00005F9D0000}"/>
    <cellStyle name="Output 2 2 21 3" xfId="39780" xr:uid="{00000000-0005-0000-0000-0000609D0000}"/>
    <cellStyle name="Output 2 2 21 3 2" xfId="39781" xr:uid="{00000000-0005-0000-0000-0000619D0000}"/>
    <cellStyle name="Output 2 2 21 30" xfId="39782" xr:uid="{00000000-0005-0000-0000-0000629D0000}"/>
    <cellStyle name="Output 2 2 21 30 2" xfId="39783" xr:uid="{00000000-0005-0000-0000-0000639D0000}"/>
    <cellStyle name="Output 2 2 21 31" xfId="39784" xr:uid="{00000000-0005-0000-0000-0000649D0000}"/>
    <cellStyle name="Output 2 2 21 31 2" xfId="39785" xr:uid="{00000000-0005-0000-0000-0000659D0000}"/>
    <cellStyle name="Output 2 2 21 32" xfId="39786" xr:uid="{00000000-0005-0000-0000-0000669D0000}"/>
    <cellStyle name="Output 2 2 21 32 2" xfId="39787" xr:uid="{00000000-0005-0000-0000-0000679D0000}"/>
    <cellStyle name="Output 2 2 21 33" xfId="39788" xr:uid="{00000000-0005-0000-0000-0000689D0000}"/>
    <cellStyle name="Output 2 2 21 33 2" xfId="39789" xr:uid="{00000000-0005-0000-0000-0000699D0000}"/>
    <cellStyle name="Output 2 2 21 34" xfId="39790" xr:uid="{00000000-0005-0000-0000-00006A9D0000}"/>
    <cellStyle name="Output 2 2 21 34 2" xfId="39791" xr:uid="{00000000-0005-0000-0000-00006B9D0000}"/>
    <cellStyle name="Output 2 2 21 35" xfId="39792" xr:uid="{00000000-0005-0000-0000-00006C9D0000}"/>
    <cellStyle name="Output 2 2 21 35 2" xfId="39793" xr:uid="{00000000-0005-0000-0000-00006D9D0000}"/>
    <cellStyle name="Output 2 2 21 36" xfId="39794" xr:uid="{00000000-0005-0000-0000-00006E9D0000}"/>
    <cellStyle name="Output 2 2 21 36 2" xfId="39795" xr:uid="{00000000-0005-0000-0000-00006F9D0000}"/>
    <cellStyle name="Output 2 2 21 37" xfId="39796" xr:uid="{00000000-0005-0000-0000-0000709D0000}"/>
    <cellStyle name="Output 2 2 21 37 2" xfId="39797" xr:uid="{00000000-0005-0000-0000-0000719D0000}"/>
    <cellStyle name="Output 2 2 21 38" xfId="39798" xr:uid="{00000000-0005-0000-0000-0000729D0000}"/>
    <cellStyle name="Output 2 2 21 38 2" xfId="39799" xr:uid="{00000000-0005-0000-0000-0000739D0000}"/>
    <cellStyle name="Output 2 2 21 39" xfId="39800" xr:uid="{00000000-0005-0000-0000-0000749D0000}"/>
    <cellStyle name="Output 2 2 21 4" xfId="39801" xr:uid="{00000000-0005-0000-0000-0000759D0000}"/>
    <cellStyle name="Output 2 2 21 4 2" xfId="39802" xr:uid="{00000000-0005-0000-0000-0000769D0000}"/>
    <cellStyle name="Output 2 2 21 40" xfId="39803" xr:uid="{00000000-0005-0000-0000-0000779D0000}"/>
    <cellStyle name="Output 2 2 21 41" xfId="39804" xr:uid="{00000000-0005-0000-0000-0000789D0000}"/>
    <cellStyle name="Output 2 2 21 42" xfId="39805" xr:uid="{00000000-0005-0000-0000-0000799D0000}"/>
    <cellStyle name="Output 2 2 21 43" xfId="39806" xr:uid="{00000000-0005-0000-0000-00007A9D0000}"/>
    <cellStyle name="Output 2 2 21 44" xfId="39807" xr:uid="{00000000-0005-0000-0000-00007B9D0000}"/>
    <cellStyle name="Output 2 2 21 45" xfId="39808" xr:uid="{00000000-0005-0000-0000-00007C9D0000}"/>
    <cellStyle name="Output 2 2 21 46" xfId="39809" xr:uid="{00000000-0005-0000-0000-00007D9D0000}"/>
    <cellStyle name="Output 2 2 21 47" xfId="39810" xr:uid="{00000000-0005-0000-0000-00007E9D0000}"/>
    <cellStyle name="Output 2 2 21 48" xfId="39811" xr:uid="{00000000-0005-0000-0000-00007F9D0000}"/>
    <cellStyle name="Output 2 2 21 49" xfId="39812" xr:uid="{00000000-0005-0000-0000-0000809D0000}"/>
    <cellStyle name="Output 2 2 21 5" xfId="39813" xr:uid="{00000000-0005-0000-0000-0000819D0000}"/>
    <cellStyle name="Output 2 2 21 5 2" xfId="39814" xr:uid="{00000000-0005-0000-0000-0000829D0000}"/>
    <cellStyle name="Output 2 2 21 50" xfId="39815" xr:uid="{00000000-0005-0000-0000-0000839D0000}"/>
    <cellStyle name="Output 2 2 21 51" xfId="39816" xr:uid="{00000000-0005-0000-0000-0000849D0000}"/>
    <cellStyle name="Output 2 2 21 52" xfId="39817" xr:uid="{00000000-0005-0000-0000-0000859D0000}"/>
    <cellStyle name="Output 2 2 21 53" xfId="39818" xr:uid="{00000000-0005-0000-0000-0000869D0000}"/>
    <cellStyle name="Output 2 2 21 54" xfId="39819" xr:uid="{00000000-0005-0000-0000-0000879D0000}"/>
    <cellStyle name="Output 2 2 21 55" xfId="39820" xr:uid="{00000000-0005-0000-0000-0000889D0000}"/>
    <cellStyle name="Output 2 2 21 56" xfId="39821" xr:uid="{00000000-0005-0000-0000-0000899D0000}"/>
    <cellStyle name="Output 2 2 21 57" xfId="39822" xr:uid="{00000000-0005-0000-0000-00008A9D0000}"/>
    <cellStyle name="Output 2 2 21 58" xfId="39823" xr:uid="{00000000-0005-0000-0000-00008B9D0000}"/>
    <cellStyle name="Output 2 2 21 59" xfId="39824" xr:uid="{00000000-0005-0000-0000-00008C9D0000}"/>
    <cellStyle name="Output 2 2 21 6" xfId="39825" xr:uid="{00000000-0005-0000-0000-00008D9D0000}"/>
    <cellStyle name="Output 2 2 21 6 2" xfId="39826" xr:uid="{00000000-0005-0000-0000-00008E9D0000}"/>
    <cellStyle name="Output 2 2 21 60" xfId="39827" xr:uid="{00000000-0005-0000-0000-00008F9D0000}"/>
    <cellStyle name="Output 2 2 21 61" xfId="39828" xr:uid="{00000000-0005-0000-0000-0000909D0000}"/>
    <cellStyle name="Output 2 2 21 62" xfId="39829" xr:uid="{00000000-0005-0000-0000-0000919D0000}"/>
    <cellStyle name="Output 2 2 21 63" xfId="39830" xr:uid="{00000000-0005-0000-0000-0000929D0000}"/>
    <cellStyle name="Output 2 2 21 64" xfId="39831" xr:uid="{00000000-0005-0000-0000-0000939D0000}"/>
    <cellStyle name="Output 2 2 21 65" xfId="39832" xr:uid="{00000000-0005-0000-0000-0000949D0000}"/>
    <cellStyle name="Output 2 2 21 66" xfId="39833" xr:uid="{00000000-0005-0000-0000-0000959D0000}"/>
    <cellStyle name="Output 2 2 21 67" xfId="39834" xr:uid="{00000000-0005-0000-0000-0000969D0000}"/>
    <cellStyle name="Output 2 2 21 68" xfId="39835" xr:uid="{00000000-0005-0000-0000-0000979D0000}"/>
    <cellStyle name="Output 2 2 21 69" xfId="39836" xr:uid="{00000000-0005-0000-0000-0000989D0000}"/>
    <cellStyle name="Output 2 2 21 7" xfId="39837" xr:uid="{00000000-0005-0000-0000-0000999D0000}"/>
    <cellStyle name="Output 2 2 21 7 2" xfId="39838" xr:uid="{00000000-0005-0000-0000-00009A9D0000}"/>
    <cellStyle name="Output 2 2 21 70" xfId="39839" xr:uid="{00000000-0005-0000-0000-00009B9D0000}"/>
    <cellStyle name="Output 2 2 21 71" xfId="39840" xr:uid="{00000000-0005-0000-0000-00009C9D0000}"/>
    <cellStyle name="Output 2 2 21 72" xfId="39841" xr:uid="{00000000-0005-0000-0000-00009D9D0000}"/>
    <cellStyle name="Output 2 2 21 73" xfId="39842" xr:uid="{00000000-0005-0000-0000-00009E9D0000}"/>
    <cellStyle name="Output 2 2 21 74" xfId="39843" xr:uid="{00000000-0005-0000-0000-00009F9D0000}"/>
    <cellStyle name="Output 2 2 21 75" xfId="39844" xr:uid="{00000000-0005-0000-0000-0000A09D0000}"/>
    <cellStyle name="Output 2 2 21 76" xfId="52512" xr:uid="{00000000-0005-0000-0000-0000A19D0000}"/>
    <cellStyle name="Output 2 2 21 77" xfId="52238" xr:uid="{00000000-0005-0000-0000-0000A29D0000}"/>
    <cellStyle name="Output 2 2 21 78" xfId="53205" xr:uid="{00000000-0005-0000-0000-0000A39D0000}"/>
    <cellStyle name="Output 2 2 21 8" xfId="39845" xr:uid="{00000000-0005-0000-0000-0000A49D0000}"/>
    <cellStyle name="Output 2 2 21 8 2" xfId="39846" xr:uid="{00000000-0005-0000-0000-0000A59D0000}"/>
    <cellStyle name="Output 2 2 21 9" xfId="39847" xr:uid="{00000000-0005-0000-0000-0000A69D0000}"/>
    <cellStyle name="Output 2 2 21 9 2" xfId="39848" xr:uid="{00000000-0005-0000-0000-0000A79D0000}"/>
    <cellStyle name="Output 2 2 22" xfId="1108" xr:uid="{00000000-0005-0000-0000-0000A89D0000}"/>
    <cellStyle name="Output 2 2 22 2" xfId="39849" xr:uid="{00000000-0005-0000-0000-0000A99D0000}"/>
    <cellStyle name="Output 2 2 23" xfId="39850" xr:uid="{00000000-0005-0000-0000-0000AA9D0000}"/>
    <cellStyle name="Output 2 2 23 2" xfId="39851" xr:uid="{00000000-0005-0000-0000-0000AB9D0000}"/>
    <cellStyle name="Output 2 2 24" xfId="39852" xr:uid="{00000000-0005-0000-0000-0000AC9D0000}"/>
    <cellStyle name="Output 2 2 24 2" xfId="39853" xr:uid="{00000000-0005-0000-0000-0000AD9D0000}"/>
    <cellStyle name="Output 2 2 25" xfId="39854" xr:uid="{00000000-0005-0000-0000-0000AE9D0000}"/>
    <cellStyle name="Output 2 2 25 2" xfId="39855" xr:uid="{00000000-0005-0000-0000-0000AF9D0000}"/>
    <cellStyle name="Output 2 2 26" xfId="39856" xr:uid="{00000000-0005-0000-0000-0000B09D0000}"/>
    <cellStyle name="Output 2 2 26 2" xfId="39857" xr:uid="{00000000-0005-0000-0000-0000B19D0000}"/>
    <cellStyle name="Output 2 2 27" xfId="39858" xr:uid="{00000000-0005-0000-0000-0000B29D0000}"/>
    <cellStyle name="Output 2 2 27 2" xfId="39859" xr:uid="{00000000-0005-0000-0000-0000B39D0000}"/>
    <cellStyle name="Output 2 2 28" xfId="39860" xr:uid="{00000000-0005-0000-0000-0000B49D0000}"/>
    <cellStyle name="Output 2 2 28 2" xfId="39861" xr:uid="{00000000-0005-0000-0000-0000B59D0000}"/>
    <cellStyle name="Output 2 2 29" xfId="39862" xr:uid="{00000000-0005-0000-0000-0000B69D0000}"/>
    <cellStyle name="Output 2 2 29 2" xfId="39863" xr:uid="{00000000-0005-0000-0000-0000B79D0000}"/>
    <cellStyle name="Output 2 2 3" xfId="1109" xr:uid="{00000000-0005-0000-0000-0000B89D0000}"/>
    <cellStyle name="Output 2 2 3 10" xfId="39864" xr:uid="{00000000-0005-0000-0000-0000B99D0000}"/>
    <cellStyle name="Output 2 2 3 10 2" xfId="39865" xr:uid="{00000000-0005-0000-0000-0000BA9D0000}"/>
    <cellStyle name="Output 2 2 3 11" xfId="39866" xr:uid="{00000000-0005-0000-0000-0000BB9D0000}"/>
    <cellStyle name="Output 2 2 3 11 2" xfId="39867" xr:uid="{00000000-0005-0000-0000-0000BC9D0000}"/>
    <cellStyle name="Output 2 2 3 12" xfId="39868" xr:uid="{00000000-0005-0000-0000-0000BD9D0000}"/>
    <cellStyle name="Output 2 2 3 12 2" xfId="39869" xr:uid="{00000000-0005-0000-0000-0000BE9D0000}"/>
    <cellStyle name="Output 2 2 3 13" xfId="39870" xr:uid="{00000000-0005-0000-0000-0000BF9D0000}"/>
    <cellStyle name="Output 2 2 3 13 2" xfId="39871" xr:uid="{00000000-0005-0000-0000-0000C09D0000}"/>
    <cellStyle name="Output 2 2 3 14" xfId="39872" xr:uid="{00000000-0005-0000-0000-0000C19D0000}"/>
    <cellStyle name="Output 2 2 3 14 2" xfId="39873" xr:uid="{00000000-0005-0000-0000-0000C29D0000}"/>
    <cellStyle name="Output 2 2 3 15" xfId="39874" xr:uid="{00000000-0005-0000-0000-0000C39D0000}"/>
    <cellStyle name="Output 2 2 3 15 2" xfId="39875" xr:uid="{00000000-0005-0000-0000-0000C49D0000}"/>
    <cellStyle name="Output 2 2 3 16" xfId="39876" xr:uid="{00000000-0005-0000-0000-0000C59D0000}"/>
    <cellStyle name="Output 2 2 3 16 2" xfId="39877" xr:uid="{00000000-0005-0000-0000-0000C69D0000}"/>
    <cellStyle name="Output 2 2 3 17" xfId="39878" xr:uid="{00000000-0005-0000-0000-0000C79D0000}"/>
    <cellStyle name="Output 2 2 3 17 2" xfId="39879" xr:uid="{00000000-0005-0000-0000-0000C89D0000}"/>
    <cellStyle name="Output 2 2 3 18" xfId="39880" xr:uid="{00000000-0005-0000-0000-0000C99D0000}"/>
    <cellStyle name="Output 2 2 3 18 2" xfId="39881" xr:uid="{00000000-0005-0000-0000-0000CA9D0000}"/>
    <cellStyle name="Output 2 2 3 19" xfId="39882" xr:uid="{00000000-0005-0000-0000-0000CB9D0000}"/>
    <cellStyle name="Output 2 2 3 19 2" xfId="39883" xr:uid="{00000000-0005-0000-0000-0000CC9D0000}"/>
    <cellStyle name="Output 2 2 3 2" xfId="1110" xr:uid="{00000000-0005-0000-0000-0000CD9D0000}"/>
    <cellStyle name="Output 2 2 3 2 2" xfId="39884" xr:uid="{00000000-0005-0000-0000-0000CE9D0000}"/>
    <cellStyle name="Output 2 2 3 20" xfId="39885" xr:uid="{00000000-0005-0000-0000-0000CF9D0000}"/>
    <cellStyle name="Output 2 2 3 20 2" xfId="39886" xr:uid="{00000000-0005-0000-0000-0000D09D0000}"/>
    <cellStyle name="Output 2 2 3 21" xfId="39887" xr:uid="{00000000-0005-0000-0000-0000D19D0000}"/>
    <cellStyle name="Output 2 2 3 21 2" xfId="39888" xr:uid="{00000000-0005-0000-0000-0000D29D0000}"/>
    <cellStyle name="Output 2 2 3 22" xfId="39889" xr:uid="{00000000-0005-0000-0000-0000D39D0000}"/>
    <cellStyle name="Output 2 2 3 22 2" xfId="39890" xr:uid="{00000000-0005-0000-0000-0000D49D0000}"/>
    <cellStyle name="Output 2 2 3 23" xfId="39891" xr:uid="{00000000-0005-0000-0000-0000D59D0000}"/>
    <cellStyle name="Output 2 2 3 23 2" xfId="39892" xr:uid="{00000000-0005-0000-0000-0000D69D0000}"/>
    <cellStyle name="Output 2 2 3 24" xfId="39893" xr:uid="{00000000-0005-0000-0000-0000D79D0000}"/>
    <cellStyle name="Output 2 2 3 24 2" xfId="39894" xr:uid="{00000000-0005-0000-0000-0000D89D0000}"/>
    <cellStyle name="Output 2 2 3 25" xfId="39895" xr:uid="{00000000-0005-0000-0000-0000D99D0000}"/>
    <cellStyle name="Output 2 2 3 25 2" xfId="39896" xr:uid="{00000000-0005-0000-0000-0000DA9D0000}"/>
    <cellStyle name="Output 2 2 3 26" xfId="39897" xr:uid="{00000000-0005-0000-0000-0000DB9D0000}"/>
    <cellStyle name="Output 2 2 3 26 2" xfId="39898" xr:uid="{00000000-0005-0000-0000-0000DC9D0000}"/>
    <cellStyle name="Output 2 2 3 27" xfId="39899" xr:uid="{00000000-0005-0000-0000-0000DD9D0000}"/>
    <cellStyle name="Output 2 2 3 27 2" xfId="39900" xr:uid="{00000000-0005-0000-0000-0000DE9D0000}"/>
    <cellStyle name="Output 2 2 3 28" xfId="39901" xr:uid="{00000000-0005-0000-0000-0000DF9D0000}"/>
    <cellStyle name="Output 2 2 3 28 2" xfId="39902" xr:uid="{00000000-0005-0000-0000-0000E09D0000}"/>
    <cellStyle name="Output 2 2 3 29" xfId="39903" xr:uid="{00000000-0005-0000-0000-0000E19D0000}"/>
    <cellStyle name="Output 2 2 3 29 2" xfId="39904" xr:uid="{00000000-0005-0000-0000-0000E29D0000}"/>
    <cellStyle name="Output 2 2 3 3" xfId="39905" xr:uid="{00000000-0005-0000-0000-0000E39D0000}"/>
    <cellStyle name="Output 2 2 3 3 2" xfId="39906" xr:uid="{00000000-0005-0000-0000-0000E49D0000}"/>
    <cellStyle name="Output 2 2 3 30" xfId="39907" xr:uid="{00000000-0005-0000-0000-0000E59D0000}"/>
    <cellStyle name="Output 2 2 3 30 2" xfId="39908" xr:uid="{00000000-0005-0000-0000-0000E69D0000}"/>
    <cellStyle name="Output 2 2 3 31" xfId="39909" xr:uid="{00000000-0005-0000-0000-0000E79D0000}"/>
    <cellStyle name="Output 2 2 3 31 2" xfId="39910" xr:uid="{00000000-0005-0000-0000-0000E89D0000}"/>
    <cellStyle name="Output 2 2 3 32" xfId="39911" xr:uid="{00000000-0005-0000-0000-0000E99D0000}"/>
    <cellStyle name="Output 2 2 3 32 2" xfId="39912" xr:uid="{00000000-0005-0000-0000-0000EA9D0000}"/>
    <cellStyle name="Output 2 2 3 33" xfId="39913" xr:uid="{00000000-0005-0000-0000-0000EB9D0000}"/>
    <cellStyle name="Output 2 2 3 33 2" xfId="39914" xr:uid="{00000000-0005-0000-0000-0000EC9D0000}"/>
    <cellStyle name="Output 2 2 3 34" xfId="39915" xr:uid="{00000000-0005-0000-0000-0000ED9D0000}"/>
    <cellStyle name="Output 2 2 3 34 2" xfId="39916" xr:uid="{00000000-0005-0000-0000-0000EE9D0000}"/>
    <cellStyle name="Output 2 2 3 35" xfId="39917" xr:uid="{00000000-0005-0000-0000-0000EF9D0000}"/>
    <cellStyle name="Output 2 2 3 35 2" xfId="39918" xr:uid="{00000000-0005-0000-0000-0000F09D0000}"/>
    <cellStyle name="Output 2 2 3 36" xfId="39919" xr:uid="{00000000-0005-0000-0000-0000F19D0000}"/>
    <cellStyle name="Output 2 2 3 36 2" xfId="39920" xr:uid="{00000000-0005-0000-0000-0000F29D0000}"/>
    <cellStyle name="Output 2 2 3 37" xfId="39921" xr:uid="{00000000-0005-0000-0000-0000F39D0000}"/>
    <cellStyle name="Output 2 2 3 37 2" xfId="39922" xr:uid="{00000000-0005-0000-0000-0000F49D0000}"/>
    <cellStyle name="Output 2 2 3 38" xfId="39923" xr:uid="{00000000-0005-0000-0000-0000F59D0000}"/>
    <cellStyle name="Output 2 2 3 38 2" xfId="39924" xr:uid="{00000000-0005-0000-0000-0000F69D0000}"/>
    <cellStyle name="Output 2 2 3 39" xfId="39925" xr:uid="{00000000-0005-0000-0000-0000F79D0000}"/>
    <cellStyle name="Output 2 2 3 39 2" xfId="39926" xr:uid="{00000000-0005-0000-0000-0000F89D0000}"/>
    <cellStyle name="Output 2 2 3 4" xfId="39927" xr:uid="{00000000-0005-0000-0000-0000F99D0000}"/>
    <cellStyle name="Output 2 2 3 4 2" xfId="39928" xr:uid="{00000000-0005-0000-0000-0000FA9D0000}"/>
    <cellStyle name="Output 2 2 3 40" xfId="39929" xr:uid="{00000000-0005-0000-0000-0000FB9D0000}"/>
    <cellStyle name="Output 2 2 3 41" xfId="39930" xr:uid="{00000000-0005-0000-0000-0000FC9D0000}"/>
    <cellStyle name="Output 2 2 3 42" xfId="39931" xr:uid="{00000000-0005-0000-0000-0000FD9D0000}"/>
    <cellStyle name="Output 2 2 3 43" xfId="39932" xr:uid="{00000000-0005-0000-0000-0000FE9D0000}"/>
    <cellStyle name="Output 2 2 3 44" xfId="39933" xr:uid="{00000000-0005-0000-0000-0000FF9D0000}"/>
    <cellStyle name="Output 2 2 3 45" xfId="39934" xr:uid="{00000000-0005-0000-0000-0000009E0000}"/>
    <cellStyle name="Output 2 2 3 46" xfId="39935" xr:uid="{00000000-0005-0000-0000-0000019E0000}"/>
    <cellStyle name="Output 2 2 3 47" xfId="39936" xr:uid="{00000000-0005-0000-0000-0000029E0000}"/>
    <cellStyle name="Output 2 2 3 48" xfId="39937" xr:uid="{00000000-0005-0000-0000-0000039E0000}"/>
    <cellStyle name="Output 2 2 3 49" xfId="39938" xr:uid="{00000000-0005-0000-0000-0000049E0000}"/>
    <cellStyle name="Output 2 2 3 5" xfId="39939" xr:uid="{00000000-0005-0000-0000-0000059E0000}"/>
    <cellStyle name="Output 2 2 3 5 2" xfId="39940" xr:uid="{00000000-0005-0000-0000-0000069E0000}"/>
    <cellStyle name="Output 2 2 3 50" xfId="39941" xr:uid="{00000000-0005-0000-0000-0000079E0000}"/>
    <cellStyle name="Output 2 2 3 51" xfId="39942" xr:uid="{00000000-0005-0000-0000-0000089E0000}"/>
    <cellStyle name="Output 2 2 3 52" xfId="39943" xr:uid="{00000000-0005-0000-0000-0000099E0000}"/>
    <cellStyle name="Output 2 2 3 53" xfId="39944" xr:uid="{00000000-0005-0000-0000-00000A9E0000}"/>
    <cellStyle name="Output 2 2 3 54" xfId="39945" xr:uid="{00000000-0005-0000-0000-00000B9E0000}"/>
    <cellStyle name="Output 2 2 3 55" xfId="39946" xr:uid="{00000000-0005-0000-0000-00000C9E0000}"/>
    <cellStyle name="Output 2 2 3 56" xfId="39947" xr:uid="{00000000-0005-0000-0000-00000D9E0000}"/>
    <cellStyle name="Output 2 2 3 57" xfId="39948" xr:uid="{00000000-0005-0000-0000-00000E9E0000}"/>
    <cellStyle name="Output 2 2 3 58" xfId="39949" xr:uid="{00000000-0005-0000-0000-00000F9E0000}"/>
    <cellStyle name="Output 2 2 3 59" xfId="39950" xr:uid="{00000000-0005-0000-0000-0000109E0000}"/>
    <cellStyle name="Output 2 2 3 6" xfId="39951" xr:uid="{00000000-0005-0000-0000-0000119E0000}"/>
    <cellStyle name="Output 2 2 3 6 2" xfId="39952" xr:uid="{00000000-0005-0000-0000-0000129E0000}"/>
    <cellStyle name="Output 2 2 3 60" xfId="39953" xr:uid="{00000000-0005-0000-0000-0000139E0000}"/>
    <cellStyle name="Output 2 2 3 61" xfId="39954" xr:uid="{00000000-0005-0000-0000-0000149E0000}"/>
    <cellStyle name="Output 2 2 3 62" xfId="39955" xr:uid="{00000000-0005-0000-0000-0000159E0000}"/>
    <cellStyle name="Output 2 2 3 63" xfId="39956" xr:uid="{00000000-0005-0000-0000-0000169E0000}"/>
    <cellStyle name="Output 2 2 3 64" xfId="39957" xr:uid="{00000000-0005-0000-0000-0000179E0000}"/>
    <cellStyle name="Output 2 2 3 65" xfId="39958" xr:uid="{00000000-0005-0000-0000-0000189E0000}"/>
    <cellStyle name="Output 2 2 3 66" xfId="39959" xr:uid="{00000000-0005-0000-0000-0000199E0000}"/>
    <cellStyle name="Output 2 2 3 67" xfId="39960" xr:uid="{00000000-0005-0000-0000-00001A9E0000}"/>
    <cellStyle name="Output 2 2 3 68" xfId="39961" xr:uid="{00000000-0005-0000-0000-00001B9E0000}"/>
    <cellStyle name="Output 2 2 3 69" xfId="39962" xr:uid="{00000000-0005-0000-0000-00001C9E0000}"/>
    <cellStyle name="Output 2 2 3 7" xfId="39963" xr:uid="{00000000-0005-0000-0000-00001D9E0000}"/>
    <cellStyle name="Output 2 2 3 7 2" xfId="39964" xr:uid="{00000000-0005-0000-0000-00001E9E0000}"/>
    <cellStyle name="Output 2 2 3 70" xfId="39965" xr:uid="{00000000-0005-0000-0000-00001F9E0000}"/>
    <cellStyle name="Output 2 2 3 71" xfId="39966" xr:uid="{00000000-0005-0000-0000-0000209E0000}"/>
    <cellStyle name="Output 2 2 3 72" xfId="39967" xr:uid="{00000000-0005-0000-0000-0000219E0000}"/>
    <cellStyle name="Output 2 2 3 73" xfId="39968" xr:uid="{00000000-0005-0000-0000-0000229E0000}"/>
    <cellStyle name="Output 2 2 3 74" xfId="39969" xr:uid="{00000000-0005-0000-0000-0000239E0000}"/>
    <cellStyle name="Output 2 2 3 75" xfId="39970" xr:uid="{00000000-0005-0000-0000-0000249E0000}"/>
    <cellStyle name="Output 2 2 3 76" xfId="39971" xr:uid="{00000000-0005-0000-0000-0000259E0000}"/>
    <cellStyle name="Output 2 2 3 77" xfId="52541" xr:uid="{00000000-0005-0000-0000-0000269E0000}"/>
    <cellStyle name="Output 2 2 3 78" xfId="52773" xr:uid="{00000000-0005-0000-0000-0000279E0000}"/>
    <cellStyle name="Output 2 2 3 79" xfId="53234" xr:uid="{00000000-0005-0000-0000-0000289E0000}"/>
    <cellStyle name="Output 2 2 3 8" xfId="39972" xr:uid="{00000000-0005-0000-0000-0000299E0000}"/>
    <cellStyle name="Output 2 2 3 8 2" xfId="39973" xr:uid="{00000000-0005-0000-0000-00002A9E0000}"/>
    <cellStyle name="Output 2 2 3 9" xfId="39974" xr:uid="{00000000-0005-0000-0000-00002B9E0000}"/>
    <cellStyle name="Output 2 2 3 9 2" xfId="39975" xr:uid="{00000000-0005-0000-0000-00002C9E0000}"/>
    <cellStyle name="Output 2 2 30" xfId="39976" xr:uid="{00000000-0005-0000-0000-00002D9E0000}"/>
    <cellStyle name="Output 2 2 30 2" xfId="39977" xr:uid="{00000000-0005-0000-0000-00002E9E0000}"/>
    <cellStyle name="Output 2 2 31" xfId="39978" xr:uid="{00000000-0005-0000-0000-00002F9E0000}"/>
    <cellStyle name="Output 2 2 31 2" xfId="39979" xr:uid="{00000000-0005-0000-0000-0000309E0000}"/>
    <cellStyle name="Output 2 2 32" xfId="39980" xr:uid="{00000000-0005-0000-0000-0000319E0000}"/>
    <cellStyle name="Output 2 2 32 2" xfId="39981" xr:uid="{00000000-0005-0000-0000-0000329E0000}"/>
    <cellStyle name="Output 2 2 33" xfId="39982" xr:uid="{00000000-0005-0000-0000-0000339E0000}"/>
    <cellStyle name="Output 2 2 33 2" xfId="39983" xr:uid="{00000000-0005-0000-0000-0000349E0000}"/>
    <cellStyle name="Output 2 2 34" xfId="39984" xr:uid="{00000000-0005-0000-0000-0000359E0000}"/>
    <cellStyle name="Output 2 2 34 2" xfId="39985" xr:uid="{00000000-0005-0000-0000-0000369E0000}"/>
    <cellStyle name="Output 2 2 35" xfId="39986" xr:uid="{00000000-0005-0000-0000-0000379E0000}"/>
    <cellStyle name="Output 2 2 35 2" xfId="39987" xr:uid="{00000000-0005-0000-0000-0000389E0000}"/>
    <cellStyle name="Output 2 2 36" xfId="39988" xr:uid="{00000000-0005-0000-0000-0000399E0000}"/>
    <cellStyle name="Output 2 2 36 2" xfId="39989" xr:uid="{00000000-0005-0000-0000-00003A9E0000}"/>
    <cellStyle name="Output 2 2 37" xfId="39990" xr:uid="{00000000-0005-0000-0000-00003B9E0000}"/>
    <cellStyle name="Output 2 2 37 2" xfId="39991" xr:uid="{00000000-0005-0000-0000-00003C9E0000}"/>
    <cellStyle name="Output 2 2 38" xfId="39992" xr:uid="{00000000-0005-0000-0000-00003D9E0000}"/>
    <cellStyle name="Output 2 2 38 2" xfId="39993" xr:uid="{00000000-0005-0000-0000-00003E9E0000}"/>
    <cellStyle name="Output 2 2 39" xfId="39994" xr:uid="{00000000-0005-0000-0000-00003F9E0000}"/>
    <cellStyle name="Output 2 2 39 2" xfId="39995" xr:uid="{00000000-0005-0000-0000-0000409E0000}"/>
    <cellStyle name="Output 2 2 4" xfId="1111" xr:uid="{00000000-0005-0000-0000-0000419E0000}"/>
    <cellStyle name="Output 2 2 4 10" xfId="39996" xr:uid="{00000000-0005-0000-0000-0000429E0000}"/>
    <cellStyle name="Output 2 2 4 10 2" xfId="39997" xr:uid="{00000000-0005-0000-0000-0000439E0000}"/>
    <cellStyle name="Output 2 2 4 11" xfId="39998" xr:uid="{00000000-0005-0000-0000-0000449E0000}"/>
    <cellStyle name="Output 2 2 4 11 2" xfId="39999" xr:uid="{00000000-0005-0000-0000-0000459E0000}"/>
    <cellStyle name="Output 2 2 4 12" xfId="40000" xr:uid="{00000000-0005-0000-0000-0000469E0000}"/>
    <cellStyle name="Output 2 2 4 12 2" xfId="40001" xr:uid="{00000000-0005-0000-0000-0000479E0000}"/>
    <cellStyle name="Output 2 2 4 13" xfId="40002" xr:uid="{00000000-0005-0000-0000-0000489E0000}"/>
    <cellStyle name="Output 2 2 4 13 2" xfId="40003" xr:uid="{00000000-0005-0000-0000-0000499E0000}"/>
    <cellStyle name="Output 2 2 4 14" xfId="40004" xr:uid="{00000000-0005-0000-0000-00004A9E0000}"/>
    <cellStyle name="Output 2 2 4 14 2" xfId="40005" xr:uid="{00000000-0005-0000-0000-00004B9E0000}"/>
    <cellStyle name="Output 2 2 4 15" xfId="40006" xr:uid="{00000000-0005-0000-0000-00004C9E0000}"/>
    <cellStyle name="Output 2 2 4 15 2" xfId="40007" xr:uid="{00000000-0005-0000-0000-00004D9E0000}"/>
    <cellStyle name="Output 2 2 4 16" xfId="40008" xr:uid="{00000000-0005-0000-0000-00004E9E0000}"/>
    <cellStyle name="Output 2 2 4 16 2" xfId="40009" xr:uid="{00000000-0005-0000-0000-00004F9E0000}"/>
    <cellStyle name="Output 2 2 4 17" xfId="40010" xr:uid="{00000000-0005-0000-0000-0000509E0000}"/>
    <cellStyle name="Output 2 2 4 17 2" xfId="40011" xr:uid="{00000000-0005-0000-0000-0000519E0000}"/>
    <cellStyle name="Output 2 2 4 18" xfId="40012" xr:uid="{00000000-0005-0000-0000-0000529E0000}"/>
    <cellStyle name="Output 2 2 4 18 2" xfId="40013" xr:uid="{00000000-0005-0000-0000-0000539E0000}"/>
    <cellStyle name="Output 2 2 4 19" xfId="40014" xr:uid="{00000000-0005-0000-0000-0000549E0000}"/>
    <cellStyle name="Output 2 2 4 19 2" xfId="40015" xr:uid="{00000000-0005-0000-0000-0000559E0000}"/>
    <cellStyle name="Output 2 2 4 2" xfId="1112" xr:uid="{00000000-0005-0000-0000-0000569E0000}"/>
    <cellStyle name="Output 2 2 4 2 2" xfId="40016" xr:uid="{00000000-0005-0000-0000-0000579E0000}"/>
    <cellStyle name="Output 2 2 4 20" xfId="40017" xr:uid="{00000000-0005-0000-0000-0000589E0000}"/>
    <cellStyle name="Output 2 2 4 20 2" xfId="40018" xr:uid="{00000000-0005-0000-0000-0000599E0000}"/>
    <cellStyle name="Output 2 2 4 21" xfId="40019" xr:uid="{00000000-0005-0000-0000-00005A9E0000}"/>
    <cellStyle name="Output 2 2 4 21 2" xfId="40020" xr:uid="{00000000-0005-0000-0000-00005B9E0000}"/>
    <cellStyle name="Output 2 2 4 22" xfId="40021" xr:uid="{00000000-0005-0000-0000-00005C9E0000}"/>
    <cellStyle name="Output 2 2 4 22 2" xfId="40022" xr:uid="{00000000-0005-0000-0000-00005D9E0000}"/>
    <cellStyle name="Output 2 2 4 23" xfId="40023" xr:uid="{00000000-0005-0000-0000-00005E9E0000}"/>
    <cellStyle name="Output 2 2 4 23 2" xfId="40024" xr:uid="{00000000-0005-0000-0000-00005F9E0000}"/>
    <cellStyle name="Output 2 2 4 24" xfId="40025" xr:uid="{00000000-0005-0000-0000-0000609E0000}"/>
    <cellStyle name="Output 2 2 4 24 2" xfId="40026" xr:uid="{00000000-0005-0000-0000-0000619E0000}"/>
    <cellStyle name="Output 2 2 4 25" xfId="40027" xr:uid="{00000000-0005-0000-0000-0000629E0000}"/>
    <cellStyle name="Output 2 2 4 25 2" xfId="40028" xr:uid="{00000000-0005-0000-0000-0000639E0000}"/>
    <cellStyle name="Output 2 2 4 26" xfId="40029" xr:uid="{00000000-0005-0000-0000-0000649E0000}"/>
    <cellStyle name="Output 2 2 4 26 2" xfId="40030" xr:uid="{00000000-0005-0000-0000-0000659E0000}"/>
    <cellStyle name="Output 2 2 4 27" xfId="40031" xr:uid="{00000000-0005-0000-0000-0000669E0000}"/>
    <cellStyle name="Output 2 2 4 27 2" xfId="40032" xr:uid="{00000000-0005-0000-0000-0000679E0000}"/>
    <cellStyle name="Output 2 2 4 28" xfId="40033" xr:uid="{00000000-0005-0000-0000-0000689E0000}"/>
    <cellStyle name="Output 2 2 4 28 2" xfId="40034" xr:uid="{00000000-0005-0000-0000-0000699E0000}"/>
    <cellStyle name="Output 2 2 4 29" xfId="40035" xr:uid="{00000000-0005-0000-0000-00006A9E0000}"/>
    <cellStyle name="Output 2 2 4 29 2" xfId="40036" xr:uid="{00000000-0005-0000-0000-00006B9E0000}"/>
    <cellStyle name="Output 2 2 4 3" xfId="40037" xr:uid="{00000000-0005-0000-0000-00006C9E0000}"/>
    <cellStyle name="Output 2 2 4 3 2" xfId="40038" xr:uid="{00000000-0005-0000-0000-00006D9E0000}"/>
    <cellStyle name="Output 2 2 4 30" xfId="40039" xr:uid="{00000000-0005-0000-0000-00006E9E0000}"/>
    <cellStyle name="Output 2 2 4 30 2" xfId="40040" xr:uid="{00000000-0005-0000-0000-00006F9E0000}"/>
    <cellStyle name="Output 2 2 4 31" xfId="40041" xr:uid="{00000000-0005-0000-0000-0000709E0000}"/>
    <cellStyle name="Output 2 2 4 31 2" xfId="40042" xr:uid="{00000000-0005-0000-0000-0000719E0000}"/>
    <cellStyle name="Output 2 2 4 32" xfId="40043" xr:uid="{00000000-0005-0000-0000-0000729E0000}"/>
    <cellStyle name="Output 2 2 4 32 2" xfId="40044" xr:uid="{00000000-0005-0000-0000-0000739E0000}"/>
    <cellStyle name="Output 2 2 4 33" xfId="40045" xr:uid="{00000000-0005-0000-0000-0000749E0000}"/>
    <cellStyle name="Output 2 2 4 33 2" xfId="40046" xr:uid="{00000000-0005-0000-0000-0000759E0000}"/>
    <cellStyle name="Output 2 2 4 34" xfId="40047" xr:uid="{00000000-0005-0000-0000-0000769E0000}"/>
    <cellStyle name="Output 2 2 4 34 2" xfId="40048" xr:uid="{00000000-0005-0000-0000-0000779E0000}"/>
    <cellStyle name="Output 2 2 4 35" xfId="40049" xr:uid="{00000000-0005-0000-0000-0000789E0000}"/>
    <cellStyle name="Output 2 2 4 35 2" xfId="40050" xr:uid="{00000000-0005-0000-0000-0000799E0000}"/>
    <cellStyle name="Output 2 2 4 36" xfId="40051" xr:uid="{00000000-0005-0000-0000-00007A9E0000}"/>
    <cellStyle name="Output 2 2 4 36 2" xfId="40052" xr:uid="{00000000-0005-0000-0000-00007B9E0000}"/>
    <cellStyle name="Output 2 2 4 37" xfId="40053" xr:uid="{00000000-0005-0000-0000-00007C9E0000}"/>
    <cellStyle name="Output 2 2 4 37 2" xfId="40054" xr:uid="{00000000-0005-0000-0000-00007D9E0000}"/>
    <cellStyle name="Output 2 2 4 38" xfId="40055" xr:uid="{00000000-0005-0000-0000-00007E9E0000}"/>
    <cellStyle name="Output 2 2 4 38 2" xfId="40056" xr:uid="{00000000-0005-0000-0000-00007F9E0000}"/>
    <cellStyle name="Output 2 2 4 39" xfId="40057" xr:uid="{00000000-0005-0000-0000-0000809E0000}"/>
    <cellStyle name="Output 2 2 4 39 2" xfId="40058" xr:uid="{00000000-0005-0000-0000-0000819E0000}"/>
    <cellStyle name="Output 2 2 4 4" xfId="40059" xr:uid="{00000000-0005-0000-0000-0000829E0000}"/>
    <cellStyle name="Output 2 2 4 4 2" xfId="40060" xr:uid="{00000000-0005-0000-0000-0000839E0000}"/>
    <cellStyle name="Output 2 2 4 40" xfId="40061" xr:uid="{00000000-0005-0000-0000-0000849E0000}"/>
    <cellStyle name="Output 2 2 4 41" xfId="40062" xr:uid="{00000000-0005-0000-0000-0000859E0000}"/>
    <cellStyle name="Output 2 2 4 42" xfId="40063" xr:uid="{00000000-0005-0000-0000-0000869E0000}"/>
    <cellStyle name="Output 2 2 4 43" xfId="40064" xr:uid="{00000000-0005-0000-0000-0000879E0000}"/>
    <cellStyle name="Output 2 2 4 44" xfId="40065" xr:uid="{00000000-0005-0000-0000-0000889E0000}"/>
    <cellStyle name="Output 2 2 4 45" xfId="40066" xr:uid="{00000000-0005-0000-0000-0000899E0000}"/>
    <cellStyle name="Output 2 2 4 46" xfId="40067" xr:uid="{00000000-0005-0000-0000-00008A9E0000}"/>
    <cellStyle name="Output 2 2 4 47" xfId="40068" xr:uid="{00000000-0005-0000-0000-00008B9E0000}"/>
    <cellStyle name="Output 2 2 4 48" xfId="40069" xr:uid="{00000000-0005-0000-0000-00008C9E0000}"/>
    <cellStyle name="Output 2 2 4 49" xfId="40070" xr:uid="{00000000-0005-0000-0000-00008D9E0000}"/>
    <cellStyle name="Output 2 2 4 5" xfId="40071" xr:uid="{00000000-0005-0000-0000-00008E9E0000}"/>
    <cellStyle name="Output 2 2 4 5 2" xfId="40072" xr:uid="{00000000-0005-0000-0000-00008F9E0000}"/>
    <cellStyle name="Output 2 2 4 50" xfId="40073" xr:uid="{00000000-0005-0000-0000-0000909E0000}"/>
    <cellStyle name="Output 2 2 4 51" xfId="40074" xr:uid="{00000000-0005-0000-0000-0000919E0000}"/>
    <cellStyle name="Output 2 2 4 52" xfId="40075" xr:uid="{00000000-0005-0000-0000-0000929E0000}"/>
    <cellStyle name="Output 2 2 4 53" xfId="40076" xr:uid="{00000000-0005-0000-0000-0000939E0000}"/>
    <cellStyle name="Output 2 2 4 54" xfId="40077" xr:uid="{00000000-0005-0000-0000-0000949E0000}"/>
    <cellStyle name="Output 2 2 4 55" xfId="40078" xr:uid="{00000000-0005-0000-0000-0000959E0000}"/>
    <cellStyle name="Output 2 2 4 56" xfId="40079" xr:uid="{00000000-0005-0000-0000-0000969E0000}"/>
    <cellStyle name="Output 2 2 4 57" xfId="40080" xr:uid="{00000000-0005-0000-0000-0000979E0000}"/>
    <cellStyle name="Output 2 2 4 58" xfId="40081" xr:uid="{00000000-0005-0000-0000-0000989E0000}"/>
    <cellStyle name="Output 2 2 4 59" xfId="40082" xr:uid="{00000000-0005-0000-0000-0000999E0000}"/>
    <cellStyle name="Output 2 2 4 6" xfId="40083" xr:uid="{00000000-0005-0000-0000-00009A9E0000}"/>
    <cellStyle name="Output 2 2 4 6 2" xfId="40084" xr:uid="{00000000-0005-0000-0000-00009B9E0000}"/>
    <cellStyle name="Output 2 2 4 60" xfId="40085" xr:uid="{00000000-0005-0000-0000-00009C9E0000}"/>
    <cellStyle name="Output 2 2 4 61" xfId="40086" xr:uid="{00000000-0005-0000-0000-00009D9E0000}"/>
    <cellStyle name="Output 2 2 4 62" xfId="40087" xr:uid="{00000000-0005-0000-0000-00009E9E0000}"/>
    <cellStyle name="Output 2 2 4 63" xfId="40088" xr:uid="{00000000-0005-0000-0000-00009F9E0000}"/>
    <cellStyle name="Output 2 2 4 64" xfId="40089" xr:uid="{00000000-0005-0000-0000-0000A09E0000}"/>
    <cellStyle name="Output 2 2 4 65" xfId="40090" xr:uid="{00000000-0005-0000-0000-0000A19E0000}"/>
    <cellStyle name="Output 2 2 4 66" xfId="40091" xr:uid="{00000000-0005-0000-0000-0000A29E0000}"/>
    <cellStyle name="Output 2 2 4 67" xfId="40092" xr:uid="{00000000-0005-0000-0000-0000A39E0000}"/>
    <cellStyle name="Output 2 2 4 68" xfId="40093" xr:uid="{00000000-0005-0000-0000-0000A49E0000}"/>
    <cellStyle name="Output 2 2 4 69" xfId="40094" xr:uid="{00000000-0005-0000-0000-0000A59E0000}"/>
    <cellStyle name="Output 2 2 4 7" xfId="40095" xr:uid="{00000000-0005-0000-0000-0000A69E0000}"/>
    <cellStyle name="Output 2 2 4 7 2" xfId="40096" xr:uid="{00000000-0005-0000-0000-0000A79E0000}"/>
    <cellStyle name="Output 2 2 4 70" xfId="40097" xr:uid="{00000000-0005-0000-0000-0000A89E0000}"/>
    <cellStyle name="Output 2 2 4 71" xfId="40098" xr:uid="{00000000-0005-0000-0000-0000A99E0000}"/>
    <cellStyle name="Output 2 2 4 72" xfId="40099" xr:uid="{00000000-0005-0000-0000-0000AA9E0000}"/>
    <cellStyle name="Output 2 2 4 73" xfId="40100" xr:uid="{00000000-0005-0000-0000-0000AB9E0000}"/>
    <cellStyle name="Output 2 2 4 74" xfId="40101" xr:uid="{00000000-0005-0000-0000-0000AC9E0000}"/>
    <cellStyle name="Output 2 2 4 75" xfId="40102" xr:uid="{00000000-0005-0000-0000-0000AD9E0000}"/>
    <cellStyle name="Output 2 2 4 76" xfId="40103" xr:uid="{00000000-0005-0000-0000-0000AE9E0000}"/>
    <cellStyle name="Output 2 2 4 77" xfId="52484" xr:uid="{00000000-0005-0000-0000-0000AF9E0000}"/>
    <cellStyle name="Output 2 2 4 78" xfId="52286" xr:uid="{00000000-0005-0000-0000-0000B09E0000}"/>
    <cellStyle name="Output 2 2 4 79" xfId="53177" xr:uid="{00000000-0005-0000-0000-0000B19E0000}"/>
    <cellStyle name="Output 2 2 4 8" xfId="40104" xr:uid="{00000000-0005-0000-0000-0000B29E0000}"/>
    <cellStyle name="Output 2 2 4 8 2" xfId="40105" xr:uid="{00000000-0005-0000-0000-0000B39E0000}"/>
    <cellStyle name="Output 2 2 4 9" xfId="40106" xr:uid="{00000000-0005-0000-0000-0000B49E0000}"/>
    <cellStyle name="Output 2 2 4 9 2" xfId="40107" xr:uid="{00000000-0005-0000-0000-0000B59E0000}"/>
    <cellStyle name="Output 2 2 40" xfId="40108" xr:uid="{00000000-0005-0000-0000-0000B69E0000}"/>
    <cellStyle name="Output 2 2 40 2" xfId="40109" xr:uid="{00000000-0005-0000-0000-0000B79E0000}"/>
    <cellStyle name="Output 2 2 41" xfId="40110" xr:uid="{00000000-0005-0000-0000-0000B89E0000}"/>
    <cellStyle name="Output 2 2 41 2" xfId="40111" xr:uid="{00000000-0005-0000-0000-0000B99E0000}"/>
    <cellStyle name="Output 2 2 42" xfId="40112" xr:uid="{00000000-0005-0000-0000-0000BA9E0000}"/>
    <cellStyle name="Output 2 2 42 2" xfId="40113" xr:uid="{00000000-0005-0000-0000-0000BB9E0000}"/>
    <cellStyle name="Output 2 2 43" xfId="40114" xr:uid="{00000000-0005-0000-0000-0000BC9E0000}"/>
    <cellStyle name="Output 2 2 43 2" xfId="40115" xr:uid="{00000000-0005-0000-0000-0000BD9E0000}"/>
    <cellStyle name="Output 2 2 44" xfId="40116" xr:uid="{00000000-0005-0000-0000-0000BE9E0000}"/>
    <cellStyle name="Output 2 2 44 2" xfId="40117" xr:uid="{00000000-0005-0000-0000-0000BF9E0000}"/>
    <cellStyle name="Output 2 2 45" xfId="40118" xr:uid="{00000000-0005-0000-0000-0000C09E0000}"/>
    <cellStyle name="Output 2 2 45 2" xfId="40119" xr:uid="{00000000-0005-0000-0000-0000C19E0000}"/>
    <cellStyle name="Output 2 2 46" xfId="40120" xr:uid="{00000000-0005-0000-0000-0000C29E0000}"/>
    <cellStyle name="Output 2 2 46 2" xfId="40121" xr:uid="{00000000-0005-0000-0000-0000C39E0000}"/>
    <cellStyle name="Output 2 2 47" xfId="40122" xr:uid="{00000000-0005-0000-0000-0000C49E0000}"/>
    <cellStyle name="Output 2 2 47 2" xfId="40123" xr:uid="{00000000-0005-0000-0000-0000C59E0000}"/>
    <cellStyle name="Output 2 2 48" xfId="40124" xr:uid="{00000000-0005-0000-0000-0000C69E0000}"/>
    <cellStyle name="Output 2 2 48 2" xfId="40125" xr:uid="{00000000-0005-0000-0000-0000C79E0000}"/>
    <cellStyle name="Output 2 2 49" xfId="40126" xr:uid="{00000000-0005-0000-0000-0000C89E0000}"/>
    <cellStyle name="Output 2 2 49 2" xfId="40127" xr:uid="{00000000-0005-0000-0000-0000C99E0000}"/>
    <cellStyle name="Output 2 2 5" xfId="1113" xr:uid="{00000000-0005-0000-0000-0000CA9E0000}"/>
    <cellStyle name="Output 2 2 5 10" xfId="40128" xr:uid="{00000000-0005-0000-0000-0000CB9E0000}"/>
    <cellStyle name="Output 2 2 5 10 2" xfId="40129" xr:uid="{00000000-0005-0000-0000-0000CC9E0000}"/>
    <cellStyle name="Output 2 2 5 11" xfId="40130" xr:uid="{00000000-0005-0000-0000-0000CD9E0000}"/>
    <cellStyle name="Output 2 2 5 11 2" xfId="40131" xr:uid="{00000000-0005-0000-0000-0000CE9E0000}"/>
    <cellStyle name="Output 2 2 5 12" xfId="40132" xr:uid="{00000000-0005-0000-0000-0000CF9E0000}"/>
    <cellStyle name="Output 2 2 5 12 2" xfId="40133" xr:uid="{00000000-0005-0000-0000-0000D09E0000}"/>
    <cellStyle name="Output 2 2 5 13" xfId="40134" xr:uid="{00000000-0005-0000-0000-0000D19E0000}"/>
    <cellStyle name="Output 2 2 5 13 2" xfId="40135" xr:uid="{00000000-0005-0000-0000-0000D29E0000}"/>
    <cellStyle name="Output 2 2 5 14" xfId="40136" xr:uid="{00000000-0005-0000-0000-0000D39E0000}"/>
    <cellStyle name="Output 2 2 5 14 2" xfId="40137" xr:uid="{00000000-0005-0000-0000-0000D49E0000}"/>
    <cellStyle name="Output 2 2 5 15" xfId="40138" xr:uid="{00000000-0005-0000-0000-0000D59E0000}"/>
    <cellStyle name="Output 2 2 5 15 2" xfId="40139" xr:uid="{00000000-0005-0000-0000-0000D69E0000}"/>
    <cellStyle name="Output 2 2 5 16" xfId="40140" xr:uid="{00000000-0005-0000-0000-0000D79E0000}"/>
    <cellStyle name="Output 2 2 5 16 2" xfId="40141" xr:uid="{00000000-0005-0000-0000-0000D89E0000}"/>
    <cellStyle name="Output 2 2 5 17" xfId="40142" xr:uid="{00000000-0005-0000-0000-0000D99E0000}"/>
    <cellStyle name="Output 2 2 5 17 2" xfId="40143" xr:uid="{00000000-0005-0000-0000-0000DA9E0000}"/>
    <cellStyle name="Output 2 2 5 18" xfId="40144" xr:uid="{00000000-0005-0000-0000-0000DB9E0000}"/>
    <cellStyle name="Output 2 2 5 18 2" xfId="40145" xr:uid="{00000000-0005-0000-0000-0000DC9E0000}"/>
    <cellStyle name="Output 2 2 5 19" xfId="40146" xr:uid="{00000000-0005-0000-0000-0000DD9E0000}"/>
    <cellStyle name="Output 2 2 5 19 2" xfId="40147" xr:uid="{00000000-0005-0000-0000-0000DE9E0000}"/>
    <cellStyle name="Output 2 2 5 2" xfId="1114" xr:uid="{00000000-0005-0000-0000-0000DF9E0000}"/>
    <cellStyle name="Output 2 2 5 2 2" xfId="40148" xr:uid="{00000000-0005-0000-0000-0000E09E0000}"/>
    <cellStyle name="Output 2 2 5 20" xfId="40149" xr:uid="{00000000-0005-0000-0000-0000E19E0000}"/>
    <cellStyle name="Output 2 2 5 20 2" xfId="40150" xr:uid="{00000000-0005-0000-0000-0000E29E0000}"/>
    <cellStyle name="Output 2 2 5 21" xfId="40151" xr:uid="{00000000-0005-0000-0000-0000E39E0000}"/>
    <cellStyle name="Output 2 2 5 21 2" xfId="40152" xr:uid="{00000000-0005-0000-0000-0000E49E0000}"/>
    <cellStyle name="Output 2 2 5 22" xfId="40153" xr:uid="{00000000-0005-0000-0000-0000E59E0000}"/>
    <cellStyle name="Output 2 2 5 22 2" xfId="40154" xr:uid="{00000000-0005-0000-0000-0000E69E0000}"/>
    <cellStyle name="Output 2 2 5 23" xfId="40155" xr:uid="{00000000-0005-0000-0000-0000E79E0000}"/>
    <cellStyle name="Output 2 2 5 23 2" xfId="40156" xr:uid="{00000000-0005-0000-0000-0000E89E0000}"/>
    <cellStyle name="Output 2 2 5 24" xfId="40157" xr:uid="{00000000-0005-0000-0000-0000E99E0000}"/>
    <cellStyle name="Output 2 2 5 24 2" xfId="40158" xr:uid="{00000000-0005-0000-0000-0000EA9E0000}"/>
    <cellStyle name="Output 2 2 5 25" xfId="40159" xr:uid="{00000000-0005-0000-0000-0000EB9E0000}"/>
    <cellStyle name="Output 2 2 5 25 2" xfId="40160" xr:uid="{00000000-0005-0000-0000-0000EC9E0000}"/>
    <cellStyle name="Output 2 2 5 26" xfId="40161" xr:uid="{00000000-0005-0000-0000-0000ED9E0000}"/>
    <cellStyle name="Output 2 2 5 26 2" xfId="40162" xr:uid="{00000000-0005-0000-0000-0000EE9E0000}"/>
    <cellStyle name="Output 2 2 5 27" xfId="40163" xr:uid="{00000000-0005-0000-0000-0000EF9E0000}"/>
    <cellStyle name="Output 2 2 5 27 2" xfId="40164" xr:uid="{00000000-0005-0000-0000-0000F09E0000}"/>
    <cellStyle name="Output 2 2 5 28" xfId="40165" xr:uid="{00000000-0005-0000-0000-0000F19E0000}"/>
    <cellStyle name="Output 2 2 5 28 2" xfId="40166" xr:uid="{00000000-0005-0000-0000-0000F29E0000}"/>
    <cellStyle name="Output 2 2 5 29" xfId="40167" xr:uid="{00000000-0005-0000-0000-0000F39E0000}"/>
    <cellStyle name="Output 2 2 5 29 2" xfId="40168" xr:uid="{00000000-0005-0000-0000-0000F49E0000}"/>
    <cellStyle name="Output 2 2 5 3" xfId="40169" xr:uid="{00000000-0005-0000-0000-0000F59E0000}"/>
    <cellStyle name="Output 2 2 5 3 2" xfId="40170" xr:uid="{00000000-0005-0000-0000-0000F69E0000}"/>
    <cellStyle name="Output 2 2 5 30" xfId="40171" xr:uid="{00000000-0005-0000-0000-0000F79E0000}"/>
    <cellStyle name="Output 2 2 5 30 2" xfId="40172" xr:uid="{00000000-0005-0000-0000-0000F89E0000}"/>
    <cellStyle name="Output 2 2 5 31" xfId="40173" xr:uid="{00000000-0005-0000-0000-0000F99E0000}"/>
    <cellStyle name="Output 2 2 5 31 2" xfId="40174" xr:uid="{00000000-0005-0000-0000-0000FA9E0000}"/>
    <cellStyle name="Output 2 2 5 32" xfId="40175" xr:uid="{00000000-0005-0000-0000-0000FB9E0000}"/>
    <cellStyle name="Output 2 2 5 32 2" xfId="40176" xr:uid="{00000000-0005-0000-0000-0000FC9E0000}"/>
    <cellStyle name="Output 2 2 5 33" xfId="40177" xr:uid="{00000000-0005-0000-0000-0000FD9E0000}"/>
    <cellStyle name="Output 2 2 5 33 2" xfId="40178" xr:uid="{00000000-0005-0000-0000-0000FE9E0000}"/>
    <cellStyle name="Output 2 2 5 34" xfId="40179" xr:uid="{00000000-0005-0000-0000-0000FF9E0000}"/>
    <cellStyle name="Output 2 2 5 34 2" xfId="40180" xr:uid="{00000000-0005-0000-0000-0000009F0000}"/>
    <cellStyle name="Output 2 2 5 35" xfId="40181" xr:uid="{00000000-0005-0000-0000-0000019F0000}"/>
    <cellStyle name="Output 2 2 5 35 2" xfId="40182" xr:uid="{00000000-0005-0000-0000-0000029F0000}"/>
    <cellStyle name="Output 2 2 5 36" xfId="40183" xr:uid="{00000000-0005-0000-0000-0000039F0000}"/>
    <cellStyle name="Output 2 2 5 36 2" xfId="40184" xr:uid="{00000000-0005-0000-0000-0000049F0000}"/>
    <cellStyle name="Output 2 2 5 37" xfId="40185" xr:uid="{00000000-0005-0000-0000-0000059F0000}"/>
    <cellStyle name="Output 2 2 5 37 2" xfId="40186" xr:uid="{00000000-0005-0000-0000-0000069F0000}"/>
    <cellStyle name="Output 2 2 5 38" xfId="40187" xr:uid="{00000000-0005-0000-0000-0000079F0000}"/>
    <cellStyle name="Output 2 2 5 38 2" xfId="40188" xr:uid="{00000000-0005-0000-0000-0000089F0000}"/>
    <cellStyle name="Output 2 2 5 39" xfId="40189" xr:uid="{00000000-0005-0000-0000-0000099F0000}"/>
    <cellStyle name="Output 2 2 5 39 2" xfId="40190" xr:uid="{00000000-0005-0000-0000-00000A9F0000}"/>
    <cellStyle name="Output 2 2 5 4" xfId="40191" xr:uid="{00000000-0005-0000-0000-00000B9F0000}"/>
    <cellStyle name="Output 2 2 5 4 2" xfId="40192" xr:uid="{00000000-0005-0000-0000-00000C9F0000}"/>
    <cellStyle name="Output 2 2 5 40" xfId="40193" xr:uid="{00000000-0005-0000-0000-00000D9F0000}"/>
    <cellStyle name="Output 2 2 5 41" xfId="40194" xr:uid="{00000000-0005-0000-0000-00000E9F0000}"/>
    <cellStyle name="Output 2 2 5 42" xfId="40195" xr:uid="{00000000-0005-0000-0000-00000F9F0000}"/>
    <cellStyle name="Output 2 2 5 43" xfId="40196" xr:uid="{00000000-0005-0000-0000-0000109F0000}"/>
    <cellStyle name="Output 2 2 5 44" xfId="40197" xr:uid="{00000000-0005-0000-0000-0000119F0000}"/>
    <cellStyle name="Output 2 2 5 45" xfId="40198" xr:uid="{00000000-0005-0000-0000-0000129F0000}"/>
    <cellStyle name="Output 2 2 5 46" xfId="40199" xr:uid="{00000000-0005-0000-0000-0000139F0000}"/>
    <cellStyle name="Output 2 2 5 47" xfId="40200" xr:uid="{00000000-0005-0000-0000-0000149F0000}"/>
    <cellStyle name="Output 2 2 5 48" xfId="40201" xr:uid="{00000000-0005-0000-0000-0000159F0000}"/>
    <cellStyle name="Output 2 2 5 49" xfId="40202" xr:uid="{00000000-0005-0000-0000-0000169F0000}"/>
    <cellStyle name="Output 2 2 5 5" xfId="40203" xr:uid="{00000000-0005-0000-0000-0000179F0000}"/>
    <cellStyle name="Output 2 2 5 5 2" xfId="40204" xr:uid="{00000000-0005-0000-0000-0000189F0000}"/>
    <cellStyle name="Output 2 2 5 50" xfId="40205" xr:uid="{00000000-0005-0000-0000-0000199F0000}"/>
    <cellStyle name="Output 2 2 5 51" xfId="40206" xr:uid="{00000000-0005-0000-0000-00001A9F0000}"/>
    <cellStyle name="Output 2 2 5 52" xfId="40207" xr:uid="{00000000-0005-0000-0000-00001B9F0000}"/>
    <cellStyle name="Output 2 2 5 53" xfId="40208" xr:uid="{00000000-0005-0000-0000-00001C9F0000}"/>
    <cellStyle name="Output 2 2 5 54" xfId="40209" xr:uid="{00000000-0005-0000-0000-00001D9F0000}"/>
    <cellStyle name="Output 2 2 5 55" xfId="40210" xr:uid="{00000000-0005-0000-0000-00001E9F0000}"/>
    <cellStyle name="Output 2 2 5 56" xfId="40211" xr:uid="{00000000-0005-0000-0000-00001F9F0000}"/>
    <cellStyle name="Output 2 2 5 57" xfId="40212" xr:uid="{00000000-0005-0000-0000-0000209F0000}"/>
    <cellStyle name="Output 2 2 5 58" xfId="40213" xr:uid="{00000000-0005-0000-0000-0000219F0000}"/>
    <cellStyle name="Output 2 2 5 59" xfId="40214" xr:uid="{00000000-0005-0000-0000-0000229F0000}"/>
    <cellStyle name="Output 2 2 5 6" xfId="40215" xr:uid="{00000000-0005-0000-0000-0000239F0000}"/>
    <cellStyle name="Output 2 2 5 6 2" xfId="40216" xr:uid="{00000000-0005-0000-0000-0000249F0000}"/>
    <cellStyle name="Output 2 2 5 60" xfId="40217" xr:uid="{00000000-0005-0000-0000-0000259F0000}"/>
    <cellStyle name="Output 2 2 5 61" xfId="40218" xr:uid="{00000000-0005-0000-0000-0000269F0000}"/>
    <cellStyle name="Output 2 2 5 62" xfId="40219" xr:uid="{00000000-0005-0000-0000-0000279F0000}"/>
    <cellStyle name="Output 2 2 5 63" xfId="40220" xr:uid="{00000000-0005-0000-0000-0000289F0000}"/>
    <cellStyle name="Output 2 2 5 64" xfId="40221" xr:uid="{00000000-0005-0000-0000-0000299F0000}"/>
    <cellStyle name="Output 2 2 5 65" xfId="40222" xr:uid="{00000000-0005-0000-0000-00002A9F0000}"/>
    <cellStyle name="Output 2 2 5 66" xfId="40223" xr:uid="{00000000-0005-0000-0000-00002B9F0000}"/>
    <cellStyle name="Output 2 2 5 67" xfId="40224" xr:uid="{00000000-0005-0000-0000-00002C9F0000}"/>
    <cellStyle name="Output 2 2 5 68" xfId="40225" xr:uid="{00000000-0005-0000-0000-00002D9F0000}"/>
    <cellStyle name="Output 2 2 5 69" xfId="40226" xr:uid="{00000000-0005-0000-0000-00002E9F0000}"/>
    <cellStyle name="Output 2 2 5 7" xfId="40227" xr:uid="{00000000-0005-0000-0000-00002F9F0000}"/>
    <cellStyle name="Output 2 2 5 7 2" xfId="40228" xr:uid="{00000000-0005-0000-0000-0000309F0000}"/>
    <cellStyle name="Output 2 2 5 70" xfId="40229" xr:uid="{00000000-0005-0000-0000-0000319F0000}"/>
    <cellStyle name="Output 2 2 5 71" xfId="40230" xr:uid="{00000000-0005-0000-0000-0000329F0000}"/>
    <cellStyle name="Output 2 2 5 72" xfId="40231" xr:uid="{00000000-0005-0000-0000-0000339F0000}"/>
    <cellStyle name="Output 2 2 5 73" xfId="40232" xr:uid="{00000000-0005-0000-0000-0000349F0000}"/>
    <cellStyle name="Output 2 2 5 74" xfId="40233" xr:uid="{00000000-0005-0000-0000-0000359F0000}"/>
    <cellStyle name="Output 2 2 5 75" xfId="40234" xr:uid="{00000000-0005-0000-0000-0000369F0000}"/>
    <cellStyle name="Output 2 2 5 76" xfId="40235" xr:uid="{00000000-0005-0000-0000-0000379F0000}"/>
    <cellStyle name="Output 2 2 5 77" xfId="52492" xr:uid="{00000000-0005-0000-0000-0000389F0000}"/>
    <cellStyle name="Output 2 2 5 78" xfId="52281" xr:uid="{00000000-0005-0000-0000-0000399F0000}"/>
    <cellStyle name="Output 2 2 5 79" xfId="53185" xr:uid="{00000000-0005-0000-0000-00003A9F0000}"/>
    <cellStyle name="Output 2 2 5 8" xfId="40236" xr:uid="{00000000-0005-0000-0000-00003B9F0000}"/>
    <cellStyle name="Output 2 2 5 8 2" xfId="40237" xr:uid="{00000000-0005-0000-0000-00003C9F0000}"/>
    <cellStyle name="Output 2 2 5 9" xfId="40238" xr:uid="{00000000-0005-0000-0000-00003D9F0000}"/>
    <cellStyle name="Output 2 2 5 9 2" xfId="40239" xr:uid="{00000000-0005-0000-0000-00003E9F0000}"/>
    <cellStyle name="Output 2 2 50" xfId="40240" xr:uid="{00000000-0005-0000-0000-00003F9F0000}"/>
    <cellStyle name="Output 2 2 50 2" xfId="40241" xr:uid="{00000000-0005-0000-0000-0000409F0000}"/>
    <cellStyle name="Output 2 2 51" xfId="40242" xr:uid="{00000000-0005-0000-0000-0000419F0000}"/>
    <cellStyle name="Output 2 2 51 2" xfId="40243" xr:uid="{00000000-0005-0000-0000-0000429F0000}"/>
    <cellStyle name="Output 2 2 52" xfId="40244" xr:uid="{00000000-0005-0000-0000-0000439F0000}"/>
    <cellStyle name="Output 2 2 52 2" xfId="40245" xr:uid="{00000000-0005-0000-0000-0000449F0000}"/>
    <cellStyle name="Output 2 2 53" xfId="40246" xr:uid="{00000000-0005-0000-0000-0000459F0000}"/>
    <cellStyle name="Output 2 2 53 2" xfId="40247" xr:uid="{00000000-0005-0000-0000-0000469F0000}"/>
    <cellStyle name="Output 2 2 54" xfId="40248" xr:uid="{00000000-0005-0000-0000-0000479F0000}"/>
    <cellStyle name="Output 2 2 54 2" xfId="40249" xr:uid="{00000000-0005-0000-0000-0000489F0000}"/>
    <cellStyle name="Output 2 2 55" xfId="40250" xr:uid="{00000000-0005-0000-0000-0000499F0000}"/>
    <cellStyle name="Output 2 2 55 2" xfId="40251" xr:uid="{00000000-0005-0000-0000-00004A9F0000}"/>
    <cellStyle name="Output 2 2 56" xfId="40252" xr:uid="{00000000-0005-0000-0000-00004B9F0000}"/>
    <cellStyle name="Output 2 2 56 2" xfId="40253" xr:uid="{00000000-0005-0000-0000-00004C9F0000}"/>
    <cellStyle name="Output 2 2 57" xfId="40254" xr:uid="{00000000-0005-0000-0000-00004D9F0000}"/>
    <cellStyle name="Output 2 2 57 2" xfId="40255" xr:uid="{00000000-0005-0000-0000-00004E9F0000}"/>
    <cellStyle name="Output 2 2 58" xfId="40256" xr:uid="{00000000-0005-0000-0000-00004F9F0000}"/>
    <cellStyle name="Output 2 2 58 2" xfId="40257" xr:uid="{00000000-0005-0000-0000-0000509F0000}"/>
    <cellStyle name="Output 2 2 59" xfId="40258" xr:uid="{00000000-0005-0000-0000-0000519F0000}"/>
    <cellStyle name="Output 2 2 6" xfId="1115" xr:uid="{00000000-0005-0000-0000-0000529F0000}"/>
    <cellStyle name="Output 2 2 6 10" xfId="40259" xr:uid="{00000000-0005-0000-0000-0000539F0000}"/>
    <cellStyle name="Output 2 2 6 10 2" xfId="40260" xr:uid="{00000000-0005-0000-0000-0000549F0000}"/>
    <cellStyle name="Output 2 2 6 11" xfId="40261" xr:uid="{00000000-0005-0000-0000-0000559F0000}"/>
    <cellStyle name="Output 2 2 6 11 2" xfId="40262" xr:uid="{00000000-0005-0000-0000-0000569F0000}"/>
    <cellStyle name="Output 2 2 6 12" xfId="40263" xr:uid="{00000000-0005-0000-0000-0000579F0000}"/>
    <cellStyle name="Output 2 2 6 12 2" xfId="40264" xr:uid="{00000000-0005-0000-0000-0000589F0000}"/>
    <cellStyle name="Output 2 2 6 13" xfId="40265" xr:uid="{00000000-0005-0000-0000-0000599F0000}"/>
    <cellStyle name="Output 2 2 6 13 2" xfId="40266" xr:uid="{00000000-0005-0000-0000-00005A9F0000}"/>
    <cellStyle name="Output 2 2 6 14" xfId="40267" xr:uid="{00000000-0005-0000-0000-00005B9F0000}"/>
    <cellStyle name="Output 2 2 6 14 2" xfId="40268" xr:uid="{00000000-0005-0000-0000-00005C9F0000}"/>
    <cellStyle name="Output 2 2 6 15" xfId="40269" xr:uid="{00000000-0005-0000-0000-00005D9F0000}"/>
    <cellStyle name="Output 2 2 6 15 2" xfId="40270" xr:uid="{00000000-0005-0000-0000-00005E9F0000}"/>
    <cellStyle name="Output 2 2 6 16" xfId="40271" xr:uid="{00000000-0005-0000-0000-00005F9F0000}"/>
    <cellStyle name="Output 2 2 6 16 2" xfId="40272" xr:uid="{00000000-0005-0000-0000-0000609F0000}"/>
    <cellStyle name="Output 2 2 6 17" xfId="40273" xr:uid="{00000000-0005-0000-0000-0000619F0000}"/>
    <cellStyle name="Output 2 2 6 17 2" xfId="40274" xr:uid="{00000000-0005-0000-0000-0000629F0000}"/>
    <cellStyle name="Output 2 2 6 18" xfId="40275" xr:uid="{00000000-0005-0000-0000-0000639F0000}"/>
    <cellStyle name="Output 2 2 6 18 2" xfId="40276" xr:uid="{00000000-0005-0000-0000-0000649F0000}"/>
    <cellStyle name="Output 2 2 6 19" xfId="40277" xr:uid="{00000000-0005-0000-0000-0000659F0000}"/>
    <cellStyle name="Output 2 2 6 19 2" xfId="40278" xr:uid="{00000000-0005-0000-0000-0000669F0000}"/>
    <cellStyle name="Output 2 2 6 2" xfId="1116" xr:uid="{00000000-0005-0000-0000-0000679F0000}"/>
    <cellStyle name="Output 2 2 6 2 2" xfId="40279" xr:uid="{00000000-0005-0000-0000-0000689F0000}"/>
    <cellStyle name="Output 2 2 6 20" xfId="40280" xr:uid="{00000000-0005-0000-0000-0000699F0000}"/>
    <cellStyle name="Output 2 2 6 20 2" xfId="40281" xr:uid="{00000000-0005-0000-0000-00006A9F0000}"/>
    <cellStyle name="Output 2 2 6 21" xfId="40282" xr:uid="{00000000-0005-0000-0000-00006B9F0000}"/>
    <cellStyle name="Output 2 2 6 21 2" xfId="40283" xr:uid="{00000000-0005-0000-0000-00006C9F0000}"/>
    <cellStyle name="Output 2 2 6 22" xfId="40284" xr:uid="{00000000-0005-0000-0000-00006D9F0000}"/>
    <cellStyle name="Output 2 2 6 22 2" xfId="40285" xr:uid="{00000000-0005-0000-0000-00006E9F0000}"/>
    <cellStyle name="Output 2 2 6 23" xfId="40286" xr:uid="{00000000-0005-0000-0000-00006F9F0000}"/>
    <cellStyle name="Output 2 2 6 23 2" xfId="40287" xr:uid="{00000000-0005-0000-0000-0000709F0000}"/>
    <cellStyle name="Output 2 2 6 24" xfId="40288" xr:uid="{00000000-0005-0000-0000-0000719F0000}"/>
    <cellStyle name="Output 2 2 6 24 2" xfId="40289" xr:uid="{00000000-0005-0000-0000-0000729F0000}"/>
    <cellStyle name="Output 2 2 6 25" xfId="40290" xr:uid="{00000000-0005-0000-0000-0000739F0000}"/>
    <cellStyle name="Output 2 2 6 25 2" xfId="40291" xr:uid="{00000000-0005-0000-0000-0000749F0000}"/>
    <cellStyle name="Output 2 2 6 26" xfId="40292" xr:uid="{00000000-0005-0000-0000-0000759F0000}"/>
    <cellStyle name="Output 2 2 6 26 2" xfId="40293" xr:uid="{00000000-0005-0000-0000-0000769F0000}"/>
    <cellStyle name="Output 2 2 6 27" xfId="40294" xr:uid="{00000000-0005-0000-0000-0000779F0000}"/>
    <cellStyle name="Output 2 2 6 27 2" xfId="40295" xr:uid="{00000000-0005-0000-0000-0000789F0000}"/>
    <cellStyle name="Output 2 2 6 28" xfId="40296" xr:uid="{00000000-0005-0000-0000-0000799F0000}"/>
    <cellStyle name="Output 2 2 6 28 2" xfId="40297" xr:uid="{00000000-0005-0000-0000-00007A9F0000}"/>
    <cellStyle name="Output 2 2 6 29" xfId="40298" xr:uid="{00000000-0005-0000-0000-00007B9F0000}"/>
    <cellStyle name="Output 2 2 6 29 2" xfId="40299" xr:uid="{00000000-0005-0000-0000-00007C9F0000}"/>
    <cellStyle name="Output 2 2 6 3" xfId="40300" xr:uid="{00000000-0005-0000-0000-00007D9F0000}"/>
    <cellStyle name="Output 2 2 6 3 2" xfId="40301" xr:uid="{00000000-0005-0000-0000-00007E9F0000}"/>
    <cellStyle name="Output 2 2 6 30" xfId="40302" xr:uid="{00000000-0005-0000-0000-00007F9F0000}"/>
    <cellStyle name="Output 2 2 6 30 2" xfId="40303" xr:uid="{00000000-0005-0000-0000-0000809F0000}"/>
    <cellStyle name="Output 2 2 6 31" xfId="40304" xr:uid="{00000000-0005-0000-0000-0000819F0000}"/>
    <cellStyle name="Output 2 2 6 31 2" xfId="40305" xr:uid="{00000000-0005-0000-0000-0000829F0000}"/>
    <cellStyle name="Output 2 2 6 32" xfId="40306" xr:uid="{00000000-0005-0000-0000-0000839F0000}"/>
    <cellStyle name="Output 2 2 6 32 2" xfId="40307" xr:uid="{00000000-0005-0000-0000-0000849F0000}"/>
    <cellStyle name="Output 2 2 6 33" xfId="40308" xr:uid="{00000000-0005-0000-0000-0000859F0000}"/>
    <cellStyle name="Output 2 2 6 33 2" xfId="40309" xr:uid="{00000000-0005-0000-0000-0000869F0000}"/>
    <cellStyle name="Output 2 2 6 34" xfId="40310" xr:uid="{00000000-0005-0000-0000-0000879F0000}"/>
    <cellStyle name="Output 2 2 6 34 2" xfId="40311" xr:uid="{00000000-0005-0000-0000-0000889F0000}"/>
    <cellStyle name="Output 2 2 6 35" xfId="40312" xr:uid="{00000000-0005-0000-0000-0000899F0000}"/>
    <cellStyle name="Output 2 2 6 35 2" xfId="40313" xr:uid="{00000000-0005-0000-0000-00008A9F0000}"/>
    <cellStyle name="Output 2 2 6 36" xfId="40314" xr:uid="{00000000-0005-0000-0000-00008B9F0000}"/>
    <cellStyle name="Output 2 2 6 36 2" xfId="40315" xr:uid="{00000000-0005-0000-0000-00008C9F0000}"/>
    <cellStyle name="Output 2 2 6 37" xfId="40316" xr:uid="{00000000-0005-0000-0000-00008D9F0000}"/>
    <cellStyle name="Output 2 2 6 37 2" xfId="40317" xr:uid="{00000000-0005-0000-0000-00008E9F0000}"/>
    <cellStyle name="Output 2 2 6 38" xfId="40318" xr:uid="{00000000-0005-0000-0000-00008F9F0000}"/>
    <cellStyle name="Output 2 2 6 38 2" xfId="40319" xr:uid="{00000000-0005-0000-0000-0000909F0000}"/>
    <cellStyle name="Output 2 2 6 39" xfId="40320" xr:uid="{00000000-0005-0000-0000-0000919F0000}"/>
    <cellStyle name="Output 2 2 6 39 2" xfId="40321" xr:uid="{00000000-0005-0000-0000-0000929F0000}"/>
    <cellStyle name="Output 2 2 6 4" xfId="40322" xr:uid="{00000000-0005-0000-0000-0000939F0000}"/>
    <cellStyle name="Output 2 2 6 4 2" xfId="40323" xr:uid="{00000000-0005-0000-0000-0000949F0000}"/>
    <cellStyle name="Output 2 2 6 40" xfId="40324" xr:uid="{00000000-0005-0000-0000-0000959F0000}"/>
    <cellStyle name="Output 2 2 6 41" xfId="40325" xr:uid="{00000000-0005-0000-0000-0000969F0000}"/>
    <cellStyle name="Output 2 2 6 42" xfId="40326" xr:uid="{00000000-0005-0000-0000-0000979F0000}"/>
    <cellStyle name="Output 2 2 6 43" xfId="40327" xr:uid="{00000000-0005-0000-0000-0000989F0000}"/>
    <cellStyle name="Output 2 2 6 44" xfId="40328" xr:uid="{00000000-0005-0000-0000-0000999F0000}"/>
    <cellStyle name="Output 2 2 6 45" xfId="40329" xr:uid="{00000000-0005-0000-0000-00009A9F0000}"/>
    <cellStyle name="Output 2 2 6 46" xfId="40330" xr:uid="{00000000-0005-0000-0000-00009B9F0000}"/>
    <cellStyle name="Output 2 2 6 47" xfId="40331" xr:uid="{00000000-0005-0000-0000-00009C9F0000}"/>
    <cellStyle name="Output 2 2 6 48" xfId="40332" xr:uid="{00000000-0005-0000-0000-00009D9F0000}"/>
    <cellStyle name="Output 2 2 6 49" xfId="40333" xr:uid="{00000000-0005-0000-0000-00009E9F0000}"/>
    <cellStyle name="Output 2 2 6 5" xfId="40334" xr:uid="{00000000-0005-0000-0000-00009F9F0000}"/>
    <cellStyle name="Output 2 2 6 5 2" xfId="40335" xr:uid="{00000000-0005-0000-0000-0000A09F0000}"/>
    <cellStyle name="Output 2 2 6 50" xfId="40336" xr:uid="{00000000-0005-0000-0000-0000A19F0000}"/>
    <cellStyle name="Output 2 2 6 51" xfId="40337" xr:uid="{00000000-0005-0000-0000-0000A29F0000}"/>
    <cellStyle name="Output 2 2 6 52" xfId="40338" xr:uid="{00000000-0005-0000-0000-0000A39F0000}"/>
    <cellStyle name="Output 2 2 6 53" xfId="40339" xr:uid="{00000000-0005-0000-0000-0000A49F0000}"/>
    <cellStyle name="Output 2 2 6 54" xfId="40340" xr:uid="{00000000-0005-0000-0000-0000A59F0000}"/>
    <cellStyle name="Output 2 2 6 55" xfId="40341" xr:uid="{00000000-0005-0000-0000-0000A69F0000}"/>
    <cellStyle name="Output 2 2 6 56" xfId="40342" xr:uid="{00000000-0005-0000-0000-0000A79F0000}"/>
    <cellStyle name="Output 2 2 6 57" xfId="40343" xr:uid="{00000000-0005-0000-0000-0000A89F0000}"/>
    <cellStyle name="Output 2 2 6 58" xfId="40344" xr:uid="{00000000-0005-0000-0000-0000A99F0000}"/>
    <cellStyle name="Output 2 2 6 59" xfId="40345" xr:uid="{00000000-0005-0000-0000-0000AA9F0000}"/>
    <cellStyle name="Output 2 2 6 6" xfId="40346" xr:uid="{00000000-0005-0000-0000-0000AB9F0000}"/>
    <cellStyle name="Output 2 2 6 6 2" xfId="40347" xr:uid="{00000000-0005-0000-0000-0000AC9F0000}"/>
    <cellStyle name="Output 2 2 6 60" xfId="40348" xr:uid="{00000000-0005-0000-0000-0000AD9F0000}"/>
    <cellStyle name="Output 2 2 6 61" xfId="40349" xr:uid="{00000000-0005-0000-0000-0000AE9F0000}"/>
    <cellStyle name="Output 2 2 6 62" xfId="40350" xr:uid="{00000000-0005-0000-0000-0000AF9F0000}"/>
    <cellStyle name="Output 2 2 6 63" xfId="40351" xr:uid="{00000000-0005-0000-0000-0000B09F0000}"/>
    <cellStyle name="Output 2 2 6 64" xfId="40352" xr:uid="{00000000-0005-0000-0000-0000B19F0000}"/>
    <cellStyle name="Output 2 2 6 65" xfId="40353" xr:uid="{00000000-0005-0000-0000-0000B29F0000}"/>
    <cellStyle name="Output 2 2 6 66" xfId="40354" xr:uid="{00000000-0005-0000-0000-0000B39F0000}"/>
    <cellStyle name="Output 2 2 6 67" xfId="40355" xr:uid="{00000000-0005-0000-0000-0000B49F0000}"/>
    <cellStyle name="Output 2 2 6 68" xfId="40356" xr:uid="{00000000-0005-0000-0000-0000B59F0000}"/>
    <cellStyle name="Output 2 2 6 69" xfId="40357" xr:uid="{00000000-0005-0000-0000-0000B69F0000}"/>
    <cellStyle name="Output 2 2 6 7" xfId="40358" xr:uid="{00000000-0005-0000-0000-0000B79F0000}"/>
    <cellStyle name="Output 2 2 6 7 2" xfId="40359" xr:uid="{00000000-0005-0000-0000-0000B89F0000}"/>
    <cellStyle name="Output 2 2 6 70" xfId="40360" xr:uid="{00000000-0005-0000-0000-0000B99F0000}"/>
    <cellStyle name="Output 2 2 6 71" xfId="40361" xr:uid="{00000000-0005-0000-0000-0000BA9F0000}"/>
    <cellStyle name="Output 2 2 6 72" xfId="40362" xr:uid="{00000000-0005-0000-0000-0000BB9F0000}"/>
    <cellStyle name="Output 2 2 6 73" xfId="40363" xr:uid="{00000000-0005-0000-0000-0000BC9F0000}"/>
    <cellStyle name="Output 2 2 6 74" xfId="40364" xr:uid="{00000000-0005-0000-0000-0000BD9F0000}"/>
    <cellStyle name="Output 2 2 6 75" xfId="40365" xr:uid="{00000000-0005-0000-0000-0000BE9F0000}"/>
    <cellStyle name="Output 2 2 6 76" xfId="40366" xr:uid="{00000000-0005-0000-0000-0000BF9F0000}"/>
    <cellStyle name="Output 2 2 6 77" xfId="52533" xr:uid="{00000000-0005-0000-0000-0000C09F0000}"/>
    <cellStyle name="Output 2 2 6 78" xfId="52765" xr:uid="{00000000-0005-0000-0000-0000C19F0000}"/>
    <cellStyle name="Output 2 2 6 79" xfId="53226" xr:uid="{00000000-0005-0000-0000-0000C29F0000}"/>
    <cellStyle name="Output 2 2 6 8" xfId="40367" xr:uid="{00000000-0005-0000-0000-0000C39F0000}"/>
    <cellStyle name="Output 2 2 6 8 2" xfId="40368" xr:uid="{00000000-0005-0000-0000-0000C49F0000}"/>
    <cellStyle name="Output 2 2 6 9" xfId="40369" xr:uid="{00000000-0005-0000-0000-0000C59F0000}"/>
    <cellStyle name="Output 2 2 6 9 2" xfId="40370" xr:uid="{00000000-0005-0000-0000-0000C69F0000}"/>
    <cellStyle name="Output 2 2 60" xfId="40371" xr:uid="{00000000-0005-0000-0000-0000C79F0000}"/>
    <cellStyle name="Output 2 2 61" xfId="40372" xr:uid="{00000000-0005-0000-0000-0000C89F0000}"/>
    <cellStyle name="Output 2 2 62" xfId="40373" xr:uid="{00000000-0005-0000-0000-0000C99F0000}"/>
    <cellStyle name="Output 2 2 63" xfId="40374" xr:uid="{00000000-0005-0000-0000-0000CA9F0000}"/>
    <cellStyle name="Output 2 2 64" xfId="40375" xr:uid="{00000000-0005-0000-0000-0000CB9F0000}"/>
    <cellStyle name="Output 2 2 65" xfId="40376" xr:uid="{00000000-0005-0000-0000-0000CC9F0000}"/>
    <cellStyle name="Output 2 2 66" xfId="40377" xr:uid="{00000000-0005-0000-0000-0000CD9F0000}"/>
    <cellStyle name="Output 2 2 67" xfId="40378" xr:uid="{00000000-0005-0000-0000-0000CE9F0000}"/>
    <cellStyle name="Output 2 2 68" xfId="40379" xr:uid="{00000000-0005-0000-0000-0000CF9F0000}"/>
    <cellStyle name="Output 2 2 69" xfId="40380" xr:uid="{00000000-0005-0000-0000-0000D09F0000}"/>
    <cellStyle name="Output 2 2 7" xfId="1117" xr:uid="{00000000-0005-0000-0000-0000D19F0000}"/>
    <cellStyle name="Output 2 2 7 10" xfId="40381" xr:uid="{00000000-0005-0000-0000-0000D29F0000}"/>
    <cellStyle name="Output 2 2 7 10 2" xfId="40382" xr:uid="{00000000-0005-0000-0000-0000D39F0000}"/>
    <cellStyle name="Output 2 2 7 11" xfId="40383" xr:uid="{00000000-0005-0000-0000-0000D49F0000}"/>
    <cellStyle name="Output 2 2 7 11 2" xfId="40384" xr:uid="{00000000-0005-0000-0000-0000D59F0000}"/>
    <cellStyle name="Output 2 2 7 12" xfId="40385" xr:uid="{00000000-0005-0000-0000-0000D69F0000}"/>
    <cellStyle name="Output 2 2 7 12 2" xfId="40386" xr:uid="{00000000-0005-0000-0000-0000D79F0000}"/>
    <cellStyle name="Output 2 2 7 13" xfId="40387" xr:uid="{00000000-0005-0000-0000-0000D89F0000}"/>
    <cellStyle name="Output 2 2 7 13 2" xfId="40388" xr:uid="{00000000-0005-0000-0000-0000D99F0000}"/>
    <cellStyle name="Output 2 2 7 14" xfId="40389" xr:uid="{00000000-0005-0000-0000-0000DA9F0000}"/>
    <cellStyle name="Output 2 2 7 14 2" xfId="40390" xr:uid="{00000000-0005-0000-0000-0000DB9F0000}"/>
    <cellStyle name="Output 2 2 7 15" xfId="40391" xr:uid="{00000000-0005-0000-0000-0000DC9F0000}"/>
    <cellStyle name="Output 2 2 7 15 2" xfId="40392" xr:uid="{00000000-0005-0000-0000-0000DD9F0000}"/>
    <cellStyle name="Output 2 2 7 16" xfId="40393" xr:uid="{00000000-0005-0000-0000-0000DE9F0000}"/>
    <cellStyle name="Output 2 2 7 16 2" xfId="40394" xr:uid="{00000000-0005-0000-0000-0000DF9F0000}"/>
    <cellStyle name="Output 2 2 7 17" xfId="40395" xr:uid="{00000000-0005-0000-0000-0000E09F0000}"/>
    <cellStyle name="Output 2 2 7 17 2" xfId="40396" xr:uid="{00000000-0005-0000-0000-0000E19F0000}"/>
    <cellStyle name="Output 2 2 7 18" xfId="40397" xr:uid="{00000000-0005-0000-0000-0000E29F0000}"/>
    <cellStyle name="Output 2 2 7 18 2" xfId="40398" xr:uid="{00000000-0005-0000-0000-0000E39F0000}"/>
    <cellStyle name="Output 2 2 7 19" xfId="40399" xr:uid="{00000000-0005-0000-0000-0000E49F0000}"/>
    <cellStyle name="Output 2 2 7 19 2" xfId="40400" xr:uid="{00000000-0005-0000-0000-0000E59F0000}"/>
    <cellStyle name="Output 2 2 7 2" xfId="1118" xr:uid="{00000000-0005-0000-0000-0000E69F0000}"/>
    <cellStyle name="Output 2 2 7 2 2" xfId="40401" xr:uid="{00000000-0005-0000-0000-0000E79F0000}"/>
    <cellStyle name="Output 2 2 7 20" xfId="40402" xr:uid="{00000000-0005-0000-0000-0000E89F0000}"/>
    <cellStyle name="Output 2 2 7 20 2" xfId="40403" xr:uid="{00000000-0005-0000-0000-0000E99F0000}"/>
    <cellStyle name="Output 2 2 7 21" xfId="40404" xr:uid="{00000000-0005-0000-0000-0000EA9F0000}"/>
    <cellStyle name="Output 2 2 7 21 2" xfId="40405" xr:uid="{00000000-0005-0000-0000-0000EB9F0000}"/>
    <cellStyle name="Output 2 2 7 22" xfId="40406" xr:uid="{00000000-0005-0000-0000-0000EC9F0000}"/>
    <cellStyle name="Output 2 2 7 22 2" xfId="40407" xr:uid="{00000000-0005-0000-0000-0000ED9F0000}"/>
    <cellStyle name="Output 2 2 7 23" xfId="40408" xr:uid="{00000000-0005-0000-0000-0000EE9F0000}"/>
    <cellStyle name="Output 2 2 7 23 2" xfId="40409" xr:uid="{00000000-0005-0000-0000-0000EF9F0000}"/>
    <cellStyle name="Output 2 2 7 24" xfId="40410" xr:uid="{00000000-0005-0000-0000-0000F09F0000}"/>
    <cellStyle name="Output 2 2 7 24 2" xfId="40411" xr:uid="{00000000-0005-0000-0000-0000F19F0000}"/>
    <cellStyle name="Output 2 2 7 25" xfId="40412" xr:uid="{00000000-0005-0000-0000-0000F29F0000}"/>
    <cellStyle name="Output 2 2 7 25 2" xfId="40413" xr:uid="{00000000-0005-0000-0000-0000F39F0000}"/>
    <cellStyle name="Output 2 2 7 26" xfId="40414" xr:uid="{00000000-0005-0000-0000-0000F49F0000}"/>
    <cellStyle name="Output 2 2 7 26 2" xfId="40415" xr:uid="{00000000-0005-0000-0000-0000F59F0000}"/>
    <cellStyle name="Output 2 2 7 27" xfId="40416" xr:uid="{00000000-0005-0000-0000-0000F69F0000}"/>
    <cellStyle name="Output 2 2 7 27 2" xfId="40417" xr:uid="{00000000-0005-0000-0000-0000F79F0000}"/>
    <cellStyle name="Output 2 2 7 28" xfId="40418" xr:uid="{00000000-0005-0000-0000-0000F89F0000}"/>
    <cellStyle name="Output 2 2 7 28 2" xfId="40419" xr:uid="{00000000-0005-0000-0000-0000F99F0000}"/>
    <cellStyle name="Output 2 2 7 29" xfId="40420" xr:uid="{00000000-0005-0000-0000-0000FA9F0000}"/>
    <cellStyle name="Output 2 2 7 29 2" xfId="40421" xr:uid="{00000000-0005-0000-0000-0000FB9F0000}"/>
    <cellStyle name="Output 2 2 7 3" xfId="40422" xr:uid="{00000000-0005-0000-0000-0000FC9F0000}"/>
    <cellStyle name="Output 2 2 7 3 2" xfId="40423" xr:uid="{00000000-0005-0000-0000-0000FD9F0000}"/>
    <cellStyle name="Output 2 2 7 30" xfId="40424" xr:uid="{00000000-0005-0000-0000-0000FE9F0000}"/>
    <cellStyle name="Output 2 2 7 30 2" xfId="40425" xr:uid="{00000000-0005-0000-0000-0000FF9F0000}"/>
    <cellStyle name="Output 2 2 7 31" xfId="40426" xr:uid="{00000000-0005-0000-0000-000000A00000}"/>
    <cellStyle name="Output 2 2 7 31 2" xfId="40427" xr:uid="{00000000-0005-0000-0000-000001A00000}"/>
    <cellStyle name="Output 2 2 7 32" xfId="40428" xr:uid="{00000000-0005-0000-0000-000002A00000}"/>
    <cellStyle name="Output 2 2 7 32 2" xfId="40429" xr:uid="{00000000-0005-0000-0000-000003A00000}"/>
    <cellStyle name="Output 2 2 7 33" xfId="40430" xr:uid="{00000000-0005-0000-0000-000004A00000}"/>
    <cellStyle name="Output 2 2 7 33 2" xfId="40431" xr:uid="{00000000-0005-0000-0000-000005A00000}"/>
    <cellStyle name="Output 2 2 7 34" xfId="40432" xr:uid="{00000000-0005-0000-0000-000006A00000}"/>
    <cellStyle name="Output 2 2 7 34 2" xfId="40433" xr:uid="{00000000-0005-0000-0000-000007A00000}"/>
    <cellStyle name="Output 2 2 7 35" xfId="40434" xr:uid="{00000000-0005-0000-0000-000008A00000}"/>
    <cellStyle name="Output 2 2 7 35 2" xfId="40435" xr:uid="{00000000-0005-0000-0000-000009A00000}"/>
    <cellStyle name="Output 2 2 7 36" xfId="40436" xr:uid="{00000000-0005-0000-0000-00000AA00000}"/>
    <cellStyle name="Output 2 2 7 36 2" xfId="40437" xr:uid="{00000000-0005-0000-0000-00000BA00000}"/>
    <cellStyle name="Output 2 2 7 37" xfId="40438" xr:uid="{00000000-0005-0000-0000-00000CA00000}"/>
    <cellStyle name="Output 2 2 7 37 2" xfId="40439" xr:uid="{00000000-0005-0000-0000-00000DA00000}"/>
    <cellStyle name="Output 2 2 7 38" xfId="40440" xr:uid="{00000000-0005-0000-0000-00000EA00000}"/>
    <cellStyle name="Output 2 2 7 38 2" xfId="40441" xr:uid="{00000000-0005-0000-0000-00000FA00000}"/>
    <cellStyle name="Output 2 2 7 39" xfId="40442" xr:uid="{00000000-0005-0000-0000-000010A00000}"/>
    <cellStyle name="Output 2 2 7 39 2" xfId="40443" xr:uid="{00000000-0005-0000-0000-000011A00000}"/>
    <cellStyle name="Output 2 2 7 4" xfId="40444" xr:uid="{00000000-0005-0000-0000-000012A00000}"/>
    <cellStyle name="Output 2 2 7 4 2" xfId="40445" xr:uid="{00000000-0005-0000-0000-000013A00000}"/>
    <cellStyle name="Output 2 2 7 40" xfId="40446" xr:uid="{00000000-0005-0000-0000-000014A00000}"/>
    <cellStyle name="Output 2 2 7 41" xfId="40447" xr:uid="{00000000-0005-0000-0000-000015A00000}"/>
    <cellStyle name="Output 2 2 7 42" xfId="40448" xr:uid="{00000000-0005-0000-0000-000016A00000}"/>
    <cellStyle name="Output 2 2 7 43" xfId="40449" xr:uid="{00000000-0005-0000-0000-000017A00000}"/>
    <cellStyle name="Output 2 2 7 44" xfId="40450" xr:uid="{00000000-0005-0000-0000-000018A00000}"/>
    <cellStyle name="Output 2 2 7 45" xfId="40451" xr:uid="{00000000-0005-0000-0000-000019A00000}"/>
    <cellStyle name="Output 2 2 7 46" xfId="40452" xr:uid="{00000000-0005-0000-0000-00001AA00000}"/>
    <cellStyle name="Output 2 2 7 47" xfId="40453" xr:uid="{00000000-0005-0000-0000-00001BA00000}"/>
    <cellStyle name="Output 2 2 7 48" xfId="40454" xr:uid="{00000000-0005-0000-0000-00001CA00000}"/>
    <cellStyle name="Output 2 2 7 49" xfId="40455" xr:uid="{00000000-0005-0000-0000-00001DA00000}"/>
    <cellStyle name="Output 2 2 7 5" xfId="40456" xr:uid="{00000000-0005-0000-0000-00001EA00000}"/>
    <cellStyle name="Output 2 2 7 5 2" xfId="40457" xr:uid="{00000000-0005-0000-0000-00001FA00000}"/>
    <cellStyle name="Output 2 2 7 50" xfId="40458" xr:uid="{00000000-0005-0000-0000-000020A00000}"/>
    <cellStyle name="Output 2 2 7 51" xfId="40459" xr:uid="{00000000-0005-0000-0000-000021A00000}"/>
    <cellStyle name="Output 2 2 7 52" xfId="40460" xr:uid="{00000000-0005-0000-0000-000022A00000}"/>
    <cellStyle name="Output 2 2 7 53" xfId="40461" xr:uid="{00000000-0005-0000-0000-000023A00000}"/>
    <cellStyle name="Output 2 2 7 54" xfId="40462" xr:uid="{00000000-0005-0000-0000-000024A00000}"/>
    <cellStyle name="Output 2 2 7 55" xfId="40463" xr:uid="{00000000-0005-0000-0000-000025A00000}"/>
    <cellStyle name="Output 2 2 7 56" xfId="40464" xr:uid="{00000000-0005-0000-0000-000026A00000}"/>
    <cellStyle name="Output 2 2 7 57" xfId="40465" xr:uid="{00000000-0005-0000-0000-000027A00000}"/>
    <cellStyle name="Output 2 2 7 58" xfId="40466" xr:uid="{00000000-0005-0000-0000-000028A00000}"/>
    <cellStyle name="Output 2 2 7 59" xfId="40467" xr:uid="{00000000-0005-0000-0000-000029A00000}"/>
    <cellStyle name="Output 2 2 7 6" xfId="40468" xr:uid="{00000000-0005-0000-0000-00002AA00000}"/>
    <cellStyle name="Output 2 2 7 6 2" xfId="40469" xr:uid="{00000000-0005-0000-0000-00002BA00000}"/>
    <cellStyle name="Output 2 2 7 60" xfId="40470" xr:uid="{00000000-0005-0000-0000-00002CA00000}"/>
    <cellStyle name="Output 2 2 7 61" xfId="40471" xr:uid="{00000000-0005-0000-0000-00002DA00000}"/>
    <cellStyle name="Output 2 2 7 62" xfId="40472" xr:uid="{00000000-0005-0000-0000-00002EA00000}"/>
    <cellStyle name="Output 2 2 7 63" xfId="40473" xr:uid="{00000000-0005-0000-0000-00002FA00000}"/>
    <cellStyle name="Output 2 2 7 64" xfId="40474" xr:uid="{00000000-0005-0000-0000-000030A00000}"/>
    <cellStyle name="Output 2 2 7 65" xfId="40475" xr:uid="{00000000-0005-0000-0000-000031A00000}"/>
    <cellStyle name="Output 2 2 7 66" xfId="40476" xr:uid="{00000000-0005-0000-0000-000032A00000}"/>
    <cellStyle name="Output 2 2 7 67" xfId="40477" xr:uid="{00000000-0005-0000-0000-000033A00000}"/>
    <cellStyle name="Output 2 2 7 68" xfId="40478" xr:uid="{00000000-0005-0000-0000-000034A00000}"/>
    <cellStyle name="Output 2 2 7 69" xfId="40479" xr:uid="{00000000-0005-0000-0000-000035A00000}"/>
    <cellStyle name="Output 2 2 7 7" xfId="40480" xr:uid="{00000000-0005-0000-0000-000036A00000}"/>
    <cellStyle name="Output 2 2 7 7 2" xfId="40481" xr:uid="{00000000-0005-0000-0000-000037A00000}"/>
    <cellStyle name="Output 2 2 7 70" xfId="40482" xr:uid="{00000000-0005-0000-0000-000038A00000}"/>
    <cellStyle name="Output 2 2 7 71" xfId="40483" xr:uid="{00000000-0005-0000-0000-000039A00000}"/>
    <cellStyle name="Output 2 2 7 72" xfId="40484" xr:uid="{00000000-0005-0000-0000-00003AA00000}"/>
    <cellStyle name="Output 2 2 7 73" xfId="40485" xr:uid="{00000000-0005-0000-0000-00003BA00000}"/>
    <cellStyle name="Output 2 2 7 74" xfId="40486" xr:uid="{00000000-0005-0000-0000-00003CA00000}"/>
    <cellStyle name="Output 2 2 7 75" xfId="40487" xr:uid="{00000000-0005-0000-0000-00003DA00000}"/>
    <cellStyle name="Output 2 2 7 76" xfId="40488" xr:uid="{00000000-0005-0000-0000-00003EA00000}"/>
    <cellStyle name="Output 2 2 7 77" xfId="52482" xr:uid="{00000000-0005-0000-0000-00003FA00000}"/>
    <cellStyle name="Output 2 2 7 78" xfId="52243" xr:uid="{00000000-0005-0000-0000-000040A00000}"/>
    <cellStyle name="Output 2 2 7 79" xfId="53175" xr:uid="{00000000-0005-0000-0000-000041A00000}"/>
    <cellStyle name="Output 2 2 7 8" xfId="40489" xr:uid="{00000000-0005-0000-0000-000042A00000}"/>
    <cellStyle name="Output 2 2 7 8 2" xfId="40490" xr:uid="{00000000-0005-0000-0000-000043A00000}"/>
    <cellStyle name="Output 2 2 7 9" xfId="40491" xr:uid="{00000000-0005-0000-0000-000044A00000}"/>
    <cellStyle name="Output 2 2 7 9 2" xfId="40492" xr:uid="{00000000-0005-0000-0000-000045A00000}"/>
    <cellStyle name="Output 2 2 70" xfId="40493" xr:uid="{00000000-0005-0000-0000-000046A00000}"/>
    <cellStyle name="Output 2 2 71" xfId="40494" xr:uid="{00000000-0005-0000-0000-000047A00000}"/>
    <cellStyle name="Output 2 2 72" xfId="40495" xr:uid="{00000000-0005-0000-0000-000048A00000}"/>
    <cellStyle name="Output 2 2 73" xfId="40496" xr:uid="{00000000-0005-0000-0000-000049A00000}"/>
    <cellStyle name="Output 2 2 74" xfId="40497" xr:uid="{00000000-0005-0000-0000-00004AA00000}"/>
    <cellStyle name="Output 2 2 75" xfId="40498" xr:uid="{00000000-0005-0000-0000-00004BA00000}"/>
    <cellStyle name="Output 2 2 76" xfId="40499" xr:uid="{00000000-0005-0000-0000-00004CA00000}"/>
    <cellStyle name="Output 2 2 77" xfId="40500" xr:uid="{00000000-0005-0000-0000-00004DA00000}"/>
    <cellStyle name="Output 2 2 78" xfId="40501" xr:uid="{00000000-0005-0000-0000-00004EA00000}"/>
    <cellStyle name="Output 2 2 79" xfId="40502" xr:uid="{00000000-0005-0000-0000-00004FA00000}"/>
    <cellStyle name="Output 2 2 8" xfId="1119" xr:uid="{00000000-0005-0000-0000-000050A00000}"/>
    <cellStyle name="Output 2 2 8 10" xfId="40503" xr:uid="{00000000-0005-0000-0000-000051A00000}"/>
    <cellStyle name="Output 2 2 8 10 2" xfId="40504" xr:uid="{00000000-0005-0000-0000-000052A00000}"/>
    <cellStyle name="Output 2 2 8 11" xfId="40505" xr:uid="{00000000-0005-0000-0000-000053A00000}"/>
    <cellStyle name="Output 2 2 8 11 2" xfId="40506" xr:uid="{00000000-0005-0000-0000-000054A00000}"/>
    <cellStyle name="Output 2 2 8 12" xfId="40507" xr:uid="{00000000-0005-0000-0000-000055A00000}"/>
    <cellStyle name="Output 2 2 8 12 2" xfId="40508" xr:uid="{00000000-0005-0000-0000-000056A00000}"/>
    <cellStyle name="Output 2 2 8 13" xfId="40509" xr:uid="{00000000-0005-0000-0000-000057A00000}"/>
    <cellStyle name="Output 2 2 8 13 2" xfId="40510" xr:uid="{00000000-0005-0000-0000-000058A00000}"/>
    <cellStyle name="Output 2 2 8 14" xfId="40511" xr:uid="{00000000-0005-0000-0000-000059A00000}"/>
    <cellStyle name="Output 2 2 8 14 2" xfId="40512" xr:uid="{00000000-0005-0000-0000-00005AA00000}"/>
    <cellStyle name="Output 2 2 8 15" xfId="40513" xr:uid="{00000000-0005-0000-0000-00005BA00000}"/>
    <cellStyle name="Output 2 2 8 15 2" xfId="40514" xr:uid="{00000000-0005-0000-0000-00005CA00000}"/>
    <cellStyle name="Output 2 2 8 16" xfId="40515" xr:uid="{00000000-0005-0000-0000-00005DA00000}"/>
    <cellStyle name="Output 2 2 8 16 2" xfId="40516" xr:uid="{00000000-0005-0000-0000-00005EA00000}"/>
    <cellStyle name="Output 2 2 8 17" xfId="40517" xr:uid="{00000000-0005-0000-0000-00005FA00000}"/>
    <cellStyle name="Output 2 2 8 17 2" xfId="40518" xr:uid="{00000000-0005-0000-0000-000060A00000}"/>
    <cellStyle name="Output 2 2 8 18" xfId="40519" xr:uid="{00000000-0005-0000-0000-000061A00000}"/>
    <cellStyle name="Output 2 2 8 18 2" xfId="40520" xr:uid="{00000000-0005-0000-0000-000062A00000}"/>
    <cellStyle name="Output 2 2 8 19" xfId="40521" xr:uid="{00000000-0005-0000-0000-000063A00000}"/>
    <cellStyle name="Output 2 2 8 19 2" xfId="40522" xr:uid="{00000000-0005-0000-0000-000064A00000}"/>
    <cellStyle name="Output 2 2 8 2" xfId="1120" xr:uid="{00000000-0005-0000-0000-000065A00000}"/>
    <cellStyle name="Output 2 2 8 2 2" xfId="40523" xr:uid="{00000000-0005-0000-0000-000066A00000}"/>
    <cellStyle name="Output 2 2 8 20" xfId="40524" xr:uid="{00000000-0005-0000-0000-000067A00000}"/>
    <cellStyle name="Output 2 2 8 20 2" xfId="40525" xr:uid="{00000000-0005-0000-0000-000068A00000}"/>
    <cellStyle name="Output 2 2 8 21" xfId="40526" xr:uid="{00000000-0005-0000-0000-000069A00000}"/>
    <cellStyle name="Output 2 2 8 21 2" xfId="40527" xr:uid="{00000000-0005-0000-0000-00006AA00000}"/>
    <cellStyle name="Output 2 2 8 22" xfId="40528" xr:uid="{00000000-0005-0000-0000-00006BA00000}"/>
    <cellStyle name="Output 2 2 8 22 2" xfId="40529" xr:uid="{00000000-0005-0000-0000-00006CA00000}"/>
    <cellStyle name="Output 2 2 8 23" xfId="40530" xr:uid="{00000000-0005-0000-0000-00006DA00000}"/>
    <cellStyle name="Output 2 2 8 23 2" xfId="40531" xr:uid="{00000000-0005-0000-0000-00006EA00000}"/>
    <cellStyle name="Output 2 2 8 24" xfId="40532" xr:uid="{00000000-0005-0000-0000-00006FA00000}"/>
    <cellStyle name="Output 2 2 8 24 2" xfId="40533" xr:uid="{00000000-0005-0000-0000-000070A00000}"/>
    <cellStyle name="Output 2 2 8 25" xfId="40534" xr:uid="{00000000-0005-0000-0000-000071A00000}"/>
    <cellStyle name="Output 2 2 8 25 2" xfId="40535" xr:uid="{00000000-0005-0000-0000-000072A00000}"/>
    <cellStyle name="Output 2 2 8 26" xfId="40536" xr:uid="{00000000-0005-0000-0000-000073A00000}"/>
    <cellStyle name="Output 2 2 8 26 2" xfId="40537" xr:uid="{00000000-0005-0000-0000-000074A00000}"/>
    <cellStyle name="Output 2 2 8 27" xfId="40538" xr:uid="{00000000-0005-0000-0000-000075A00000}"/>
    <cellStyle name="Output 2 2 8 27 2" xfId="40539" xr:uid="{00000000-0005-0000-0000-000076A00000}"/>
    <cellStyle name="Output 2 2 8 28" xfId="40540" xr:uid="{00000000-0005-0000-0000-000077A00000}"/>
    <cellStyle name="Output 2 2 8 28 2" xfId="40541" xr:uid="{00000000-0005-0000-0000-000078A00000}"/>
    <cellStyle name="Output 2 2 8 29" xfId="40542" xr:uid="{00000000-0005-0000-0000-000079A00000}"/>
    <cellStyle name="Output 2 2 8 29 2" xfId="40543" xr:uid="{00000000-0005-0000-0000-00007AA00000}"/>
    <cellStyle name="Output 2 2 8 3" xfId="40544" xr:uid="{00000000-0005-0000-0000-00007BA00000}"/>
    <cellStyle name="Output 2 2 8 3 2" xfId="40545" xr:uid="{00000000-0005-0000-0000-00007CA00000}"/>
    <cellStyle name="Output 2 2 8 30" xfId="40546" xr:uid="{00000000-0005-0000-0000-00007DA00000}"/>
    <cellStyle name="Output 2 2 8 30 2" xfId="40547" xr:uid="{00000000-0005-0000-0000-00007EA00000}"/>
    <cellStyle name="Output 2 2 8 31" xfId="40548" xr:uid="{00000000-0005-0000-0000-00007FA00000}"/>
    <cellStyle name="Output 2 2 8 31 2" xfId="40549" xr:uid="{00000000-0005-0000-0000-000080A00000}"/>
    <cellStyle name="Output 2 2 8 32" xfId="40550" xr:uid="{00000000-0005-0000-0000-000081A00000}"/>
    <cellStyle name="Output 2 2 8 32 2" xfId="40551" xr:uid="{00000000-0005-0000-0000-000082A00000}"/>
    <cellStyle name="Output 2 2 8 33" xfId="40552" xr:uid="{00000000-0005-0000-0000-000083A00000}"/>
    <cellStyle name="Output 2 2 8 33 2" xfId="40553" xr:uid="{00000000-0005-0000-0000-000084A00000}"/>
    <cellStyle name="Output 2 2 8 34" xfId="40554" xr:uid="{00000000-0005-0000-0000-000085A00000}"/>
    <cellStyle name="Output 2 2 8 34 2" xfId="40555" xr:uid="{00000000-0005-0000-0000-000086A00000}"/>
    <cellStyle name="Output 2 2 8 35" xfId="40556" xr:uid="{00000000-0005-0000-0000-000087A00000}"/>
    <cellStyle name="Output 2 2 8 35 2" xfId="40557" xr:uid="{00000000-0005-0000-0000-000088A00000}"/>
    <cellStyle name="Output 2 2 8 36" xfId="40558" xr:uid="{00000000-0005-0000-0000-000089A00000}"/>
    <cellStyle name="Output 2 2 8 36 2" xfId="40559" xr:uid="{00000000-0005-0000-0000-00008AA00000}"/>
    <cellStyle name="Output 2 2 8 37" xfId="40560" xr:uid="{00000000-0005-0000-0000-00008BA00000}"/>
    <cellStyle name="Output 2 2 8 37 2" xfId="40561" xr:uid="{00000000-0005-0000-0000-00008CA00000}"/>
    <cellStyle name="Output 2 2 8 38" xfId="40562" xr:uid="{00000000-0005-0000-0000-00008DA00000}"/>
    <cellStyle name="Output 2 2 8 38 2" xfId="40563" xr:uid="{00000000-0005-0000-0000-00008EA00000}"/>
    <cellStyle name="Output 2 2 8 39" xfId="40564" xr:uid="{00000000-0005-0000-0000-00008FA00000}"/>
    <cellStyle name="Output 2 2 8 39 2" xfId="40565" xr:uid="{00000000-0005-0000-0000-000090A00000}"/>
    <cellStyle name="Output 2 2 8 4" xfId="40566" xr:uid="{00000000-0005-0000-0000-000091A00000}"/>
    <cellStyle name="Output 2 2 8 4 2" xfId="40567" xr:uid="{00000000-0005-0000-0000-000092A00000}"/>
    <cellStyle name="Output 2 2 8 40" xfId="40568" xr:uid="{00000000-0005-0000-0000-000093A00000}"/>
    <cellStyle name="Output 2 2 8 41" xfId="40569" xr:uid="{00000000-0005-0000-0000-000094A00000}"/>
    <cellStyle name="Output 2 2 8 42" xfId="40570" xr:uid="{00000000-0005-0000-0000-000095A00000}"/>
    <cellStyle name="Output 2 2 8 43" xfId="40571" xr:uid="{00000000-0005-0000-0000-000096A00000}"/>
    <cellStyle name="Output 2 2 8 44" xfId="40572" xr:uid="{00000000-0005-0000-0000-000097A00000}"/>
    <cellStyle name="Output 2 2 8 45" xfId="40573" xr:uid="{00000000-0005-0000-0000-000098A00000}"/>
    <cellStyle name="Output 2 2 8 46" xfId="40574" xr:uid="{00000000-0005-0000-0000-000099A00000}"/>
    <cellStyle name="Output 2 2 8 47" xfId="40575" xr:uid="{00000000-0005-0000-0000-00009AA00000}"/>
    <cellStyle name="Output 2 2 8 48" xfId="40576" xr:uid="{00000000-0005-0000-0000-00009BA00000}"/>
    <cellStyle name="Output 2 2 8 49" xfId="40577" xr:uid="{00000000-0005-0000-0000-00009CA00000}"/>
    <cellStyle name="Output 2 2 8 5" xfId="40578" xr:uid="{00000000-0005-0000-0000-00009DA00000}"/>
    <cellStyle name="Output 2 2 8 5 2" xfId="40579" xr:uid="{00000000-0005-0000-0000-00009EA00000}"/>
    <cellStyle name="Output 2 2 8 50" xfId="40580" xr:uid="{00000000-0005-0000-0000-00009FA00000}"/>
    <cellStyle name="Output 2 2 8 51" xfId="40581" xr:uid="{00000000-0005-0000-0000-0000A0A00000}"/>
    <cellStyle name="Output 2 2 8 52" xfId="40582" xr:uid="{00000000-0005-0000-0000-0000A1A00000}"/>
    <cellStyle name="Output 2 2 8 53" xfId="40583" xr:uid="{00000000-0005-0000-0000-0000A2A00000}"/>
    <cellStyle name="Output 2 2 8 54" xfId="40584" xr:uid="{00000000-0005-0000-0000-0000A3A00000}"/>
    <cellStyle name="Output 2 2 8 55" xfId="40585" xr:uid="{00000000-0005-0000-0000-0000A4A00000}"/>
    <cellStyle name="Output 2 2 8 56" xfId="40586" xr:uid="{00000000-0005-0000-0000-0000A5A00000}"/>
    <cellStyle name="Output 2 2 8 57" xfId="40587" xr:uid="{00000000-0005-0000-0000-0000A6A00000}"/>
    <cellStyle name="Output 2 2 8 58" xfId="40588" xr:uid="{00000000-0005-0000-0000-0000A7A00000}"/>
    <cellStyle name="Output 2 2 8 59" xfId="40589" xr:uid="{00000000-0005-0000-0000-0000A8A00000}"/>
    <cellStyle name="Output 2 2 8 6" xfId="40590" xr:uid="{00000000-0005-0000-0000-0000A9A00000}"/>
    <cellStyle name="Output 2 2 8 6 2" xfId="40591" xr:uid="{00000000-0005-0000-0000-0000AAA00000}"/>
    <cellStyle name="Output 2 2 8 60" xfId="40592" xr:uid="{00000000-0005-0000-0000-0000ABA00000}"/>
    <cellStyle name="Output 2 2 8 61" xfId="40593" xr:uid="{00000000-0005-0000-0000-0000ACA00000}"/>
    <cellStyle name="Output 2 2 8 62" xfId="40594" xr:uid="{00000000-0005-0000-0000-0000ADA00000}"/>
    <cellStyle name="Output 2 2 8 63" xfId="40595" xr:uid="{00000000-0005-0000-0000-0000AEA00000}"/>
    <cellStyle name="Output 2 2 8 64" xfId="40596" xr:uid="{00000000-0005-0000-0000-0000AFA00000}"/>
    <cellStyle name="Output 2 2 8 65" xfId="40597" xr:uid="{00000000-0005-0000-0000-0000B0A00000}"/>
    <cellStyle name="Output 2 2 8 66" xfId="40598" xr:uid="{00000000-0005-0000-0000-0000B1A00000}"/>
    <cellStyle name="Output 2 2 8 67" xfId="40599" xr:uid="{00000000-0005-0000-0000-0000B2A00000}"/>
    <cellStyle name="Output 2 2 8 68" xfId="40600" xr:uid="{00000000-0005-0000-0000-0000B3A00000}"/>
    <cellStyle name="Output 2 2 8 69" xfId="40601" xr:uid="{00000000-0005-0000-0000-0000B4A00000}"/>
    <cellStyle name="Output 2 2 8 7" xfId="40602" xr:uid="{00000000-0005-0000-0000-0000B5A00000}"/>
    <cellStyle name="Output 2 2 8 7 2" xfId="40603" xr:uid="{00000000-0005-0000-0000-0000B6A00000}"/>
    <cellStyle name="Output 2 2 8 70" xfId="40604" xr:uid="{00000000-0005-0000-0000-0000B7A00000}"/>
    <cellStyle name="Output 2 2 8 71" xfId="40605" xr:uid="{00000000-0005-0000-0000-0000B8A00000}"/>
    <cellStyle name="Output 2 2 8 72" xfId="40606" xr:uid="{00000000-0005-0000-0000-0000B9A00000}"/>
    <cellStyle name="Output 2 2 8 73" xfId="40607" xr:uid="{00000000-0005-0000-0000-0000BAA00000}"/>
    <cellStyle name="Output 2 2 8 74" xfId="40608" xr:uid="{00000000-0005-0000-0000-0000BBA00000}"/>
    <cellStyle name="Output 2 2 8 75" xfId="40609" xr:uid="{00000000-0005-0000-0000-0000BCA00000}"/>
    <cellStyle name="Output 2 2 8 76" xfId="40610" xr:uid="{00000000-0005-0000-0000-0000BDA00000}"/>
    <cellStyle name="Output 2 2 8 77" xfId="52555" xr:uid="{00000000-0005-0000-0000-0000BEA00000}"/>
    <cellStyle name="Output 2 2 8 78" xfId="52787" xr:uid="{00000000-0005-0000-0000-0000BFA00000}"/>
    <cellStyle name="Output 2 2 8 79" xfId="53248" xr:uid="{00000000-0005-0000-0000-0000C0A00000}"/>
    <cellStyle name="Output 2 2 8 8" xfId="40611" xr:uid="{00000000-0005-0000-0000-0000C1A00000}"/>
    <cellStyle name="Output 2 2 8 8 2" xfId="40612" xr:uid="{00000000-0005-0000-0000-0000C2A00000}"/>
    <cellStyle name="Output 2 2 8 9" xfId="40613" xr:uid="{00000000-0005-0000-0000-0000C3A00000}"/>
    <cellStyle name="Output 2 2 8 9 2" xfId="40614" xr:uid="{00000000-0005-0000-0000-0000C4A00000}"/>
    <cellStyle name="Output 2 2 80" xfId="40615" xr:uid="{00000000-0005-0000-0000-0000C5A00000}"/>
    <cellStyle name="Output 2 2 81" xfId="40616" xr:uid="{00000000-0005-0000-0000-0000C6A00000}"/>
    <cellStyle name="Output 2 2 82" xfId="40617" xr:uid="{00000000-0005-0000-0000-0000C7A00000}"/>
    <cellStyle name="Output 2 2 83" xfId="40618" xr:uid="{00000000-0005-0000-0000-0000C8A00000}"/>
    <cellStyle name="Output 2 2 84" xfId="40619" xr:uid="{00000000-0005-0000-0000-0000C9A00000}"/>
    <cellStyle name="Output 2 2 85" xfId="40620" xr:uid="{00000000-0005-0000-0000-0000CAA00000}"/>
    <cellStyle name="Output 2 2 86" xfId="40621" xr:uid="{00000000-0005-0000-0000-0000CBA00000}"/>
    <cellStyle name="Output 2 2 87" xfId="40622" xr:uid="{00000000-0005-0000-0000-0000CCA00000}"/>
    <cellStyle name="Output 2 2 88" xfId="40623" xr:uid="{00000000-0005-0000-0000-0000CDA00000}"/>
    <cellStyle name="Output 2 2 89" xfId="40624" xr:uid="{00000000-0005-0000-0000-0000CEA00000}"/>
    <cellStyle name="Output 2 2 9" xfId="1121" xr:uid="{00000000-0005-0000-0000-0000CFA00000}"/>
    <cellStyle name="Output 2 2 9 10" xfId="40625" xr:uid="{00000000-0005-0000-0000-0000D0A00000}"/>
    <cellStyle name="Output 2 2 9 10 2" xfId="40626" xr:uid="{00000000-0005-0000-0000-0000D1A00000}"/>
    <cellStyle name="Output 2 2 9 11" xfId="40627" xr:uid="{00000000-0005-0000-0000-0000D2A00000}"/>
    <cellStyle name="Output 2 2 9 11 2" xfId="40628" xr:uid="{00000000-0005-0000-0000-0000D3A00000}"/>
    <cellStyle name="Output 2 2 9 12" xfId="40629" xr:uid="{00000000-0005-0000-0000-0000D4A00000}"/>
    <cellStyle name="Output 2 2 9 12 2" xfId="40630" xr:uid="{00000000-0005-0000-0000-0000D5A00000}"/>
    <cellStyle name="Output 2 2 9 13" xfId="40631" xr:uid="{00000000-0005-0000-0000-0000D6A00000}"/>
    <cellStyle name="Output 2 2 9 13 2" xfId="40632" xr:uid="{00000000-0005-0000-0000-0000D7A00000}"/>
    <cellStyle name="Output 2 2 9 14" xfId="40633" xr:uid="{00000000-0005-0000-0000-0000D8A00000}"/>
    <cellStyle name="Output 2 2 9 14 2" xfId="40634" xr:uid="{00000000-0005-0000-0000-0000D9A00000}"/>
    <cellStyle name="Output 2 2 9 15" xfId="40635" xr:uid="{00000000-0005-0000-0000-0000DAA00000}"/>
    <cellStyle name="Output 2 2 9 15 2" xfId="40636" xr:uid="{00000000-0005-0000-0000-0000DBA00000}"/>
    <cellStyle name="Output 2 2 9 16" xfId="40637" xr:uid="{00000000-0005-0000-0000-0000DCA00000}"/>
    <cellStyle name="Output 2 2 9 16 2" xfId="40638" xr:uid="{00000000-0005-0000-0000-0000DDA00000}"/>
    <cellStyle name="Output 2 2 9 17" xfId="40639" xr:uid="{00000000-0005-0000-0000-0000DEA00000}"/>
    <cellStyle name="Output 2 2 9 17 2" xfId="40640" xr:uid="{00000000-0005-0000-0000-0000DFA00000}"/>
    <cellStyle name="Output 2 2 9 18" xfId="40641" xr:uid="{00000000-0005-0000-0000-0000E0A00000}"/>
    <cellStyle name="Output 2 2 9 18 2" xfId="40642" xr:uid="{00000000-0005-0000-0000-0000E1A00000}"/>
    <cellStyle name="Output 2 2 9 19" xfId="40643" xr:uid="{00000000-0005-0000-0000-0000E2A00000}"/>
    <cellStyle name="Output 2 2 9 19 2" xfId="40644" xr:uid="{00000000-0005-0000-0000-0000E3A00000}"/>
    <cellStyle name="Output 2 2 9 2" xfId="1122" xr:uid="{00000000-0005-0000-0000-0000E4A00000}"/>
    <cellStyle name="Output 2 2 9 2 2" xfId="40645" xr:uid="{00000000-0005-0000-0000-0000E5A00000}"/>
    <cellStyle name="Output 2 2 9 20" xfId="40646" xr:uid="{00000000-0005-0000-0000-0000E6A00000}"/>
    <cellStyle name="Output 2 2 9 20 2" xfId="40647" xr:uid="{00000000-0005-0000-0000-0000E7A00000}"/>
    <cellStyle name="Output 2 2 9 21" xfId="40648" xr:uid="{00000000-0005-0000-0000-0000E8A00000}"/>
    <cellStyle name="Output 2 2 9 21 2" xfId="40649" xr:uid="{00000000-0005-0000-0000-0000E9A00000}"/>
    <cellStyle name="Output 2 2 9 22" xfId="40650" xr:uid="{00000000-0005-0000-0000-0000EAA00000}"/>
    <cellStyle name="Output 2 2 9 22 2" xfId="40651" xr:uid="{00000000-0005-0000-0000-0000EBA00000}"/>
    <cellStyle name="Output 2 2 9 23" xfId="40652" xr:uid="{00000000-0005-0000-0000-0000ECA00000}"/>
    <cellStyle name="Output 2 2 9 23 2" xfId="40653" xr:uid="{00000000-0005-0000-0000-0000EDA00000}"/>
    <cellStyle name="Output 2 2 9 24" xfId="40654" xr:uid="{00000000-0005-0000-0000-0000EEA00000}"/>
    <cellStyle name="Output 2 2 9 24 2" xfId="40655" xr:uid="{00000000-0005-0000-0000-0000EFA00000}"/>
    <cellStyle name="Output 2 2 9 25" xfId="40656" xr:uid="{00000000-0005-0000-0000-0000F0A00000}"/>
    <cellStyle name="Output 2 2 9 25 2" xfId="40657" xr:uid="{00000000-0005-0000-0000-0000F1A00000}"/>
    <cellStyle name="Output 2 2 9 26" xfId="40658" xr:uid="{00000000-0005-0000-0000-0000F2A00000}"/>
    <cellStyle name="Output 2 2 9 26 2" xfId="40659" xr:uid="{00000000-0005-0000-0000-0000F3A00000}"/>
    <cellStyle name="Output 2 2 9 27" xfId="40660" xr:uid="{00000000-0005-0000-0000-0000F4A00000}"/>
    <cellStyle name="Output 2 2 9 27 2" xfId="40661" xr:uid="{00000000-0005-0000-0000-0000F5A00000}"/>
    <cellStyle name="Output 2 2 9 28" xfId="40662" xr:uid="{00000000-0005-0000-0000-0000F6A00000}"/>
    <cellStyle name="Output 2 2 9 28 2" xfId="40663" xr:uid="{00000000-0005-0000-0000-0000F7A00000}"/>
    <cellStyle name="Output 2 2 9 29" xfId="40664" xr:uid="{00000000-0005-0000-0000-0000F8A00000}"/>
    <cellStyle name="Output 2 2 9 29 2" xfId="40665" xr:uid="{00000000-0005-0000-0000-0000F9A00000}"/>
    <cellStyle name="Output 2 2 9 3" xfId="40666" xr:uid="{00000000-0005-0000-0000-0000FAA00000}"/>
    <cellStyle name="Output 2 2 9 3 2" xfId="40667" xr:uid="{00000000-0005-0000-0000-0000FBA00000}"/>
    <cellStyle name="Output 2 2 9 30" xfId="40668" xr:uid="{00000000-0005-0000-0000-0000FCA00000}"/>
    <cellStyle name="Output 2 2 9 30 2" xfId="40669" xr:uid="{00000000-0005-0000-0000-0000FDA00000}"/>
    <cellStyle name="Output 2 2 9 31" xfId="40670" xr:uid="{00000000-0005-0000-0000-0000FEA00000}"/>
    <cellStyle name="Output 2 2 9 31 2" xfId="40671" xr:uid="{00000000-0005-0000-0000-0000FFA00000}"/>
    <cellStyle name="Output 2 2 9 32" xfId="40672" xr:uid="{00000000-0005-0000-0000-000000A10000}"/>
    <cellStyle name="Output 2 2 9 32 2" xfId="40673" xr:uid="{00000000-0005-0000-0000-000001A10000}"/>
    <cellStyle name="Output 2 2 9 33" xfId="40674" xr:uid="{00000000-0005-0000-0000-000002A10000}"/>
    <cellStyle name="Output 2 2 9 33 2" xfId="40675" xr:uid="{00000000-0005-0000-0000-000003A10000}"/>
    <cellStyle name="Output 2 2 9 34" xfId="40676" xr:uid="{00000000-0005-0000-0000-000004A10000}"/>
    <cellStyle name="Output 2 2 9 34 2" xfId="40677" xr:uid="{00000000-0005-0000-0000-000005A10000}"/>
    <cellStyle name="Output 2 2 9 35" xfId="40678" xr:uid="{00000000-0005-0000-0000-000006A10000}"/>
    <cellStyle name="Output 2 2 9 35 2" xfId="40679" xr:uid="{00000000-0005-0000-0000-000007A10000}"/>
    <cellStyle name="Output 2 2 9 36" xfId="40680" xr:uid="{00000000-0005-0000-0000-000008A10000}"/>
    <cellStyle name="Output 2 2 9 36 2" xfId="40681" xr:uid="{00000000-0005-0000-0000-000009A10000}"/>
    <cellStyle name="Output 2 2 9 37" xfId="40682" xr:uid="{00000000-0005-0000-0000-00000AA10000}"/>
    <cellStyle name="Output 2 2 9 37 2" xfId="40683" xr:uid="{00000000-0005-0000-0000-00000BA10000}"/>
    <cellStyle name="Output 2 2 9 38" xfId="40684" xr:uid="{00000000-0005-0000-0000-00000CA10000}"/>
    <cellStyle name="Output 2 2 9 38 2" xfId="40685" xr:uid="{00000000-0005-0000-0000-00000DA10000}"/>
    <cellStyle name="Output 2 2 9 39" xfId="40686" xr:uid="{00000000-0005-0000-0000-00000EA10000}"/>
    <cellStyle name="Output 2 2 9 39 2" xfId="40687" xr:uid="{00000000-0005-0000-0000-00000FA10000}"/>
    <cellStyle name="Output 2 2 9 4" xfId="40688" xr:uid="{00000000-0005-0000-0000-000010A10000}"/>
    <cellStyle name="Output 2 2 9 4 2" xfId="40689" xr:uid="{00000000-0005-0000-0000-000011A10000}"/>
    <cellStyle name="Output 2 2 9 40" xfId="40690" xr:uid="{00000000-0005-0000-0000-000012A10000}"/>
    <cellStyle name="Output 2 2 9 41" xfId="40691" xr:uid="{00000000-0005-0000-0000-000013A10000}"/>
    <cellStyle name="Output 2 2 9 42" xfId="40692" xr:uid="{00000000-0005-0000-0000-000014A10000}"/>
    <cellStyle name="Output 2 2 9 43" xfId="40693" xr:uid="{00000000-0005-0000-0000-000015A10000}"/>
    <cellStyle name="Output 2 2 9 44" xfId="40694" xr:uid="{00000000-0005-0000-0000-000016A10000}"/>
    <cellStyle name="Output 2 2 9 45" xfId="40695" xr:uid="{00000000-0005-0000-0000-000017A10000}"/>
    <cellStyle name="Output 2 2 9 46" xfId="40696" xr:uid="{00000000-0005-0000-0000-000018A10000}"/>
    <cellStyle name="Output 2 2 9 47" xfId="40697" xr:uid="{00000000-0005-0000-0000-000019A10000}"/>
    <cellStyle name="Output 2 2 9 48" xfId="40698" xr:uid="{00000000-0005-0000-0000-00001AA10000}"/>
    <cellStyle name="Output 2 2 9 49" xfId="40699" xr:uid="{00000000-0005-0000-0000-00001BA10000}"/>
    <cellStyle name="Output 2 2 9 5" xfId="40700" xr:uid="{00000000-0005-0000-0000-00001CA10000}"/>
    <cellStyle name="Output 2 2 9 5 2" xfId="40701" xr:uid="{00000000-0005-0000-0000-00001DA10000}"/>
    <cellStyle name="Output 2 2 9 50" xfId="40702" xr:uid="{00000000-0005-0000-0000-00001EA10000}"/>
    <cellStyle name="Output 2 2 9 51" xfId="40703" xr:uid="{00000000-0005-0000-0000-00001FA10000}"/>
    <cellStyle name="Output 2 2 9 52" xfId="40704" xr:uid="{00000000-0005-0000-0000-000020A10000}"/>
    <cellStyle name="Output 2 2 9 53" xfId="40705" xr:uid="{00000000-0005-0000-0000-000021A10000}"/>
    <cellStyle name="Output 2 2 9 54" xfId="40706" xr:uid="{00000000-0005-0000-0000-000022A10000}"/>
    <cellStyle name="Output 2 2 9 55" xfId="40707" xr:uid="{00000000-0005-0000-0000-000023A10000}"/>
    <cellStyle name="Output 2 2 9 56" xfId="40708" xr:uid="{00000000-0005-0000-0000-000024A10000}"/>
    <cellStyle name="Output 2 2 9 57" xfId="40709" xr:uid="{00000000-0005-0000-0000-000025A10000}"/>
    <cellStyle name="Output 2 2 9 58" xfId="40710" xr:uid="{00000000-0005-0000-0000-000026A10000}"/>
    <cellStyle name="Output 2 2 9 59" xfId="40711" xr:uid="{00000000-0005-0000-0000-000027A10000}"/>
    <cellStyle name="Output 2 2 9 6" xfId="40712" xr:uid="{00000000-0005-0000-0000-000028A10000}"/>
    <cellStyle name="Output 2 2 9 6 2" xfId="40713" xr:uid="{00000000-0005-0000-0000-000029A10000}"/>
    <cellStyle name="Output 2 2 9 60" xfId="40714" xr:uid="{00000000-0005-0000-0000-00002AA10000}"/>
    <cellStyle name="Output 2 2 9 61" xfId="40715" xr:uid="{00000000-0005-0000-0000-00002BA10000}"/>
    <cellStyle name="Output 2 2 9 62" xfId="40716" xr:uid="{00000000-0005-0000-0000-00002CA10000}"/>
    <cellStyle name="Output 2 2 9 63" xfId="40717" xr:uid="{00000000-0005-0000-0000-00002DA10000}"/>
    <cellStyle name="Output 2 2 9 64" xfId="40718" xr:uid="{00000000-0005-0000-0000-00002EA10000}"/>
    <cellStyle name="Output 2 2 9 65" xfId="40719" xr:uid="{00000000-0005-0000-0000-00002FA10000}"/>
    <cellStyle name="Output 2 2 9 66" xfId="40720" xr:uid="{00000000-0005-0000-0000-000030A10000}"/>
    <cellStyle name="Output 2 2 9 67" xfId="40721" xr:uid="{00000000-0005-0000-0000-000031A10000}"/>
    <cellStyle name="Output 2 2 9 68" xfId="40722" xr:uid="{00000000-0005-0000-0000-000032A10000}"/>
    <cellStyle name="Output 2 2 9 69" xfId="40723" xr:uid="{00000000-0005-0000-0000-000033A10000}"/>
    <cellStyle name="Output 2 2 9 7" xfId="40724" xr:uid="{00000000-0005-0000-0000-000034A10000}"/>
    <cellStyle name="Output 2 2 9 7 2" xfId="40725" xr:uid="{00000000-0005-0000-0000-000035A10000}"/>
    <cellStyle name="Output 2 2 9 70" xfId="40726" xr:uid="{00000000-0005-0000-0000-000036A10000}"/>
    <cellStyle name="Output 2 2 9 71" xfId="40727" xr:uid="{00000000-0005-0000-0000-000037A10000}"/>
    <cellStyle name="Output 2 2 9 72" xfId="40728" xr:uid="{00000000-0005-0000-0000-000038A10000}"/>
    <cellStyle name="Output 2 2 9 73" xfId="40729" xr:uid="{00000000-0005-0000-0000-000039A10000}"/>
    <cellStyle name="Output 2 2 9 74" xfId="40730" xr:uid="{00000000-0005-0000-0000-00003AA10000}"/>
    <cellStyle name="Output 2 2 9 75" xfId="40731" xr:uid="{00000000-0005-0000-0000-00003BA10000}"/>
    <cellStyle name="Output 2 2 9 76" xfId="40732" xr:uid="{00000000-0005-0000-0000-00003CA10000}"/>
    <cellStyle name="Output 2 2 9 77" xfId="52379" xr:uid="{00000000-0005-0000-0000-00003DA10000}"/>
    <cellStyle name="Output 2 2 9 78" xfId="52616" xr:uid="{00000000-0005-0000-0000-00003EA10000}"/>
    <cellStyle name="Output 2 2 9 79" xfId="53062" xr:uid="{00000000-0005-0000-0000-00003FA10000}"/>
    <cellStyle name="Output 2 2 9 8" xfId="40733" xr:uid="{00000000-0005-0000-0000-000040A10000}"/>
    <cellStyle name="Output 2 2 9 8 2" xfId="40734" xr:uid="{00000000-0005-0000-0000-000041A10000}"/>
    <cellStyle name="Output 2 2 9 9" xfId="40735" xr:uid="{00000000-0005-0000-0000-000042A10000}"/>
    <cellStyle name="Output 2 2 9 9 2" xfId="40736" xr:uid="{00000000-0005-0000-0000-000043A10000}"/>
    <cellStyle name="Output 2 2 90" xfId="40737" xr:uid="{00000000-0005-0000-0000-000044A10000}"/>
    <cellStyle name="Output 2 2 91" xfId="40738" xr:uid="{00000000-0005-0000-0000-000045A10000}"/>
    <cellStyle name="Output 2 2 92" xfId="40739" xr:uid="{00000000-0005-0000-0000-000046A10000}"/>
    <cellStyle name="Output 2 2 93" xfId="40740" xr:uid="{00000000-0005-0000-0000-000047A10000}"/>
    <cellStyle name="Output 2 2 94" xfId="40741" xr:uid="{00000000-0005-0000-0000-000048A10000}"/>
    <cellStyle name="Output 2 2 95" xfId="40742" xr:uid="{00000000-0005-0000-0000-000049A10000}"/>
    <cellStyle name="Output 2 2 96" xfId="52373" xr:uid="{00000000-0005-0000-0000-00004AA10000}"/>
    <cellStyle name="Output 2 2 97" xfId="52362" xr:uid="{00000000-0005-0000-0000-00004BA10000}"/>
    <cellStyle name="Output 2 2 98" xfId="53056" xr:uid="{00000000-0005-0000-0000-00004CA10000}"/>
    <cellStyle name="Output 2 20" xfId="1123" xr:uid="{00000000-0005-0000-0000-00004DA10000}"/>
    <cellStyle name="Output 2 20 10" xfId="40743" xr:uid="{00000000-0005-0000-0000-00004EA10000}"/>
    <cellStyle name="Output 2 20 10 2" xfId="40744" xr:uid="{00000000-0005-0000-0000-00004FA10000}"/>
    <cellStyle name="Output 2 20 11" xfId="40745" xr:uid="{00000000-0005-0000-0000-000050A10000}"/>
    <cellStyle name="Output 2 20 11 2" xfId="40746" xr:uid="{00000000-0005-0000-0000-000051A10000}"/>
    <cellStyle name="Output 2 20 12" xfId="40747" xr:uid="{00000000-0005-0000-0000-000052A10000}"/>
    <cellStyle name="Output 2 20 12 2" xfId="40748" xr:uid="{00000000-0005-0000-0000-000053A10000}"/>
    <cellStyle name="Output 2 20 13" xfId="40749" xr:uid="{00000000-0005-0000-0000-000054A10000}"/>
    <cellStyle name="Output 2 20 13 2" xfId="40750" xr:uid="{00000000-0005-0000-0000-000055A10000}"/>
    <cellStyle name="Output 2 20 14" xfId="40751" xr:uid="{00000000-0005-0000-0000-000056A10000}"/>
    <cellStyle name="Output 2 20 14 2" xfId="40752" xr:uid="{00000000-0005-0000-0000-000057A10000}"/>
    <cellStyle name="Output 2 20 15" xfId="40753" xr:uid="{00000000-0005-0000-0000-000058A10000}"/>
    <cellStyle name="Output 2 20 15 2" xfId="40754" xr:uid="{00000000-0005-0000-0000-000059A10000}"/>
    <cellStyle name="Output 2 20 16" xfId="40755" xr:uid="{00000000-0005-0000-0000-00005AA10000}"/>
    <cellStyle name="Output 2 20 16 2" xfId="40756" xr:uid="{00000000-0005-0000-0000-00005BA10000}"/>
    <cellStyle name="Output 2 20 17" xfId="40757" xr:uid="{00000000-0005-0000-0000-00005CA10000}"/>
    <cellStyle name="Output 2 20 17 2" xfId="40758" xr:uid="{00000000-0005-0000-0000-00005DA10000}"/>
    <cellStyle name="Output 2 20 18" xfId="40759" xr:uid="{00000000-0005-0000-0000-00005EA10000}"/>
    <cellStyle name="Output 2 20 18 2" xfId="40760" xr:uid="{00000000-0005-0000-0000-00005FA10000}"/>
    <cellStyle name="Output 2 20 19" xfId="40761" xr:uid="{00000000-0005-0000-0000-000060A10000}"/>
    <cellStyle name="Output 2 20 19 2" xfId="40762" xr:uid="{00000000-0005-0000-0000-000061A10000}"/>
    <cellStyle name="Output 2 20 2" xfId="1124" xr:uid="{00000000-0005-0000-0000-000062A10000}"/>
    <cellStyle name="Output 2 20 2 2" xfId="40763" xr:uid="{00000000-0005-0000-0000-000063A10000}"/>
    <cellStyle name="Output 2 20 20" xfId="40764" xr:uid="{00000000-0005-0000-0000-000064A10000}"/>
    <cellStyle name="Output 2 20 20 2" xfId="40765" xr:uid="{00000000-0005-0000-0000-000065A10000}"/>
    <cellStyle name="Output 2 20 21" xfId="40766" xr:uid="{00000000-0005-0000-0000-000066A10000}"/>
    <cellStyle name="Output 2 20 21 2" xfId="40767" xr:uid="{00000000-0005-0000-0000-000067A10000}"/>
    <cellStyle name="Output 2 20 22" xfId="40768" xr:uid="{00000000-0005-0000-0000-000068A10000}"/>
    <cellStyle name="Output 2 20 22 2" xfId="40769" xr:uid="{00000000-0005-0000-0000-000069A10000}"/>
    <cellStyle name="Output 2 20 23" xfId="40770" xr:uid="{00000000-0005-0000-0000-00006AA10000}"/>
    <cellStyle name="Output 2 20 23 2" xfId="40771" xr:uid="{00000000-0005-0000-0000-00006BA10000}"/>
    <cellStyle name="Output 2 20 24" xfId="40772" xr:uid="{00000000-0005-0000-0000-00006CA10000}"/>
    <cellStyle name="Output 2 20 24 2" xfId="40773" xr:uid="{00000000-0005-0000-0000-00006DA10000}"/>
    <cellStyle name="Output 2 20 25" xfId="40774" xr:uid="{00000000-0005-0000-0000-00006EA10000}"/>
    <cellStyle name="Output 2 20 25 2" xfId="40775" xr:uid="{00000000-0005-0000-0000-00006FA10000}"/>
    <cellStyle name="Output 2 20 26" xfId="40776" xr:uid="{00000000-0005-0000-0000-000070A10000}"/>
    <cellStyle name="Output 2 20 26 2" xfId="40777" xr:uid="{00000000-0005-0000-0000-000071A10000}"/>
    <cellStyle name="Output 2 20 27" xfId="40778" xr:uid="{00000000-0005-0000-0000-000072A10000}"/>
    <cellStyle name="Output 2 20 27 2" xfId="40779" xr:uid="{00000000-0005-0000-0000-000073A10000}"/>
    <cellStyle name="Output 2 20 28" xfId="40780" xr:uid="{00000000-0005-0000-0000-000074A10000}"/>
    <cellStyle name="Output 2 20 28 2" xfId="40781" xr:uid="{00000000-0005-0000-0000-000075A10000}"/>
    <cellStyle name="Output 2 20 29" xfId="40782" xr:uid="{00000000-0005-0000-0000-000076A10000}"/>
    <cellStyle name="Output 2 20 29 2" xfId="40783" xr:uid="{00000000-0005-0000-0000-000077A10000}"/>
    <cellStyle name="Output 2 20 3" xfId="40784" xr:uid="{00000000-0005-0000-0000-000078A10000}"/>
    <cellStyle name="Output 2 20 3 2" xfId="40785" xr:uid="{00000000-0005-0000-0000-000079A10000}"/>
    <cellStyle name="Output 2 20 30" xfId="40786" xr:uid="{00000000-0005-0000-0000-00007AA10000}"/>
    <cellStyle name="Output 2 20 30 2" xfId="40787" xr:uid="{00000000-0005-0000-0000-00007BA10000}"/>
    <cellStyle name="Output 2 20 31" xfId="40788" xr:uid="{00000000-0005-0000-0000-00007CA10000}"/>
    <cellStyle name="Output 2 20 31 2" xfId="40789" xr:uid="{00000000-0005-0000-0000-00007DA10000}"/>
    <cellStyle name="Output 2 20 32" xfId="40790" xr:uid="{00000000-0005-0000-0000-00007EA10000}"/>
    <cellStyle name="Output 2 20 32 2" xfId="40791" xr:uid="{00000000-0005-0000-0000-00007FA10000}"/>
    <cellStyle name="Output 2 20 33" xfId="40792" xr:uid="{00000000-0005-0000-0000-000080A10000}"/>
    <cellStyle name="Output 2 20 33 2" xfId="40793" xr:uid="{00000000-0005-0000-0000-000081A10000}"/>
    <cellStyle name="Output 2 20 34" xfId="40794" xr:uid="{00000000-0005-0000-0000-000082A10000}"/>
    <cellStyle name="Output 2 20 34 2" xfId="40795" xr:uid="{00000000-0005-0000-0000-000083A10000}"/>
    <cellStyle name="Output 2 20 35" xfId="40796" xr:uid="{00000000-0005-0000-0000-000084A10000}"/>
    <cellStyle name="Output 2 20 35 2" xfId="40797" xr:uid="{00000000-0005-0000-0000-000085A10000}"/>
    <cellStyle name="Output 2 20 36" xfId="40798" xr:uid="{00000000-0005-0000-0000-000086A10000}"/>
    <cellStyle name="Output 2 20 36 2" xfId="40799" xr:uid="{00000000-0005-0000-0000-000087A10000}"/>
    <cellStyle name="Output 2 20 37" xfId="40800" xr:uid="{00000000-0005-0000-0000-000088A10000}"/>
    <cellStyle name="Output 2 20 37 2" xfId="40801" xr:uid="{00000000-0005-0000-0000-000089A10000}"/>
    <cellStyle name="Output 2 20 38" xfId="40802" xr:uid="{00000000-0005-0000-0000-00008AA10000}"/>
    <cellStyle name="Output 2 20 38 2" xfId="40803" xr:uid="{00000000-0005-0000-0000-00008BA10000}"/>
    <cellStyle name="Output 2 20 39" xfId="40804" xr:uid="{00000000-0005-0000-0000-00008CA10000}"/>
    <cellStyle name="Output 2 20 39 2" xfId="40805" xr:uid="{00000000-0005-0000-0000-00008DA10000}"/>
    <cellStyle name="Output 2 20 4" xfId="40806" xr:uid="{00000000-0005-0000-0000-00008EA10000}"/>
    <cellStyle name="Output 2 20 4 2" xfId="40807" xr:uid="{00000000-0005-0000-0000-00008FA10000}"/>
    <cellStyle name="Output 2 20 40" xfId="40808" xr:uid="{00000000-0005-0000-0000-000090A10000}"/>
    <cellStyle name="Output 2 20 41" xfId="40809" xr:uid="{00000000-0005-0000-0000-000091A10000}"/>
    <cellStyle name="Output 2 20 42" xfId="40810" xr:uid="{00000000-0005-0000-0000-000092A10000}"/>
    <cellStyle name="Output 2 20 43" xfId="40811" xr:uid="{00000000-0005-0000-0000-000093A10000}"/>
    <cellStyle name="Output 2 20 44" xfId="40812" xr:uid="{00000000-0005-0000-0000-000094A10000}"/>
    <cellStyle name="Output 2 20 45" xfId="40813" xr:uid="{00000000-0005-0000-0000-000095A10000}"/>
    <cellStyle name="Output 2 20 46" xfId="40814" xr:uid="{00000000-0005-0000-0000-000096A10000}"/>
    <cellStyle name="Output 2 20 47" xfId="40815" xr:uid="{00000000-0005-0000-0000-000097A10000}"/>
    <cellStyle name="Output 2 20 48" xfId="40816" xr:uid="{00000000-0005-0000-0000-000098A10000}"/>
    <cellStyle name="Output 2 20 49" xfId="40817" xr:uid="{00000000-0005-0000-0000-000099A10000}"/>
    <cellStyle name="Output 2 20 5" xfId="40818" xr:uid="{00000000-0005-0000-0000-00009AA10000}"/>
    <cellStyle name="Output 2 20 5 2" xfId="40819" xr:uid="{00000000-0005-0000-0000-00009BA10000}"/>
    <cellStyle name="Output 2 20 50" xfId="40820" xr:uid="{00000000-0005-0000-0000-00009CA10000}"/>
    <cellStyle name="Output 2 20 51" xfId="40821" xr:uid="{00000000-0005-0000-0000-00009DA10000}"/>
    <cellStyle name="Output 2 20 52" xfId="40822" xr:uid="{00000000-0005-0000-0000-00009EA10000}"/>
    <cellStyle name="Output 2 20 53" xfId="40823" xr:uid="{00000000-0005-0000-0000-00009FA10000}"/>
    <cellStyle name="Output 2 20 54" xfId="40824" xr:uid="{00000000-0005-0000-0000-0000A0A10000}"/>
    <cellStyle name="Output 2 20 55" xfId="40825" xr:uid="{00000000-0005-0000-0000-0000A1A10000}"/>
    <cellStyle name="Output 2 20 56" xfId="40826" xr:uid="{00000000-0005-0000-0000-0000A2A10000}"/>
    <cellStyle name="Output 2 20 57" xfId="40827" xr:uid="{00000000-0005-0000-0000-0000A3A10000}"/>
    <cellStyle name="Output 2 20 58" xfId="40828" xr:uid="{00000000-0005-0000-0000-0000A4A10000}"/>
    <cellStyle name="Output 2 20 59" xfId="40829" xr:uid="{00000000-0005-0000-0000-0000A5A10000}"/>
    <cellStyle name="Output 2 20 6" xfId="40830" xr:uid="{00000000-0005-0000-0000-0000A6A10000}"/>
    <cellStyle name="Output 2 20 6 2" xfId="40831" xr:uid="{00000000-0005-0000-0000-0000A7A10000}"/>
    <cellStyle name="Output 2 20 60" xfId="40832" xr:uid="{00000000-0005-0000-0000-0000A8A10000}"/>
    <cellStyle name="Output 2 20 61" xfId="40833" xr:uid="{00000000-0005-0000-0000-0000A9A10000}"/>
    <cellStyle name="Output 2 20 62" xfId="40834" xr:uid="{00000000-0005-0000-0000-0000AAA10000}"/>
    <cellStyle name="Output 2 20 63" xfId="40835" xr:uid="{00000000-0005-0000-0000-0000ABA10000}"/>
    <cellStyle name="Output 2 20 64" xfId="40836" xr:uid="{00000000-0005-0000-0000-0000ACA10000}"/>
    <cellStyle name="Output 2 20 65" xfId="40837" xr:uid="{00000000-0005-0000-0000-0000ADA10000}"/>
    <cellStyle name="Output 2 20 66" xfId="40838" xr:uid="{00000000-0005-0000-0000-0000AEA10000}"/>
    <cellStyle name="Output 2 20 67" xfId="40839" xr:uid="{00000000-0005-0000-0000-0000AFA10000}"/>
    <cellStyle name="Output 2 20 68" xfId="40840" xr:uid="{00000000-0005-0000-0000-0000B0A10000}"/>
    <cellStyle name="Output 2 20 69" xfId="40841" xr:uid="{00000000-0005-0000-0000-0000B1A10000}"/>
    <cellStyle name="Output 2 20 7" xfId="40842" xr:uid="{00000000-0005-0000-0000-0000B2A10000}"/>
    <cellStyle name="Output 2 20 7 2" xfId="40843" xr:uid="{00000000-0005-0000-0000-0000B3A10000}"/>
    <cellStyle name="Output 2 20 70" xfId="40844" xr:uid="{00000000-0005-0000-0000-0000B4A10000}"/>
    <cellStyle name="Output 2 20 71" xfId="40845" xr:uid="{00000000-0005-0000-0000-0000B5A10000}"/>
    <cellStyle name="Output 2 20 72" xfId="40846" xr:uid="{00000000-0005-0000-0000-0000B6A10000}"/>
    <cellStyle name="Output 2 20 73" xfId="40847" xr:uid="{00000000-0005-0000-0000-0000B7A10000}"/>
    <cellStyle name="Output 2 20 74" xfId="40848" xr:uid="{00000000-0005-0000-0000-0000B8A10000}"/>
    <cellStyle name="Output 2 20 75" xfId="40849" xr:uid="{00000000-0005-0000-0000-0000B9A10000}"/>
    <cellStyle name="Output 2 20 76" xfId="40850" xr:uid="{00000000-0005-0000-0000-0000BAA10000}"/>
    <cellStyle name="Output 2 20 77" xfId="52742" xr:uid="{00000000-0005-0000-0000-0000BBA10000}"/>
    <cellStyle name="Output 2 20 78" xfId="53018" xr:uid="{00000000-0005-0000-0000-0000BCA10000}"/>
    <cellStyle name="Output 2 20 79" xfId="53479" xr:uid="{00000000-0005-0000-0000-0000BDA10000}"/>
    <cellStyle name="Output 2 20 8" xfId="40851" xr:uid="{00000000-0005-0000-0000-0000BEA10000}"/>
    <cellStyle name="Output 2 20 8 2" xfId="40852" xr:uid="{00000000-0005-0000-0000-0000BFA10000}"/>
    <cellStyle name="Output 2 20 9" xfId="40853" xr:uid="{00000000-0005-0000-0000-0000C0A10000}"/>
    <cellStyle name="Output 2 20 9 2" xfId="40854" xr:uid="{00000000-0005-0000-0000-0000C1A10000}"/>
    <cellStyle name="Output 2 21" xfId="1125" xr:uid="{00000000-0005-0000-0000-0000C2A10000}"/>
    <cellStyle name="Output 2 21 10" xfId="40855" xr:uid="{00000000-0005-0000-0000-0000C3A10000}"/>
    <cellStyle name="Output 2 21 10 2" xfId="40856" xr:uid="{00000000-0005-0000-0000-0000C4A10000}"/>
    <cellStyle name="Output 2 21 11" xfId="40857" xr:uid="{00000000-0005-0000-0000-0000C5A10000}"/>
    <cellStyle name="Output 2 21 11 2" xfId="40858" xr:uid="{00000000-0005-0000-0000-0000C6A10000}"/>
    <cellStyle name="Output 2 21 12" xfId="40859" xr:uid="{00000000-0005-0000-0000-0000C7A10000}"/>
    <cellStyle name="Output 2 21 12 2" xfId="40860" xr:uid="{00000000-0005-0000-0000-0000C8A10000}"/>
    <cellStyle name="Output 2 21 13" xfId="40861" xr:uid="{00000000-0005-0000-0000-0000C9A10000}"/>
    <cellStyle name="Output 2 21 13 2" xfId="40862" xr:uid="{00000000-0005-0000-0000-0000CAA10000}"/>
    <cellStyle name="Output 2 21 14" xfId="40863" xr:uid="{00000000-0005-0000-0000-0000CBA10000}"/>
    <cellStyle name="Output 2 21 14 2" xfId="40864" xr:uid="{00000000-0005-0000-0000-0000CCA10000}"/>
    <cellStyle name="Output 2 21 15" xfId="40865" xr:uid="{00000000-0005-0000-0000-0000CDA10000}"/>
    <cellStyle name="Output 2 21 15 2" xfId="40866" xr:uid="{00000000-0005-0000-0000-0000CEA10000}"/>
    <cellStyle name="Output 2 21 16" xfId="40867" xr:uid="{00000000-0005-0000-0000-0000CFA10000}"/>
    <cellStyle name="Output 2 21 16 2" xfId="40868" xr:uid="{00000000-0005-0000-0000-0000D0A10000}"/>
    <cellStyle name="Output 2 21 17" xfId="40869" xr:uid="{00000000-0005-0000-0000-0000D1A10000}"/>
    <cellStyle name="Output 2 21 17 2" xfId="40870" xr:uid="{00000000-0005-0000-0000-0000D2A10000}"/>
    <cellStyle name="Output 2 21 18" xfId="40871" xr:uid="{00000000-0005-0000-0000-0000D3A10000}"/>
    <cellStyle name="Output 2 21 18 2" xfId="40872" xr:uid="{00000000-0005-0000-0000-0000D4A10000}"/>
    <cellStyle name="Output 2 21 19" xfId="40873" xr:uid="{00000000-0005-0000-0000-0000D5A10000}"/>
    <cellStyle name="Output 2 21 19 2" xfId="40874" xr:uid="{00000000-0005-0000-0000-0000D6A10000}"/>
    <cellStyle name="Output 2 21 2" xfId="1126" xr:uid="{00000000-0005-0000-0000-0000D7A10000}"/>
    <cellStyle name="Output 2 21 2 2" xfId="40875" xr:uid="{00000000-0005-0000-0000-0000D8A10000}"/>
    <cellStyle name="Output 2 21 20" xfId="40876" xr:uid="{00000000-0005-0000-0000-0000D9A10000}"/>
    <cellStyle name="Output 2 21 20 2" xfId="40877" xr:uid="{00000000-0005-0000-0000-0000DAA10000}"/>
    <cellStyle name="Output 2 21 21" xfId="40878" xr:uid="{00000000-0005-0000-0000-0000DBA10000}"/>
    <cellStyle name="Output 2 21 21 2" xfId="40879" xr:uid="{00000000-0005-0000-0000-0000DCA10000}"/>
    <cellStyle name="Output 2 21 22" xfId="40880" xr:uid="{00000000-0005-0000-0000-0000DDA10000}"/>
    <cellStyle name="Output 2 21 22 2" xfId="40881" xr:uid="{00000000-0005-0000-0000-0000DEA10000}"/>
    <cellStyle name="Output 2 21 23" xfId="40882" xr:uid="{00000000-0005-0000-0000-0000DFA10000}"/>
    <cellStyle name="Output 2 21 23 2" xfId="40883" xr:uid="{00000000-0005-0000-0000-0000E0A10000}"/>
    <cellStyle name="Output 2 21 24" xfId="40884" xr:uid="{00000000-0005-0000-0000-0000E1A10000}"/>
    <cellStyle name="Output 2 21 24 2" xfId="40885" xr:uid="{00000000-0005-0000-0000-0000E2A10000}"/>
    <cellStyle name="Output 2 21 25" xfId="40886" xr:uid="{00000000-0005-0000-0000-0000E3A10000}"/>
    <cellStyle name="Output 2 21 25 2" xfId="40887" xr:uid="{00000000-0005-0000-0000-0000E4A10000}"/>
    <cellStyle name="Output 2 21 26" xfId="40888" xr:uid="{00000000-0005-0000-0000-0000E5A10000}"/>
    <cellStyle name="Output 2 21 26 2" xfId="40889" xr:uid="{00000000-0005-0000-0000-0000E6A10000}"/>
    <cellStyle name="Output 2 21 27" xfId="40890" xr:uid="{00000000-0005-0000-0000-0000E7A10000}"/>
    <cellStyle name="Output 2 21 27 2" xfId="40891" xr:uid="{00000000-0005-0000-0000-0000E8A10000}"/>
    <cellStyle name="Output 2 21 28" xfId="40892" xr:uid="{00000000-0005-0000-0000-0000E9A10000}"/>
    <cellStyle name="Output 2 21 28 2" xfId="40893" xr:uid="{00000000-0005-0000-0000-0000EAA10000}"/>
    <cellStyle name="Output 2 21 29" xfId="40894" xr:uid="{00000000-0005-0000-0000-0000EBA10000}"/>
    <cellStyle name="Output 2 21 29 2" xfId="40895" xr:uid="{00000000-0005-0000-0000-0000ECA10000}"/>
    <cellStyle name="Output 2 21 3" xfId="40896" xr:uid="{00000000-0005-0000-0000-0000EDA10000}"/>
    <cellStyle name="Output 2 21 3 2" xfId="40897" xr:uid="{00000000-0005-0000-0000-0000EEA10000}"/>
    <cellStyle name="Output 2 21 30" xfId="40898" xr:uid="{00000000-0005-0000-0000-0000EFA10000}"/>
    <cellStyle name="Output 2 21 30 2" xfId="40899" xr:uid="{00000000-0005-0000-0000-0000F0A10000}"/>
    <cellStyle name="Output 2 21 31" xfId="40900" xr:uid="{00000000-0005-0000-0000-0000F1A10000}"/>
    <cellStyle name="Output 2 21 31 2" xfId="40901" xr:uid="{00000000-0005-0000-0000-0000F2A10000}"/>
    <cellStyle name="Output 2 21 32" xfId="40902" xr:uid="{00000000-0005-0000-0000-0000F3A10000}"/>
    <cellStyle name="Output 2 21 32 2" xfId="40903" xr:uid="{00000000-0005-0000-0000-0000F4A10000}"/>
    <cellStyle name="Output 2 21 33" xfId="40904" xr:uid="{00000000-0005-0000-0000-0000F5A10000}"/>
    <cellStyle name="Output 2 21 33 2" xfId="40905" xr:uid="{00000000-0005-0000-0000-0000F6A10000}"/>
    <cellStyle name="Output 2 21 34" xfId="40906" xr:uid="{00000000-0005-0000-0000-0000F7A10000}"/>
    <cellStyle name="Output 2 21 34 2" xfId="40907" xr:uid="{00000000-0005-0000-0000-0000F8A10000}"/>
    <cellStyle name="Output 2 21 35" xfId="40908" xr:uid="{00000000-0005-0000-0000-0000F9A10000}"/>
    <cellStyle name="Output 2 21 35 2" xfId="40909" xr:uid="{00000000-0005-0000-0000-0000FAA10000}"/>
    <cellStyle name="Output 2 21 36" xfId="40910" xr:uid="{00000000-0005-0000-0000-0000FBA10000}"/>
    <cellStyle name="Output 2 21 36 2" xfId="40911" xr:uid="{00000000-0005-0000-0000-0000FCA10000}"/>
    <cellStyle name="Output 2 21 37" xfId="40912" xr:uid="{00000000-0005-0000-0000-0000FDA10000}"/>
    <cellStyle name="Output 2 21 37 2" xfId="40913" xr:uid="{00000000-0005-0000-0000-0000FEA10000}"/>
    <cellStyle name="Output 2 21 38" xfId="40914" xr:uid="{00000000-0005-0000-0000-0000FFA10000}"/>
    <cellStyle name="Output 2 21 38 2" xfId="40915" xr:uid="{00000000-0005-0000-0000-000000A20000}"/>
    <cellStyle name="Output 2 21 39" xfId="40916" xr:uid="{00000000-0005-0000-0000-000001A20000}"/>
    <cellStyle name="Output 2 21 39 2" xfId="40917" xr:uid="{00000000-0005-0000-0000-000002A20000}"/>
    <cellStyle name="Output 2 21 4" xfId="40918" xr:uid="{00000000-0005-0000-0000-000003A20000}"/>
    <cellStyle name="Output 2 21 4 2" xfId="40919" xr:uid="{00000000-0005-0000-0000-000004A20000}"/>
    <cellStyle name="Output 2 21 40" xfId="40920" xr:uid="{00000000-0005-0000-0000-000005A20000}"/>
    <cellStyle name="Output 2 21 41" xfId="40921" xr:uid="{00000000-0005-0000-0000-000006A20000}"/>
    <cellStyle name="Output 2 21 42" xfId="40922" xr:uid="{00000000-0005-0000-0000-000007A20000}"/>
    <cellStyle name="Output 2 21 43" xfId="40923" xr:uid="{00000000-0005-0000-0000-000008A20000}"/>
    <cellStyle name="Output 2 21 44" xfId="40924" xr:uid="{00000000-0005-0000-0000-000009A20000}"/>
    <cellStyle name="Output 2 21 45" xfId="40925" xr:uid="{00000000-0005-0000-0000-00000AA20000}"/>
    <cellStyle name="Output 2 21 46" xfId="40926" xr:uid="{00000000-0005-0000-0000-00000BA20000}"/>
    <cellStyle name="Output 2 21 47" xfId="40927" xr:uid="{00000000-0005-0000-0000-00000CA20000}"/>
    <cellStyle name="Output 2 21 48" xfId="40928" xr:uid="{00000000-0005-0000-0000-00000DA20000}"/>
    <cellStyle name="Output 2 21 49" xfId="40929" xr:uid="{00000000-0005-0000-0000-00000EA20000}"/>
    <cellStyle name="Output 2 21 5" xfId="40930" xr:uid="{00000000-0005-0000-0000-00000FA20000}"/>
    <cellStyle name="Output 2 21 5 2" xfId="40931" xr:uid="{00000000-0005-0000-0000-000010A20000}"/>
    <cellStyle name="Output 2 21 50" xfId="40932" xr:uid="{00000000-0005-0000-0000-000011A20000}"/>
    <cellStyle name="Output 2 21 51" xfId="40933" xr:uid="{00000000-0005-0000-0000-000012A20000}"/>
    <cellStyle name="Output 2 21 52" xfId="40934" xr:uid="{00000000-0005-0000-0000-000013A20000}"/>
    <cellStyle name="Output 2 21 53" xfId="40935" xr:uid="{00000000-0005-0000-0000-000014A20000}"/>
    <cellStyle name="Output 2 21 54" xfId="40936" xr:uid="{00000000-0005-0000-0000-000015A20000}"/>
    <cellStyle name="Output 2 21 55" xfId="40937" xr:uid="{00000000-0005-0000-0000-000016A20000}"/>
    <cellStyle name="Output 2 21 56" xfId="40938" xr:uid="{00000000-0005-0000-0000-000017A20000}"/>
    <cellStyle name="Output 2 21 57" xfId="40939" xr:uid="{00000000-0005-0000-0000-000018A20000}"/>
    <cellStyle name="Output 2 21 58" xfId="40940" xr:uid="{00000000-0005-0000-0000-000019A20000}"/>
    <cellStyle name="Output 2 21 59" xfId="40941" xr:uid="{00000000-0005-0000-0000-00001AA20000}"/>
    <cellStyle name="Output 2 21 6" xfId="40942" xr:uid="{00000000-0005-0000-0000-00001BA20000}"/>
    <cellStyle name="Output 2 21 6 2" xfId="40943" xr:uid="{00000000-0005-0000-0000-00001CA20000}"/>
    <cellStyle name="Output 2 21 60" xfId="40944" xr:uid="{00000000-0005-0000-0000-00001DA20000}"/>
    <cellStyle name="Output 2 21 61" xfId="40945" xr:uid="{00000000-0005-0000-0000-00001EA20000}"/>
    <cellStyle name="Output 2 21 62" xfId="40946" xr:uid="{00000000-0005-0000-0000-00001FA20000}"/>
    <cellStyle name="Output 2 21 63" xfId="40947" xr:uid="{00000000-0005-0000-0000-000020A20000}"/>
    <cellStyle name="Output 2 21 64" xfId="40948" xr:uid="{00000000-0005-0000-0000-000021A20000}"/>
    <cellStyle name="Output 2 21 65" xfId="40949" xr:uid="{00000000-0005-0000-0000-000022A20000}"/>
    <cellStyle name="Output 2 21 66" xfId="40950" xr:uid="{00000000-0005-0000-0000-000023A20000}"/>
    <cellStyle name="Output 2 21 67" xfId="40951" xr:uid="{00000000-0005-0000-0000-000024A20000}"/>
    <cellStyle name="Output 2 21 68" xfId="40952" xr:uid="{00000000-0005-0000-0000-000025A20000}"/>
    <cellStyle name="Output 2 21 69" xfId="40953" xr:uid="{00000000-0005-0000-0000-000026A20000}"/>
    <cellStyle name="Output 2 21 7" xfId="40954" xr:uid="{00000000-0005-0000-0000-000027A20000}"/>
    <cellStyle name="Output 2 21 7 2" xfId="40955" xr:uid="{00000000-0005-0000-0000-000028A20000}"/>
    <cellStyle name="Output 2 21 70" xfId="40956" xr:uid="{00000000-0005-0000-0000-000029A20000}"/>
    <cellStyle name="Output 2 21 71" xfId="40957" xr:uid="{00000000-0005-0000-0000-00002AA20000}"/>
    <cellStyle name="Output 2 21 72" xfId="40958" xr:uid="{00000000-0005-0000-0000-00002BA20000}"/>
    <cellStyle name="Output 2 21 73" xfId="40959" xr:uid="{00000000-0005-0000-0000-00002CA20000}"/>
    <cellStyle name="Output 2 21 74" xfId="40960" xr:uid="{00000000-0005-0000-0000-00002DA20000}"/>
    <cellStyle name="Output 2 21 75" xfId="40961" xr:uid="{00000000-0005-0000-0000-00002EA20000}"/>
    <cellStyle name="Output 2 21 76" xfId="40962" xr:uid="{00000000-0005-0000-0000-00002FA20000}"/>
    <cellStyle name="Output 2 21 77" xfId="52438" xr:uid="{00000000-0005-0000-0000-000030A20000}"/>
    <cellStyle name="Output 2 21 78" xfId="52328" xr:uid="{00000000-0005-0000-0000-000031A20000}"/>
    <cellStyle name="Output 2 21 79" xfId="53129" xr:uid="{00000000-0005-0000-0000-000032A20000}"/>
    <cellStyle name="Output 2 21 8" xfId="40963" xr:uid="{00000000-0005-0000-0000-000033A20000}"/>
    <cellStyle name="Output 2 21 8 2" xfId="40964" xr:uid="{00000000-0005-0000-0000-000034A20000}"/>
    <cellStyle name="Output 2 21 9" xfId="40965" xr:uid="{00000000-0005-0000-0000-000035A20000}"/>
    <cellStyle name="Output 2 21 9 2" xfId="40966" xr:uid="{00000000-0005-0000-0000-000036A20000}"/>
    <cellStyle name="Output 2 22" xfId="1127" xr:uid="{00000000-0005-0000-0000-000037A20000}"/>
    <cellStyle name="Output 2 22 10" xfId="40967" xr:uid="{00000000-0005-0000-0000-000038A20000}"/>
    <cellStyle name="Output 2 22 10 2" xfId="40968" xr:uid="{00000000-0005-0000-0000-000039A20000}"/>
    <cellStyle name="Output 2 22 11" xfId="40969" xr:uid="{00000000-0005-0000-0000-00003AA20000}"/>
    <cellStyle name="Output 2 22 11 2" xfId="40970" xr:uid="{00000000-0005-0000-0000-00003BA20000}"/>
    <cellStyle name="Output 2 22 12" xfId="40971" xr:uid="{00000000-0005-0000-0000-00003CA20000}"/>
    <cellStyle name="Output 2 22 12 2" xfId="40972" xr:uid="{00000000-0005-0000-0000-00003DA20000}"/>
    <cellStyle name="Output 2 22 13" xfId="40973" xr:uid="{00000000-0005-0000-0000-00003EA20000}"/>
    <cellStyle name="Output 2 22 13 2" xfId="40974" xr:uid="{00000000-0005-0000-0000-00003FA20000}"/>
    <cellStyle name="Output 2 22 14" xfId="40975" xr:uid="{00000000-0005-0000-0000-000040A20000}"/>
    <cellStyle name="Output 2 22 14 2" xfId="40976" xr:uid="{00000000-0005-0000-0000-000041A20000}"/>
    <cellStyle name="Output 2 22 15" xfId="40977" xr:uid="{00000000-0005-0000-0000-000042A20000}"/>
    <cellStyle name="Output 2 22 15 2" xfId="40978" xr:uid="{00000000-0005-0000-0000-000043A20000}"/>
    <cellStyle name="Output 2 22 16" xfId="40979" xr:uid="{00000000-0005-0000-0000-000044A20000}"/>
    <cellStyle name="Output 2 22 16 2" xfId="40980" xr:uid="{00000000-0005-0000-0000-000045A20000}"/>
    <cellStyle name="Output 2 22 17" xfId="40981" xr:uid="{00000000-0005-0000-0000-000046A20000}"/>
    <cellStyle name="Output 2 22 17 2" xfId="40982" xr:uid="{00000000-0005-0000-0000-000047A20000}"/>
    <cellStyle name="Output 2 22 18" xfId="40983" xr:uid="{00000000-0005-0000-0000-000048A20000}"/>
    <cellStyle name="Output 2 22 18 2" xfId="40984" xr:uid="{00000000-0005-0000-0000-000049A20000}"/>
    <cellStyle name="Output 2 22 19" xfId="40985" xr:uid="{00000000-0005-0000-0000-00004AA20000}"/>
    <cellStyle name="Output 2 22 19 2" xfId="40986" xr:uid="{00000000-0005-0000-0000-00004BA20000}"/>
    <cellStyle name="Output 2 22 2" xfId="1128" xr:uid="{00000000-0005-0000-0000-00004CA20000}"/>
    <cellStyle name="Output 2 22 2 2" xfId="40987" xr:uid="{00000000-0005-0000-0000-00004DA20000}"/>
    <cellStyle name="Output 2 22 20" xfId="40988" xr:uid="{00000000-0005-0000-0000-00004EA20000}"/>
    <cellStyle name="Output 2 22 20 2" xfId="40989" xr:uid="{00000000-0005-0000-0000-00004FA20000}"/>
    <cellStyle name="Output 2 22 21" xfId="40990" xr:uid="{00000000-0005-0000-0000-000050A20000}"/>
    <cellStyle name="Output 2 22 21 2" xfId="40991" xr:uid="{00000000-0005-0000-0000-000051A20000}"/>
    <cellStyle name="Output 2 22 22" xfId="40992" xr:uid="{00000000-0005-0000-0000-000052A20000}"/>
    <cellStyle name="Output 2 22 22 2" xfId="40993" xr:uid="{00000000-0005-0000-0000-000053A20000}"/>
    <cellStyle name="Output 2 22 23" xfId="40994" xr:uid="{00000000-0005-0000-0000-000054A20000}"/>
    <cellStyle name="Output 2 22 23 2" xfId="40995" xr:uid="{00000000-0005-0000-0000-000055A20000}"/>
    <cellStyle name="Output 2 22 24" xfId="40996" xr:uid="{00000000-0005-0000-0000-000056A20000}"/>
    <cellStyle name="Output 2 22 24 2" xfId="40997" xr:uid="{00000000-0005-0000-0000-000057A20000}"/>
    <cellStyle name="Output 2 22 25" xfId="40998" xr:uid="{00000000-0005-0000-0000-000058A20000}"/>
    <cellStyle name="Output 2 22 25 2" xfId="40999" xr:uid="{00000000-0005-0000-0000-000059A20000}"/>
    <cellStyle name="Output 2 22 26" xfId="41000" xr:uid="{00000000-0005-0000-0000-00005AA20000}"/>
    <cellStyle name="Output 2 22 26 2" xfId="41001" xr:uid="{00000000-0005-0000-0000-00005BA20000}"/>
    <cellStyle name="Output 2 22 27" xfId="41002" xr:uid="{00000000-0005-0000-0000-00005CA20000}"/>
    <cellStyle name="Output 2 22 27 2" xfId="41003" xr:uid="{00000000-0005-0000-0000-00005DA20000}"/>
    <cellStyle name="Output 2 22 28" xfId="41004" xr:uid="{00000000-0005-0000-0000-00005EA20000}"/>
    <cellStyle name="Output 2 22 28 2" xfId="41005" xr:uid="{00000000-0005-0000-0000-00005FA20000}"/>
    <cellStyle name="Output 2 22 29" xfId="41006" xr:uid="{00000000-0005-0000-0000-000060A20000}"/>
    <cellStyle name="Output 2 22 29 2" xfId="41007" xr:uid="{00000000-0005-0000-0000-000061A20000}"/>
    <cellStyle name="Output 2 22 3" xfId="41008" xr:uid="{00000000-0005-0000-0000-000062A20000}"/>
    <cellStyle name="Output 2 22 3 2" xfId="41009" xr:uid="{00000000-0005-0000-0000-000063A20000}"/>
    <cellStyle name="Output 2 22 30" xfId="41010" xr:uid="{00000000-0005-0000-0000-000064A20000}"/>
    <cellStyle name="Output 2 22 30 2" xfId="41011" xr:uid="{00000000-0005-0000-0000-000065A20000}"/>
    <cellStyle name="Output 2 22 31" xfId="41012" xr:uid="{00000000-0005-0000-0000-000066A20000}"/>
    <cellStyle name="Output 2 22 31 2" xfId="41013" xr:uid="{00000000-0005-0000-0000-000067A20000}"/>
    <cellStyle name="Output 2 22 32" xfId="41014" xr:uid="{00000000-0005-0000-0000-000068A20000}"/>
    <cellStyle name="Output 2 22 32 2" xfId="41015" xr:uid="{00000000-0005-0000-0000-000069A20000}"/>
    <cellStyle name="Output 2 22 33" xfId="41016" xr:uid="{00000000-0005-0000-0000-00006AA20000}"/>
    <cellStyle name="Output 2 22 33 2" xfId="41017" xr:uid="{00000000-0005-0000-0000-00006BA20000}"/>
    <cellStyle name="Output 2 22 34" xfId="41018" xr:uid="{00000000-0005-0000-0000-00006CA20000}"/>
    <cellStyle name="Output 2 22 34 2" xfId="41019" xr:uid="{00000000-0005-0000-0000-00006DA20000}"/>
    <cellStyle name="Output 2 22 35" xfId="41020" xr:uid="{00000000-0005-0000-0000-00006EA20000}"/>
    <cellStyle name="Output 2 22 35 2" xfId="41021" xr:uid="{00000000-0005-0000-0000-00006FA20000}"/>
    <cellStyle name="Output 2 22 36" xfId="41022" xr:uid="{00000000-0005-0000-0000-000070A20000}"/>
    <cellStyle name="Output 2 22 36 2" xfId="41023" xr:uid="{00000000-0005-0000-0000-000071A20000}"/>
    <cellStyle name="Output 2 22 37" xfId="41024" xr:uid="{00000000-0005-0000-0000-000072A20000}"/>
    <cellStyle name="Output 2 22 37 2" xfId="41025" xr:uid="{00000000-0005-0000-0000-000073A20000}"/>
    <cellStyle name="Output 2 22 38" xfId="41026" xr:uid="{00000000-0005-0000-0000-000074A20000}"/>
    <cellStyle name="Output 2 22 38 2" xfId="41027" xr:uid="{00000000-0005-0000-0000-000075A20000}"/>
    <cellStyle name="Output 2 22 39" xfId="41028" xr:uid="{00000000-0005-0000-0000-000076A20000}"/>
    <cellStyle name="Output 2 22 4" xfId="41029" xr:uid="{00000000-0005-0000-0000-000077A20000}"/>
    <cellStyle name="Output 2 22 4 2" xfId="41030" xr:uid="{00000000-0005-0000-0000-000078A20000}"/>
    <cellStyle name="Output 2 22 40" xfId="41031" xr:uid="{00000000-0005-0000-0000-000079A20000}"/>
    <cellStyle name="Output 2 22 41" xfId="41032" xr:uid="{00000000-0005-0000-0000-00007AA20000}"/>
    <cellStyle name="Output 2 22 42" xfId="41033" xr:uid="{00000000-0005-0000-0000-00007BA20000}"/>
    <cellStyle name="Output 2 22 43" xfId="41034" xr:uid="{00000000-0005-0000-0000-00007CA20000}"/>
    <cellStyle name="Output 2 22 44" xfId="41035" xr:uid="{00000000-0005-0000-0000-00007DA20000}"/>
    <cellStyle name="Output 2 22 45" xfId="41036" xr:uid="{00000000-0005-0000-0000-00007EA20000}"/>
    <cellStyle name="Output 2 22 46" xfId="41037" xr:uid="{00000000-0005-0000-0000-00007FA20000}"/>
    <cellStyle name="Output 2 22 47" xfId="41038" xr:uid="{00000000-0005-0000-0000-000080A20000}"/>
    <cellStyle name="Output 2 22 48" xfId="41039" xr:uid="{00000000-0005-0000-0000-000081A20000}"/>
    <cellStyle name="Output 2 22 49" xfId="41040" xr:uid="{00000000-0005-0000-0000-000082A20000}"/>
    <cellStyle name="Output 2 22 5" xfId="41041" xr:uid="{00000000-0005-0000-0000-000083A20000}"/>
    <cellStyle name="Output 2 22 5 2" xfId="41042" xr:uid="{00000000-0005-0000-0000-000084A20000}"/>
    <cellStyle name="Output 2 22 50" xfId="41043" xr:uid="{00000000-0005-0000-0000-000085A20000}"/>
    <cellStyle name="Output 2 22 51" xfId="41044" xr:uid="{00000000-0005-0000-0000-000086A20000}"/>
    <cellStyle name="Output 2 22 52" xfId="41045" xr:uid="{00000000-0005-0000-0000-000087A20000}"/>
    <cellStyle name="Output 2 22 53" xfId="41046" xr:uid="{00000000-0005-0000-0000-000088A20000}"/>
    <cellStyle name="Output 2 22 54" xfId="41047" xr:uid="{00000000-0005-0000-0000-000089A20000}"/>
    <cellStyle name="Output 2 22 55" xfId="41048" xr:uid="{00000000-0005-0000-0000-00008AA20000}"/>
    <cellStyle name="Output 2 22 56" xfId="41049" xr:uid="{00000000-0005-0000-0000-00008BA20000}"/>
    <cellStyle name="Output 2 22 57" xfId="41050" xr:uid="{00000000-0005-0000-0000-00008CA20000}"/>
    <cellStyle name="Output 2 22 58" xfId="41051" xr:uid="{00000000-0005-0000-0000-00008DA20000}"/>
    <cellStyle name="Output 2 22 59" xfId="41052" xr:uid="{00000000-0005-0000-0000-00008EA20000}"/>
    <cellStyle name="Output 2 22 6" xfId="41053" xr:uid="{00000000-0005-0000-0000-00008FA20000}"/>
    <cellStyle name="Output 2 22 6 2" xfId="41054" xr:uid="{00000000-0005-0000-0000-000090A20000}"/>
    <cellStyle name="Output 2 22 60" xfId="41055" xr:uid="{00000000-0005-0000-0000-000091A20000}"/>
    <cellStyle name="Output 2 22 61" xfId="41056" xr:uid="{00000000-0005-0000-0000-000092A20000}"/>
    <cellStyle name="Output 2 22 62" xfId="41057" xr:uid="{00000000-0005-0000-0000-000093A20000}"/>
    <cellStyle name="Output 2 22 63" xfId="41058" xr:uid="{00000000-0005-0000-0000-000094A20000}"/>
    <cellStyle name="Output 2 22 64" xfId="41059" xr:uid="{00000000-0005-0000-0000-000095A20000}"/>
    <cellStyle name="Output 2 22 65" xfId="41060" xr:uid="{00000000-0005-0000-0000-000096A20000}"/>
    <cellStyle name="Output 2 22 66" xfId="41061" xr:uid="{00000000-0005-0000-0000-000097A20000}"/>
    <cellStyle name="Output 2 22 67" xfId="41062" xr:uid="{00000000-0005-0000-0000-000098A20000}"/>
    <cellStyle name="Output 2 22 68" xfId="41063" xr:uid="{00000000-0005-0000-0000-000099A20000}"/>
    <cellStyle name="Output 2 22 69" xfId="41064" xr:uid="{00000000-0005-0000-0000-00009AA20000}"/>
    <cellStyle name="Output 2 22 7" xfId="41065" xr:uid="{00000000-0005-0000-0000-00009BA20000}"/>
    <cellStyle name="Output 2 22 7 2" xfId="41066" xr:uid="{00000000-0005-0000-0000-00009CA20000}"/>
    <cellStyle name="Output 2 22 70" xfId="41067" xr:uid="{00000000-0005-0000-0000-00009DA20000}"/>
    <cellStyle name="Output 2 22 71" xfId="41068" xr:uid="{00000000-0005-0000-0000-00009EA20000}"/>
    <cellStyle name="Output 2 22 72" xfId="41069" xr:uid="{00000000-0005-0000-0000-00009FA20000}"/>
    <cellStyle name="Output 2 22 73" xfId="41070" xr:uid="{00000000-0005-0000-0000-0000A0A20000}"/>
    <cellStyle name="Output 2 22 74" xfId="41071" xr:uid="{00000000-0005-0000-0000-0000A1A20000}"/>
    <cellStyle name="Output 2 22 75" xfId="41072" xr:uid="{00000000-0005-0000-0000-0000A2A20000}"/>
    <cellStyle name="Output 2 22 76" xfId="52490" xr:uid="{00000000-0005-0000-0000-0000A3A20000}"/>
    <cellStyle name="Output 2 22 77" xfId="52282" xr:uid="{00000000-0005-0000-0000-0000A4A20000}"/>
    <cellStyle name="Output 2 22 78" xfId="53183" xr:uid="{00000000-0005-0000-0000-0000A5A20000}"/>
    <cellStyle name="Output 2 22 8" xfId="41073" xr:uid="{00000000-0005-0000-0000-0000A6A20000}"/>
    <cellStyle name="Output 2 22 8 2" xfId="41074" xr:uid="{00000000-0005-0000-0000-0000A7A20000}"/>
    <cellStyle name="Output 2 22 9" xfId="41075" xr:uid="{00000000-0005-0000-0000-0000A8A20000}"/>
    <cellStyle name="Output 2 22 9 2" xfId="41076" xr:uid="{00000000-0005-0000-0000-0000A9A20000}"/>
    <cellStyle name="Output 2 23" xfId="1129" xr:uid="{00000000-0005-0000-0000-0000AAA20000}"/>
    <cellStyle name="Output 2 23 2" xfId="41077" xr:uid="{00000000-0005-0000-0000-0000ABA20000}"/>
    <cellStyle name="Output 2 24" xfId="41078" xr:uid="{00000000-0005-0000-0000-0000ACA20000}"/>
    <cellStyle name="Output 2 24 2" xfId="41079" xr:uid="{00000000-0005-0000-0000-0000ADA20000}"/>
    <cellStyle name="Output 2 25" xfId="41080" xr:uid="{00000000-0005-0000-0000-0000AEA20000}"/>
    <cellStyle name="Output 2 25 2" xfId="41081" xr:uid="{00000000-0005-0000-0000-0000AFA20000}"/>
    <cellStyle name="Output 2 26" xfId="41082" xr:uid="{00000000-0005-0000-0000-0000B0A20000}"/>
    <cellStyle name="Output 2 26 2" xfId="41083" xr:uid="{00000000-0005-0000-0000-0000B1A20000}"/>
    <cellStyle name="Output 2 27" xfId="41084" xr:uid="{00000000-0005-0000-0000-0000B2A20000}"/>
    <cellStyle name="Output 2 27 2" xfId="41085" xr:uid="{00000000-0005-0000-0000-0000B3A20000}"/>
    <cellStyle name="Output 2 28" xfId="41086" xr:uid="{00000000-0005-0000-0000-0000B4A20000}"/>
    <cellStyle name="Output 2 28 2" xfId="41087" xr:uid="{00000000-0005-0000-0000-0000B5A20000}"/>
    <cellStyle name="Output 2 29" xfId="41088" xr:uid="{00000000-0005-0000-0000-0000B6A20000}"/>
    <cellStyle name="Output 2 29 2" xfId="41089" xr:uid="{00000000-0005-0000-0000-0000B7A20000}"/>
    <cellStyle name="Output 2 3" xfId="1130" xr:uid="{00000000-0005-0000-0000-0000B8A20000}"/>
    <cellStyle name="Output 2 3 10" xfId="41090" xr:uid="{00000000-0005-0000-0000-0000B9A20000}"/>
    <cellStyle name="Output 2 3 10 2" xfId="41091" xr:uid="{00000000-0005-0000-0000-0000BAA20000}"/>
    <cellStyle name="Output 2 3 11" xfId="41092" xr:uid="{00000000-0005-0000-0000-0000BBA20000}"/>
    <cellStyle name="Output 2 3 11 2" xfId="41093" xr:uid="{00000000-0005-0000-0000-0000BCA20000}"/>
    <cellStyle name="Output 2 3 12" xfId="41094" xr:uid="{00000000-0005-0000-0000-0000BDA20000}"/>
    <cellStyle name="Output 2 3 12 2" xfId="41095" xr:uid="{00000000-0005-0000-0000-0000BEA20000}"/>
    <cellStyle name="Output 2 3 13" xfId="41096" xr:uid="{00000000-0005-0000-0000-0000BFA20000}"/>
    <cellStyle name="Output 2 3 13 2" xfId="41097" xr:uid="{00000000-0005-0000-0000-0000C0A20000}"/>
    <cellStyle name="Output 2 3 14" xfId="41098" xr:uid="{00000000-0005-0000-0000-0000C1A20000}"/>
    <cellStyle name="Output 2 3 14 2" xfId="41099" xr:uid="{00000000-0005-0000-0000-0000C2A20000}"/>
    <cellStyle name="Output 2 3 15" xfId="41100" xr:uid="{00000000-0005-0000-0000-0000C3A20000}"/>
    <cellStyle name="Output 2 3 15 2" xfId="41101" xr:uid="{00000000-0005-0000-0000-0000C4A20000}"/>
    <cellStyle name="Output 2 3 16" xfId="41102" xr:uid="{00000000-0005-0000-0000-0000C5A20000}"/>
    <cellStyle name="Output 2 3 16 2" xfId="41103" xr:uid="{00000000-0005-0000-0000-0000C6A20000}"/>
    <cellStyle name="Output 2 3 17" xfId="41104" xr:uid="{00000000-0005-0000-0000-0000C7A20000}"/>
    <cellStyle name="Output 2 3 17 2" xfId="41105" xr:uid="{00000000-0005-0000-0000-0000C8A20000}"/>
    <cellStyle name="Output 2 3 18" xfId="41106" xr:uid="{00000000-0005-0000-0000-0000C9A20000}"/>
    <cellStyle name="Output 2 3 18 2" xfId="41107" xr:uid="{00000000-0005-0000-0000-0000CAA20000}"/>
    <cellStyle name="Output 2 3 19" xfId="41108" xr:uid="{00000000-0005-0000-0000-0000CBA20000}"/>
    <cellStyle name="Output 2 3 19 2" xfId="41109" xr:uid="{00000000-0005-0000-0000-0000CCA20000}"/>
    <cellStyle name="Output 2 3 2" xfId="1131" xr:uid="{00000000-0005-0000-0000-0000CDA20000}"/>
    <cellStyle name="Output 2 3 2 2" xfId="41110" xr:uid="{00000000-0005-0000-0000-0000CEA20000}"/>
    <cellStyle name="Output 2 3 20" xfId="41111" xr:uid="{00000000-0005-0000-0000-0000CFA20000}"/>
    <cellStyle name="Output 2 3 20 2" xfId="41112" xr:uid="{00000000-0005-0000-0000-0000D0A20000}"/>
    <cellStyle name="Output 2 3 21" xfId="41113" xr:uid="{00000000-0005-0000-0000-0000D1A20000}"/>
    <cellStyle name="Output 2 3 21 2" xfId="41114" xr:uid="{00000000-0005-0000-0000-0000D2A20000}"/>
    <cellStyle name="Output 2 3 22" xfId="41115" xr:uid="{00000000-0005-0000-0000-0000D3A20000}"/>
    <cellStyle name="Output 2 3 22 2" xfId="41116" xr:uid="{00000000-0005-0000-0000-0000D4A20000}"/>
    <cellStyle name="Output 2 3 23" xfId="41117" xr:uid="{00000000-0005-0000-0000-0000D5A20000}"/>
    <cellStyle name="Output 2 3 23 2" xfId="41118" xr:uid="{00000000-0005-0000-0000-0000D6A20000}"/>
    <cellStyle name="Output 2 3 24" xfId="41119" xr:uid="{00000000-0005-0000-0000-0000D7A20000}"/>
    <cellStyle name="Output 2 3 24 2" xfId="41120" xr:uid="{00000000-0005-0000-0000-0000D8A20000}"/>
    <cellStyle name="Output 2 3 25" xfId="41121" xr:uid="{00000000-0005-0000-0000-0000D9A20000}"/>
    <cellStyle name="Output 2 3 25 2" xfId="41122" xr:uid="{00000000-0005-0000-0000-0000DAA20000}"/>
    <cellStyle name="Output 2 3 26" xfId="41123" xr:uid="{00000000-0005-0000-0000-0000DBA20000}"/>
    <cellStyle name="Output 2 3 26 2" xfId="41124" xr:uid="{00000000-0005-0000-0000-0000DCA20000}"/>
    <cellStyle name="Output 2 3 27" xfId="41125" xr:uid="{00000000-0005-0000-0000-0000DDA20000}"/>
    <cellStyle name="Output 2 3 27 2" xfId="41126" xr:uid="{00000000-0005-0000-0000-0000DEA20000}"/>
    <cellStyle name="Output 2 3 28" xfId="41127" xr:uid="{00000000-0005-0000-0000-0000DFA20000}"/>
    <cellStyle name="Output 2 3 28 2" xfId="41128" xr:uid="{00000000-0005-0000-0000-0000E0A20000}"/>
    <cellStyle name="Output 2 3 29" xfId="41129" xr:uid="{00000000-0005-0000-0000-0000E1A20000}"/>
    <cellStyle name="Output 2 3 29 2" xfId="41130" xr:uid="{00000000-0005-0000-0000-0000E2A20000}"/>
    <cellStyle name="Output 2 3 3" xfId="41131" xr:uid="{00000000-0005-0000-0000-0000E3A20000}"/>
    <cellStyle name="Output 2 3 3 2" xfId="41132" xr:uid="{00000000-0005-0000-0000-0000E4A20000}"/>
    <cellStyle name="Output 2 3 30" xfId="41133" xr:uid="{00000000-0005-0000-0000-0000E5A20000}"/>
    <cellStyle name="Output 2 3 30 2" xfId="41134" xr:uid="{00000000-0005-0000-0000-0000E6A20000}"/>
    <cellStyle name="Output 2 3 31" xfId="41135" xr:uid="{00000000-0005-0000-0000-0000E7A20000}"/>
    <cellStyle name="Output 2 3 31 2" xfId="41136" xr:uid="{00000000-0005-0000-0000-0000E8A20000}"/>
    <cellStyle name="Output 2 3 32" xfId="41137" xr:uid="{00000000-0005-0000-0000-0000E9A20000}"/>
    <cellStyle name="Output 2 3 32 2" xfId="41138" xr:uid="{00000000-0005-0000-0000-0000EAA20000}"/>
    <cellStyle name="Output 2 3 33" xfId="41139" xr:uid="{00000000-0005-0000-0000-0000EBA20000}"/>
    <cellStyle name="Output 2 3 33 2" xfId="41140" xr:uid="{00000000-0005-0000-0000-0000ECA20000}"/>
    <cellStyle name="Output 2 3 34" xfId="41141" xr:uid="{00000000-0005-0000-0000-0000EDA20000}"/>
    <cellStyle name="Output 2 3 34 2" xfId="41142" xr:uid="{00000000-0005-0000-0000-0000EEA20000}"/>
    <cellStyle name="Output 2 3 35" xfId="41143" xr:uid="{00000000-0005-0000-0000-0000EFA20000}"/>
    <cellStyle name="Output 2 3 35 2" xfId="41144" xr:uid="{00000000-0005-0000-0000-0000F0A20000}"/>
    <cellStyle name="Output 2 3 36" xfId="41145" xr:uid="{00000000-0005-0000-0000-0000F1A20000}"/>
    <cellStyle name="Output 2 3 36 2" xfId="41146" xr:uid="{00000000-0005-0000-0000-0000F2A20000}"/>
    <cellStyle name="Output 2 3 37" xfId="41147" xr:uid="{00000000-0005-0000-0000-0000F3A20000}"/>
    <cellStyle name="Output 2 3 37 2" xfId="41148" xr:uid="{00000000-0005-0000-0000-0000F4A20000}"/>
    <cellStyle name="Output 2 3 38" xfId="41149" xr:uid="{00000000-0005-0000-0000-0000F5A20000}"/>
    <cellStyle name="Output 2 3 38 2" xfId="41150" xr:uid="{00000000-0005-0000-0000-0000F6A20000}"/>
    <cellStyle name="Output 2 3 39" xfId="41151" xr:uid="{00000000-0005-0000-0000-0000F7A20000}"/>
    <cellStyle name="Output 2 3 39 2" xfId="41152" xr:uid="{00000000-0005-0000-0000-0000F8A20000}"/>
    <cellStyle name="Output 2 3 4" xfId="41153" xr:uid="{00000000-0005-0000-0000-0000F9A20000}"/>
    <cellStyle name="Output 2 3 4 2" xfId="41154" xr:uid="{00000000-0005-0000-0000-0000FAA20000}"/>
    <cellStyle name="Output 2 3 40" xfId="41155" xr:uid="{00000000-0005-0000-0000-0000FBA20000}"/>
    <cellStyle name="Output 2 3 41" xfId="41156" xr:uid="{00000000-0005-0000-0000-0000FCA20000}"/>
    <cellStyle name="Output 2 3 42" xfId="41157" xr:uid="{00000000-0005-0000-0000-0000FDA20000}"/>
    <cellStyle name="Output 2 3 43" xfId="41158" xr:uid="{00000000-0005-0000-0000-0000FEA20000}"/>
    <cellStyle name="Output 2 3 44" xfId="41159" xr:uid="{00000000-0005-0000-0000-0000FFA20000}"/>
    <cellStyle name="Output 2 3 45" xfId="41160" xr:uid="{00000000-0005-0000-0000-000000A30000}"/>
    <cellStyle name="Output 2 3 46" xfId="41161" xr:uid="{00000000-0005-0000-0000-000001A30000}"/>
    <cellStyle name="Output 2 3 47" xfId="41162" xr:uid="{00000000-0005-0000-0000-000002A30000}"/>
    <cellStyle name="Output 2 3 48" xfId="41163" xr:uid="{00000000-0005-0000-0000-000003A30000}"/>
    <cellStyle name="Output 2 3 49" xfId="41164" xr:uid="{00000000-0005-0000-0000-000004A30000}"/>
    <cellStyle name="Output 2 3 5" xfId="41165" xr:uid="{00000000-0005-0000-0000-000005A30000}"/>
    <cellStyle name="Output 2 3 5 2" xfId="41166" xr:uid="{00000000-0005-0000-0000-000006A30000}"/>
    <cellStyle name="Output 2 3 50" xfId="41167" xr:uid="{00000000-0005-0000-0000-000007A30000}"/>
    <cellStyle name="Output 2 3 51" xfId="41168" xr:uid="{00000000-0005-0000-0000-000008A30000}"/>
    <cellStyle name="Output 2 3 52" xfId="41169" xr:uid="{00000000-0005-0000-0000-000009A30000}"/>
    <cellStyle name="Output 2 3 53" xfId="41170" xr:uid="{00000000-0005-0000-0000-00000AA30000}"/>
    <cellStyle name="Output 2 3 54" xfId="41171" xr:uid="{00000000-0005-0000-0000-00000BA30000}"/>
    <cellStyle name="Output 2 3 55" xfId="41172" xr:uid="{00000000-0005-0000-0000-00000CA30000}"/>
    <cellStyle name="Output 2 3 56" xfId="41173" xr:uid="{00000000-0005-0000-0000-00000DA30000}"/>
    <cellStyle name="Output 2 3 57" xfId="41174" xr:uid="{00000000-0005-0000-0000-00000EA30000}"/>
    <cellStyle name="Output 2 3 58" xfId="41175" xr:uid="{00000000-0005-0000-0000-00000FA30000}"/>
    <cellStyle name="Output 2 3 59" xfId="41176" xr:uid="{00000000-0005-0000-0000-000010A30000}"/>
    <cellStyle name="Output 2 3 6" xfId="41177" xr:uid="{00000000-0005-0000-0000-000011A30000}"/>
    <cellStyle name="Output 2 3 6 2" xfId="41178" xr:uid="{00000000-0005-0000-0000-000012A30000}"/>
    <cellStyle name="Output 2 3 60" xfId="41179" xr:uid="{00000000-0005-0000-0000-000013A30000}"/>
    <cellStyle name="Output 2 3 61" xfId="41180" xr:uid="{00000000-0005-0000-0000-000014A30000}"/>
    <cellStyle name="Output 2 3 62" xfId="41181" xr:uid="{00000000-0005-0000-0000-000015A30000}"/>
    <cellStyle name="Output 2 3 63" xfId="41182" xr:uid="{00000000-0005-0000-0000-000016A30000}"/>
    <cellStyle name="Output 2 3 64" xfId="41183" xr:uid="{00000000-0005-0000-0000-000017A30000}"/>
    <cellStyle name="Output 2 3 65" xfId="41184" xr:uid="{00000000-0005-0000-0000-000018A30000}"/>
    <cellStyle name="Output 2 3 66" xfId="41185" xr:uid="{00000000-0005-0000-0000-000019A30000}"/>
    <cellStyle name="Output 2 3 67" xfId="41186" xr:uid="{00000000-0005-0000-0000-00001AA30000}"/>
    <cellStyle name="Output 2 3 68" xfId="41187" xr:uid="{00000000-0005-0000-0000-00001BA30000}"/>
    <cellStyle name="Output 2 3 69" xfId="41188" xr:uid="{00000000-0005-0000-0000-00001CA30000}"/>
    <cellStyle name="Output 2 3 7" xfId="41189" xr:uid="{00000000-0005-0000-0000-00001DA30000}"/>
    <cellStyle name="Output 2 3 7 2" xfId="41190" xr:uid="{00000000-0005-0000-0000-00001EA30000}"/>
    <cellStyle name="Output 2 3 70" xfId="41191" xr:uid="{00000000-0005-0000-0000-00001FA30000}"/>
    <cellStyle name="Output 2 3 71" xfId="41192" xr:uid="{00000000-0005-0000-0000-000020A30000}"/>
    <cellStyle name="Output 2 3 72" xfId="41193" xr:uid="{00000000-0005-0000-0000-000021A30000}"/>
    <cellStyle name="Output 2 3 73" xfId="41194" xr:uid="{00000000-0005-0000-0000-000022A30000}"/>
    <cellStyle name="Output 2 3 74" xfId="41195" xr:uid="{00000000-0005-0000-0000-000023A30000}"/>
    <cellStyle name="Output 2 3 75" xfId="41196" xr:uid="{00000000-0005-0000-0000-000024A30000}"/>
    <cellStyle name="Output 2 3 76" xfId="41197" xr:uid="{00000000-0005-0000-0000-000025A30000}"/>
    <cellStyle name="Output 2 3 77" xfId="52550" xr:uid="{00000000-0005-0000-0000-000026A30000}"/>
    <cellStyle name="Output 2 3 78" xfId="52782" xr:uid="{00000000-0005-0000-0000-000027A30000}"/>
    <cellStyle name="Output 2 3 79" xfId="53243" xr:uid="{00000000-0005-0000-0000-000028A30000}"/>
    <cellStyle name="Output 2 3 8" xfId="41198" xr:uid="{00000000-0005-0000-0000-000029A30000}"/>
    <cellStyle name="Output 2 3 8 2" xfId="41199" xr:uid="{00000000-0005-0000-0000-00002AA30000}"/>
    <cellStyle name="Output 2 3 9" xfId="41200" xr:uid="{00000000-0005-0000-0000-00002BA30000}"/>
    <cellStyle name="Output 2 3 9 2" xfId="41201" xr:uid="{00000000-0005-0000-0000-00002CA30000}"/>
    <cellStyle name="Output 2 30" xfId="41202" xr:uid="{00000000-0005-0000-0000-00002DA30000}"/>
    <cellStyle name="Output 2 30 2" xfId="41203" xr:uid="{00000000-0005-0000-0000-00002EA30000}"/>
    <cellStyle name="Output 2 31" xfId="41204" xr:uid="{00000000-0005-0000-0000-00002FA30000}"/>
    <cellStyle name="Output 2 31 2" xfId="41205" xr:uid="{00000000-0005-0000-0000-000030A30000}"/>
    <cellStyle name="Output 2 32" xfId="41206" xr:uid="{00000000-0005-0000-0000-000031A30000}"/>
    <cellStyle name="Output 2 32 2" xfId="41207" xr:uid="{00000000-0005-0000-0000-000032A30000}"/>
    <cellStyle name="Output 2 33" xfId="41208" xr:uid="{00000000-0005-0000-0000-000033A30000}"/>
    <cellStyle name="Output 2 33 2" xfId="41209" xr:uid="{00000000-0005-0000-0000-000034A30000}"/>
    <cellStyle name="Output 2 34" xfId="41210" xr:uid="{00000000-0005-0000-0000-000035A30000}"/>
    <cellStyle name="Output 2 34 2" xfId="41211" xr:uid="{00000000-0005-0000-0000-000036A30000}"/>
    <cellStyle name="Output 2 35" xfId="41212" xr:uid="{00000000-0005-0000-0000-000037A30000}"/>
    <cellStyle name="Output 2 35 2" xfId="41213" xr:uid="{00000000-0005-0000-0000-000038A30000}"/>
    <cellStyle name="Output 2 36" xfId="41214" xr:uid="{00000000-0005-0000-0000-000039A30000}"/>
    <cellStyle name="Output 2 36 2" xfId="41215" xr:uid="{00000000-0005-0000-0000-00003AA30000}"/>
    <cellStyle name="Output 2 37" xfId="41216" xr:uid="{00000000-0005-0000-0000-00003BA30000}"/>
    <cellStyle name="Output 2 37 2" xfId="41217" xr:uid="{00000000-0005-0000-0000-00003CA30000}"/>
    <cellStyle name="Output 2 38" xfId="41218" xr:uid="{00000000-0005-0000-0000-00003DA30000}"/>
    <cellStyle name="Output 2 38 2" xfId="41219" xr:uid="{00000000-0005-0000-0000-00003EA30000}"/>
    <cellStyle name="Output 2 39" xfId="41220" xr:uid="{00000000-0005-0000-0000-00003FA30000}"/>
    <cellStyle name="Output 2 39 2" xfId="41221" xr:uid="{00000000-0005-0000-0000-000040A30000}"/>
    <cellStyle name="Output 2 4" xfId="1132" xr:uid="{00000000-0005-0000-0000-000041A30000}"/>
    <cellStyle name="Output 2 4 10" xfId="41222" xr:uid="{00000000-0005-0000-0000-000042A30000}"/>
    <cellStyle name="Output 2 4 10 2" xfId="41223" xr:uid="{00000000-0005-0000-0000-000043A30000}"/>
    <cellStyle name="Output 2 4 11" xfId="41224" xr:uid="{00000000-0005-0000-0000-000044A30000}"/>
    <cellStyle name="Output 2 4 11 2" xfId="41225" xr:uid="{00000000-0005-0000-0000-000045A30000}"/>
    <cellStyle name="Output 2 4 12" xfId="41226" xr:uid="{00000000-0005-0000-0000-000046A30000}"/>
    <cellStyle name="Output 2 4 12 2" xfId="41227" xr:uid="{00000000-0005-0000-0000-000047A30000}"/>
    <cellStyle name="Output 2 4 13" xfId="41228" xr:uid="{00000000-0005-0000-0000-000048A30000}"/>
    <cellStyle name="Output 2 4 13 2" xfId="41229" xr:uid="{00000000-0005-0000-0000-000049A30000}"/>
    <cellStyle name="Output 2 4 14" xfId="41230" xr:uid="{00000000-0005-0000-0000-00004AA30000}"/>
    <cellStyle name="Output 2 4 14 2" xfId="41231" xr:uid="{00000000-0005-0000-0000-00004BA30000}"/>
    <cellStyle name="Output 2 4 15" xfId="41232" xr:uid="{00000000-0005-0000-0000-00004CA30000}"/>
    <cellStyle name="Output 2 4 15 2" xfId="41233" xr:uid="{00000000-0005-0000-0000-00004DA30000}"/>
    <cellStyle name="Output 2 4 16" xfId="41234" xr:uid="{00000000-0005-0000-0000-00004EA30000}"/>
    <cellStyle name="Output 2 4 16 2" xfId="41235" xr:uid="{00000000-0005-0000-0000-00004FA30000}"/>
    <cellStyle name="Output 2 4 17" xfId="41236" xr:uid="{00000000-0005-0000-0000-000050A30000}"/>
    <cellStyle name="Output 2 4 17 2" xfId="41237" xr:uid="{00000000-0005-0000-0000-000051A30000}"/>
    <cellStyle name="Output 2 4 18" xfId="41238" xr:uid="{00000000-0005-0000-0000-000052A30000}"/>
    <cellStyle name="Output 2 4 18 2" xfId="41239" xr:uid="{00000000-0005-0000-0000-000053A30000}"/>
    <cellStyle name="Output 2 4 19" xfId="41240" xr:uid="{00000000-0005-0000-0000-000054A30000}"/>
    <cellStyle name="Output 2 4 19 2" xfId="41241" xr:uid="{00000000-0005-0000-0000-000055A30000}"/>
    <cellStyle name="Output 2 4 2" xfId="1133" xr:uid="{00000000-0005-0000-0000-000056A30000}"/>
    <cellStyle name="Output 2 4 2 2" xfId="41242" xr:uid="{00000000-0005-0000-0000-000057A30000}"/>
    <cellStyle name="Output 2 4 20" xfId="41243" xr:uid="{00000000-0005-0000-0000-000058A30000}"/>
    <cellStyle name="Output 2 4 20 2" xfId="41244" xr:uid="{00000000-0005-0000-0000-000059A30000}"/>
    <cellStyle name="Output 2 4 21" xfId="41245" xr:uid="{00000000-0005-0000-0000-00005AA30000}"/>
    <cellStyle name="Output 2 4 21 2" xfId="41246" xr:uid="{00000000-0005-0000-0000-00005BA30000}"/>
    <cellStyle name="Output 2 4 22" xfId="41247" xr:uid="{00000000-0005-0000-0000-00005CA30000}"/>
    <cellStyle name="Output 2 4 22 2" xfId="41248" xr:uid="{00000000-0005-0000-0000-00005DA30000}"/>
    <cellStyle name="Output 2 4 23" xfId="41249" xr:uid="{00000000-0005-0000-0000-00005EA30000}"/>
    <cellStyle name="Output 2 4 23 2" xfId="41250" xr:uid="{00000000-0005-0000-0000-00005FA30000}"/>
    <cellStyle name="Output 2 4 24" xfId="41251" xr:uid="{00000000-0005-0000-0000-000060A30000}"/>
    <cellStyle name="Output 2 4 24 2" xfId="41252" xr:uid="{00000000-0005-0000-0000-000061A30000}"/>
    <cellStyle name="Output 2 4 25" xfId="41253" xr:uid="{00000000-0005-0000-0000-000062A30000}"/>
    <cellStyle name="Output 2 4 25 2" xfId="41254" xr:uid="{00000000-0005-0000-0000-000063A30000}"/>
    <cellStyle name="Output 2 4 26" xfId="41255" xr:uid="{00000000-0005-0000-0000-000064A30000}"/>
    <cellStyle name="Output 2 4 26 2" xfId="41256" xr:uid="{00000000-0005-0000-0000-000065A30000}"/>
    <cellStyle name="Output 2 4 27" xfId="41257" xr:uid="{00000000-0005-0000-0000-000066A30000}"/>
    <cellStyle name="Output 2 4 27 2" xfId="41258" xr:uid="{00000000-0005-0000-0000-000067A30000}"/>
    <cellStyle name="Output 2 4 28" xfId="41259" xr:uid="{00000000-0005-0000-0000-000068A30000}"/>
    <cellStyle name="Output 2 4 28 2" xfId="41260" xr:uid="{00000000-0005-0000-0000-000069A30000}"/>
    <cellStyle name="Output 2 4 29" xfId="41261" xr:uid="{00000000-0005-0000-0000-00006AA30000}"/>
    <cellStyle name="Output 2 4 29 2" xfId="41262" xr:uid="{00000000-0005-0000-0000-00006BA30000}"/>
    <cellStyle name="Output 2 4 3" xfId="41263" xr:uid="{00000000-0005-0000-0000-00006CA30000}"/>
    <cellStyle name="Output 2 4 3 2" xfId="41264" xr:uid="{00000000-0005-0000-0000-00006DA30000}"/>
    <cellStyle name="Output 2 4 30" xfId="41265" xr:uid="{00000000-0005-0000-0000-00006EA30000}"/>
    <cellStyle name="Output 2 4 30 2" xfId="41266" xr:uid="{00000000-0005-0000-0000-00006FA30000}"/>
    <cellStyle name="Output 2 4 31" xfId="41267" xr:uid="{00000000-0005-0000-0000-000070A30000}"/>
    <cellStyle name="Output 2 4 31 2" xfId="41268" xr:uid="{00000000-0005-0000-0000-000071A30000}"/>
    <cellStyle name="Output 2 4 32" xfId="41269" xr:uid="{00000000-0005-0000-0000-000072A30000}"/>
    <cellStyle name="Output 2 4 32 2" xfId="41270" xr:uid="{00000000-0005-0000-0000-000073A30000}"/>
    <cellStyle name="Output 2 4 33" xfId="41271" xr:uid="{00000000-0005-0000-0000-000074A30000}"/>
    <cellStyle name="Output 2 4 33 2" xfId="41272" xr:uid="{00000000-0005-0000-0000-000075A30000}"/>
    <cellStyle name="Output 2 4 34" xfId="41273" xr:uid="{00000000-0005-0000-0000-000076A30000}"/>
    <cellStyle name="Output 2 4 34 2" xfId="41274" xr:uid="{00000000-0005-0000-0000-000077A30000}"/>
    <cellStyle name="Output 2 4 35" xfId="41275" xr:uid="{00000000-0005-0000-0000-000078A30000}"/>
    <cellStyle name="Output 2 4 35 2" xfId="41276" xr:uid="{00000000-0005-0000-0000-000079A30000}"/>
    <cellStyle name="Output 2 4 36" xfId="41277" xr:uid="{00000000-0005-0000-0000-00007AA30000}"/>
    <cellStyle name="Output 2 4 36 2" xfId="41278" xr:uid="{00000000-0005-0000-0000-00007BA30000}"/>
    <cellStyle name="Output 2 4 37" xfId="41279" xr:uid="{00000000-0005-0000-0000-00007CA30000}"/>
    <cellStyle name="Output 2 4 37 2" xfId="41280" xr:uid="{00000000-0005-0000-0000-00007DA30000}"/>
    <cellStyle name="Output 2 4 38" xfId="41281" xr:uid="{00000000-0005-0000-0000-00007EA30000}"/>
    <cellStyle name="Output 2 4 38 2" xfId="41282" xr:uid="{00000000-0005-0000-0000-00007FA30000}"/>
    <cellStyle name="Output 2 4 39" xfId="41283" xr:uid="{00000000-0005-0000-0000-000080A30000}"/>
    <cellStyle name="Output 2 4 39 2" xfId="41284" xr:uid="{00000000-0005-0000-0000-000081A30000}"/>
    <cellStyle name="Output 2 4 4" xfId="41285" xr:uid="{00000000-0005-0000-0000-000082A30000}"/>
    <cellStyle name="Output 2 4 4 2" xfId="41286" xr:uid="{00000000-0005-0000-0000-000083A30000}"/>
    <cellStyle name="Output 2 4 40" xfId="41287" xr:uid="{00000000-0005-0000-0000-000084A30000}"/>
    <cellStyle name="Output 2 4 41" xfId="41288" xr:uid="{00000000-0005-0000-0000-000085A30000}"/>
    <cellStyle name="Output 2 4 42" xfId="41289" xr:uid="{00000000-0005-0000-0000-000086A30000}"/>
    <cellStyle name="Output 2 4 43" xfId="41290" xr:uid="{00000000-0005-0000-0000-000087A30000}"/>
    <cellStyle name="Output 2 4 44" xfId="41291" xr:uid="{00000000-0005-0000-0000-000088A30000}"/>
    <cellStyle name="Output 2 4 45" xfId="41292" xr:uid="{00000000-0005-0000-0000-000089A30000}"/>
    <cellStyle name="Output 2 4 46" xfId="41293" xr:uid="{00000000-0005-0000-0000-00008AA30000}"/>
    <cellStyle name="Output 2 4 47" xfId="41294" xr:uid="{00000000-0005-0000-0000-00008BA30000}"/>
    <cellStyle name="Output 2 4 48" xfId="41295" xr:uid="{00000000-0005-0000-0000-00008CA30000}"/>
    <cellStyle name="Output 2 4 49" xfId="41296" xr:uid="{00000000-0005-0000-0000-00008DA30000}"/>
    <cellStyle name="Output 2 4 5" xfId="41297" xr:uid="{00000000-0005-0000-0000-00008EA30000}"/>
    <cellStyle name="Output 2 4 5 2" xfId="41298" xr:uid="{00000000-0005-0000-0000-00008FA30000}"/>
    <cellStyle name="Output 2 4 50" xfId="41299" xr:uid="{00000000-0005-0000-0000-000090A30000}"/>
    <cellStyle name="Output 2 4 51" xfId="41300" xr:uid="{00000000-0005-0000-0000-000091A30000}"/>
    <cellStyle name="Output 2 4 52" xfId="41301" xr:uid="{00000000-0005-0000-0000-000092A30000}"/>
    <cellStyle name="Output 2 4 53" xfId="41302" xr:uid="{00000000-0005-0000-0000-000093A30000}"/>
    <cellStyle name="Output 2 4 54" xfId="41303" xr:uid="{00000000-0005-0000-0000-000094A30000}"/>
    <cellStyle name="Output 2 4 55" xfId="41304" xr:uid="{00000000-0005-0000-0000-000095A30000}"/>
    <cellStyle name="Output 2 4 56" xfId="41305" xr:uid="{00000000-0005-0000-0000-000096A30000}"/>
    <cellStyle name="Output 2 4 57" xfId="41306" xr:uid="{00000000-0005-0000-0000-000097A30000}"/>
    <cellStyle name="Output 2 4 58" xfId="41307" xr:uid="{00000000-0005-0000-0000-000098A30000}"/>
    <cellStyle name="Output 2 4 59" xfId="41308" xr:uid="{00000000-0005-0000-0000-000099A30000}"/>
    <cellStyle name="Output 2 4 6" xfId="41309" xr:uid="{00000000-0005-0000-0000-00009AA30000}"/>
    <cellStyle name="Output 2 4 6 2" xfId="41310" xr:uid="{00000000-0005-0000-0000-00009BA30000}"/>
    <cellStyle name="Output 2 4 60" xfId="41311" xr:uid="{00000000-0005-0000-0000-00009CA30000}"/>
    <cellStyle name="Output 2 4 61" xfId="41312" xr:uid="{00000000-0005-0000-0000-00009DA30000}"/>
    <cellStyle name="Output 2 4 62" xfId="41313" xr:uid="{00000000-0005-0000-0000-00009EA30000}"/>
    <cellStyle name="Output 2 4 63" xfId="41314" xr:uid="{00000000-0005-0000-0000-00009FA30000}"/>
    <cellStyle name="Output 2 4 64" xfId="41315" xr:uid="{00000000-0005-0000-0000-0000A0A30000}"/>
    <cellStyle name="Output 2 4 65" xfId="41316" xr:uid="{00000000-0005-0000-0000-0000A1A30000}"/>
    <cellStyle name="Output 2 4 66" xfId="41317" xr:uid="{00000000-0005-0000-0000-0000A2A30000}"/>
    <cellStyle name="Output 2 4 67" xfId="41318" xr:uid="{00000000-0005-0000-0000-0000A3A30000}"/>
    <cellStyle name="Output 2 4 68" xfId="41319" xr:uid="{00000000-0005-0000-0000-0000A4A30000}"/>
    <cellStyle name="Output 2 4 69" xfId="41320" xr:uid="{00000000-0005-0000-0000-0000A5A30000}"/>
    <cellStyle name="Output 2 4 7" xfId="41321" xr:uid="{00000000-0005-0000-0000-0000A6A30000}"/>
    <cellStyle name="Output 2 4 7 2" xfId="41322" xr:uid="{00000000-0005-0000-0000-0000A7A30000}"/>
    <cellStyle name="Output 2 4 70" xfId="41323" xr:uid="{00000000-0005-0000-0000-0000A8A30000}"/>
    <cellStyle name="Output 2 4 71" xfId="41324" xr:uid="{00000000-0005-0000-0000-0000A9A30000}"/>
    <cellStyle name="Output 2 4 72" xfId="41325" xr:uid="{00000000-0005-0000-0000-0000AAA30000}"/>
    <cellStyle name="Output 2 4 73" xfId="41326" xr:uid="{00000000-0005-0000-0000-0000ABA30000}"/>
    <cellStyle name="Output 2 4 74" xfId="41327" xr:uid="{00000000-0005-0000-0000-0000ACA30000}"/>
    <cellStyle name="Output 2 4 75" xfId="41328" xr:uid="{00000000-0005-0000-0000-0000ADA30000}"/>
    <cellStyle name="Output 2 4 76" xfId="41329" xr:uid="{00000000-0005-0000-0000-0000AEA30000}"/>
    <cellStyle name="Output 2 4 77" xfId="52540" xr:uid="{00000000-0005-0000-0000-0000AFA30000}"/>
    <cellStyle name="Output 2 4 78" xfId="52772" xr:uid="{00000000-0005-0000-0000-0000B0A30000}"/>
    <cellStyle name="Output 2 4 79" xfId="53233" xr:uid="{00000000-0005-0000-0000-0000B1A30000}"/>
    <cellStyle name="Output 2 4 8" xfId="41330" xr:uid="{00000000-0005-0000-0000-0000B2A30000}"/>
    <cellStyle name="Output 2 4 8 2" xfId="41331" xr:uid="{00000000-0005-0000-0000-0000B3A30000}"/>
    <cellStyle name="Output 2 4 9" xfId="41332" xr:uid="{00000000-0005-0000-0000-0000B4A30000}"/>
    <cellStyle name="Output 2 4 9 2" xfId="41333" xr:uid="{00000000-0005-0000-0000-0000B5A30000}"/>
    <cellStyle name="Output 2 40" xfId="41334" xr:uid="{00000000-0005-0000-0000-0000B6A30000}"/>
    <cellStyle name="Output 2 40 2" xfId="41335" xr:uid="{00000000-0005-0000-0000-0000B7A30000}"/>
    <cellStyle name="Output 2 41" xfId="41336" xr:uid="{00000000-0005-0000-0000-0000B8A30000}"/>
    <cellStyle name="Output 2 41 2" xfId="41337" xr:uid="{00000000-0005-0000-0000-0000B9A30000}"/>
    <cellStyle name="Output 2 42" xfId="41338" xr:uid="{00000000-0005-0000-0000-0000BAA30000}"/>
    <cellStyle name="Output 2 42 2" xfId="41339" xr:uid="{00000000-0005-0000-0000-0000BBA30000}"/>
    <cellStyle name="Output 2 43" xfId="41340" xr:uid="{00000000-0005-0000-0000-0000BCA30000}"/>
    <cellStyle name="Output 2 43 2" xfId="41341" xr:uid="{00000000-0005-0000-0000-0000BDA30000}"/>
    <cellStyle name="Output 2 44" xfId="41342" xr:uid="{00000000-0005-0000-0000-0000BEA30000}"/>
    <cellStyle name="Output 2 44 2" xfId="41343" xr:uid="{00000000-0005-0000-0000-0000BFA30000}"/>
    <cellStyle name="Output 2 45" xfId="41344" xr:uid="{00000000-0005-0000-0000-0000C0A30000}"/>
    <cellStyle name="Output 2 45 2" xfId="41345" xr:uid="{00000000-0005-0000-0000-0000C1A30000}"/>
    <cellStyle name="Output 2 46" xfId="41346" xr:uid="{00000000-0005-0000-0000-0000C2A30000}"/>
    <cellStyle name="Output 2 46 2" xfId="41347" xr:uid="{00000000-0005-0000-0000-0000C3A30000}"/>
    <cellStyle name="Output 2 47" xfId="41348" xr:uid="{00000000-0005-0000-0000-0000C4A30000}"/>
    <cellStyle name="Output 2 47 2" xfId="41349" xr:uid="{00000000-0005-0000-0000-0000C5A30000}"/>
    <cellStyle name="Output 2 48" xfId="41350" xr:uid="{00000000-0005-0000-0000-0000C6A30000}"/>
    <cellStyle name="Output 2 48 2" xfId="41351" xr:uid="{00000000-0005-0000-0000-0000C7A30000}"/>
    <cellStyle name="Output 2 49" xfId="41352" xr:uid="{00000000-0005-0000-0000-0000C8A30000}"/>
    <cellStyle name="Output 2 49 2" xfId="41353" xr:uid="{00000000-0005-0000-0000-0000C9A30000}"/>
    <cellStyle name="Output 2 5" xfId="1134" xr:uid="{00000000-0005-0000-0000-0000CAA30000}"/>
    <cellStyle name="Output 2 5 10" xfId="41354" xr:uid="{00000000-0005-0000-0000-0000CBA30000}"/>
    <cellStyle name="Output 2 5 10 2" xfId="41355" xr:uid="{00000000-0005-0000-0000-0000CCA30000}"/>
    <cellStyle name="Output 2 5 11" xfId="41356" xr:uid="{00000000-0005-0000-0000-0000CDA30000}"/>
    <cellStyle name="Output 2 5 11 2" xfId="41357" xr:uid="{00000000-0005-0000-0000-0000CEA30000}"/>
    <cellStyle name="Output 2 5 12" xfId="41358" xr:uid="{00000000-0005-0000-0000-0000CFA30000}"/>
    <cellStyle name="Output 2 5 12 2" xfId="41359" xr:uid="{00000000-0005-0000-0000-0000D0A30000}"/>
    <cellStyle name="Output 2 5 13" xfId="41360" xr:uid="{00000000-0005-0000-0000-0000D1A30000}"/>
    <cellStyle name="Output 2 5 13 2" xfId="41361" xr:uid="{00000000-0005-0000-0000-0000D2A30000}"/>
    <cellStyle name="Output 2 5 14" xfId="41362" xr:uid="{00000000-0005-0000-0000-0000D3A30000}"/>
    <cellStyle name="Output 2 5 14 2" xfId="41363" xr:uid="{00000000-0005-0000-0000-0000D4A30000}"/>
    <cellStyle name="Output 2 5 15" xfId="41364" xr:uid="{00000000-0005-0000-0000-0000D5A30000}"/>
    <cellStyle name="Output 2 5 15 2" xfId="41365" xr:uid="{00000000-0005-0000-0000-0000D6A30000}"/>
    <cellStyle name="Output 2 5 16" xfId="41366" xr:uid="{00000000-0005-0000-0000-0000D7A30000}"/>
    <cellStyle name="Output 2 5 16 2" xfId="41367" xr:uid="{00000000-0005-0000-0000-0000D8A30000}"/>
    <cellStyle name="Output 2 5 17" xfId="41368" xr:uid="{00000000-0005-0000-0000-0000D9A30000}"/>
    <cellStyle name="Output 2 5 17 2" xfId="41369" xr:uid="{00000000-0005-0000-0000-0000DAA30000}"/>
    <cellStyle name="Output 2 5 18" xfId="41370" xr:uid="{00000000-0005-0000-0000-0000DBA30000}"/>
    <cellStyle name="Output 2 5 18 2" xfId="41371" xr:uid="{00000000-0005-0000-0000-0000DCA30000}"/>
    <cellStyle name="Output 2 5 19" xfId="41372" xr:uid="{00000000-0005-0000-0000-0000DDA30000}"/>
    <cellStyle name="Output 2 5 19 2" xfId="41373" xr:uid="{00000000-0005-0000-0000-0000DEA30000}"/>
    <cellStyle name="Output 2 5 2" xfId="1135" xr:uid="{00000000-0005-0000-0000-0000DFA30000}"/>
    <cellStyle name="Output 2 5 2 2" xfId="41374" xr:uid="{00000000-0005-0000-0000-0000E0A30000}"/>
    <cellStyle name="Output 2 5 20" xfId="41375" xr:uid="{00000000-0005-0000-0000-0000E1A30000}"/>
    <cellStyle name="Output 2 5 20 2" xfId="41376" xr:uid="{00000000-0005-0000-0000-0000E2A30000}"/>
    <cellStyle name="Output 2 5 21" xfId="41377" xr:uid="{00000000-0005-0000-0000-0000E3A30000}"/>
    <cellStyle name="Output 2 5 21 2" xfId="41378" xr:uid="{00000000-0005-0000-0000-0000E4A30000}"/>
    <cellStyle name="Output 2 5 22" xfId="41379" xr:uid="{00000000-0005-0000-0000-0000E5A30000}"/>
    <cellStyle name="Output 2 5 22 2" xfId="41380" xr:uid="{00000000-0005-0000-0000-0000E6A30000}"/>
    <cellStyle name="Output 2 5 23" xfId="41381" xr:uid="{00000000-0005-0000-0000-0000E7A30000}"/>
    <cellStyle name="Output 2 5 23 2" xfId="41382" xr:uid="{00000000-0005-0000-0000-0000E8A30000}"/>
    <cellStyle name="Output 2 5 24" xfId="41383" xr:uid="{00000000-0005-0000-0000-0000E9A30000}"/>
    <cellStyle name="Output 2 5 24 2" xfId="41384" xr:uid="{00000000-0005-0000-0000-0000EAA30000}"/>
    <cellStyle name="Output 2 5 25" xfId="41385" xr:uid="{00000000-0005-0000-0000-0000EBA30000}"/>
    <cellStyle name="Output 2 5 25 2" xfId="41386" xr:uid="{00000000-0005-0000-0000-0000ECA30000}"/>
    <cellStyle name="Output 2 5 26" xfId="41387" xr:uid="{00000000-0005-0000-0000-0000EDA30000}"/>
    <cellStyle name="Output 2 5 26 2" xfId="41388" xr:uid="{00000000-0005-0000-0000-0000EEA30000}"/>
    <cellStyle name="Output 2 5 27" xfId="41389" xr:uid="{00000000-0005-0000-0000-0000EFA30000}"/>
    <cellStyle name="Output 2 5 27 2" xfId="41390" xr:uid="{00000000-0005-0000-0000-0000F0A30000}"/>
    <cellStyle name="Output 2 5 28" xfId="41391" xr:uid="{00000000-0005-0000-0000-0000F1A30000}"/>
    <cellStyle name="Output 2 5 28 2" xfId="41392" xr:uid="{00000000-0005-0000-0000-0000F2A30000}"/>
    <cellStyle name="Output 2 5 29" xfId="41393" xr:uid="{00000000-0005-0000-0000-0000F3A30000}"/>
    <cellStyle name="Output 2 5 29 2" xfId="41394" xr:uid="{00000000-0005-0000-0000-0000F4A30000}"/>
    <cellStyle name="Output 2 5 3" xfId="41395" xr:uid="{00000000-0005-0000-0000-0000F5A30000}"/>
    <cellStyle name="Output 2 5 3 2" xfId="41396" xr:uid="{00000000-0005-0000-0000-0000F6A30000}"/>
    <cellStyle name="Output 2 5 30" xfId="41397" xr:uid="{00000000-0005-0000-0000-0000F7A30000}"/>
    <cellStyle name="Output 2 5 30 2" xfId="41398" xr:uid="{00000000-0005-0000-0000-0000F8A30000}"/>
    <cellStyle name="Output 2 5 31" xfId="41399" xr:uid="{00000000-0005-0000-0000-0000F9A30000}"/>
    <cellStyle name="Output 2 5 31 2" xfId="41400" xr:uid="{00000000-0005-0000-0000-0000FAA30000}"/>
    <cellStyle name="Output 2 5 32" xfId="41401" xr:uid="{00000000-0005-0000-0000-0000FBA30000}"/>
    <cellStyle name="Output 2 5 32 2" xfId="41402" xr:uid="{00000000-0005-0000-0000-0000FCA30000}"/>
    <cellStyle name="Output 2 5 33" xfId="41403" xr:uid="{00000000-0005-0000-0000-0000FDA30000}"/>
    <cellStyle name="Output 2 5 33 2" xfId="41404" xr:uid="{00000000-0005-0000-0000-0000FEA30000}"/>
    <cellStyle name="Output 2 5 34" xfId="41405" xr:uid="{00000000-0005-0000-0000-0000FFA30000}"/>
    <cellStyle name="Output 2 5 34 2" xfId="41406" xr:uid="{00000000-0005-0000-0000-000000A40000}"/>
    <cellStyle name="Output 2 5 35" xfId="41407" xr:uid="{00000000-0005-0000-0000-000001A40000}"/>
    <cellStyle name="Output 2 5 35 2" xfId="41408" xr:uid="{00000000-0005-0000-0000-000002A40000}"/>
    <cellStyle name="Output 2 5 36" xfId="41409" xr:uid="{00000000-0005-0000-0000-000003A40000}"/>
    <cellStyle name="Output 2 5 36 2" xfId="41410" xr:uid="{00000000-0005-0000-0000-000004A40000}"/>
    <cellStyle name="Output 2 5 37" xfId="41411" xr:uid="{00000000-0005-0000-0000-000005A40000}"/>
    <cellStyle name="Output 2 5 37 2" xfId="41412" xr:uid="{00000000-0005-0000-0000-000006A40000}"/>
    <cellStyle name="Output 2 5 38" xfId="41413" xr:uid="{00000000-0005-0000-0000-000007A40000}"/>
    <cellStyle name="Output 2 5 38 2" xfId="41414" xr:uid="{00000000-0005-0000-0000-000008A40000}"/>
    <cellStyle name="Output 2 5 39" xfId="41415" xr:uid="{00000000-0005-0000-0000-000009A40000}"/>
    <cellStyle name="Output 2 5 39 2" xfId="41416" xr:uid="{00000000-0005-0000-0000-00000AA40000}"/>
    <cellStyle name="Output 2 5 4" xfId="41417" xr:uid="{00000000-0005-0000-0000-00000BA40000}"/>
    <cellStyle name="Output 2 5 4 2" xfId="41418" xr:uid="{00000000-0005-0000-0000-00000CA40000}"/>
    <cellStyle name="Output 2 5 40" xfId="41419" xr:uid="{00000000-0005-0000-0000-00000DA40000}"/>
    <cellStyle name="Output 2 5 41" xfId="41420" xr:uid="{00000000-0005-0000-0000-00000EA40000}"/>
    <cellStyle name="Output 2 5 42" xfId="41421" xr:uid="{00000000-0005-0000-0000-00000FA40000}"/>
    <cellStyle name="Output 2 5 43" xfId="41422" xr:uid="{00000000-0005-0000-0000-000010A40000}"/>
    <cellStyle name="Output 2 5 44" xfId="41423" xr:uid="{00000000-0005-0000-0000-000011A40000}"/>
    <cellStyle name="Output 2 5 45" xfId="41424" xr:uid="{00000000-0005-0000-0000-000012A40000}"/>
    <cellStyle name="Output 2 5 46" xfId="41425" xr:uid="{00000000-0005-0000-0000-000013A40000}"/>
    <cellStyle name="Output 2 5 47" xfId="41426" xr:uid="{00000000-0005-0000-0000-000014A40000}"/>
    <cellStyle name="Output 2 5 48" xfId="41427" xr:uid="{00000000-0005-0000-0000-000015A40000}"/>
    <cellStyle name="Output 2 5 49" xfId="41428" xr:uid="{00000000-0005-0000-0000-000016A40000}"/>
    <cellStyle name="Output 2 5 5" xfId="41429" xr:uid="{00000000-0005-0000-0000-000017A40000}"/>
    <cellStyle name="Output 2 5 5 2" xfId="41430" xr:uid="{00000000-0005-0000-0000-000018A40000}"/>
    <cellStyle name="Output 2 5 50" xfId="41431" xr:uid="{00000000-0005-0000-0000-000019A40000}"/>
    <cellStyle name="Output 2 5 51" xfId="41432" xr:uid="{00000000-0005-0000-0000-00001AA40000}"/>
    <cellStyle name="Output 2 5 52" xfId="41433" xr:uid="{00000000-0005-0000-0000-00001BA40000}"/>
    <cellStyle name="Output 2 5 53" xfId="41434" xr:uid="{00000000-0005-0000-0000-00001CA40000}"/>
    <cellStyle name="Output 2 5 54" xfId="41435" xr:uid="{00000000-0005-0000-0000-00001DA40000}"/>
    <cellStyle name="Output 2 5 55" xfId="41436" xr:uid="{00000000-0005-0000-0000-00001EA40000}"/>
    <cellStyle name="Output 2 5 56" xfId="41437" xr:uid="{00000000-0005-0000-0000-00001FA40000}"/>
    <cellStyle name="Output 2 5 57" xfId="41438" xr:uid="{00000000-0005-0000-0000-000020A40000}"/>
    <cellStyle name="Output 2 5 58" xfId="41439" xr:uid="{00000000-0005-0000-0000-000021A40000}"/>
    <cellStyle name="Output 2 5 59" xfId="41440" xr:uid="{00000000-0005-0000-0000-000022A40000}"/>
    <cellStyle name="Output 2 5 6" xfId="41441" xr:uid="{00000000-0005-0000-0000-000023A40000}"/>
    <cellStyle name="Output 2 5 6 2" xfId="41442" xr:uid="{00000000-0005-0000-0000-000024A40000}"/>
    <cellStyle name="Output 2 5 60" xfId="41443" xr:uid="{00000000-0005-0000-0000-000025A40000}"/>
    <cellStyle name="Output 2 5 61" xfId="41444" xr:uid="{00000000-0005-0000-0000-000026A40000}"/>
    <cellStyle name="Output 2 5 62" xfId="41445" xr:uid="{00000000-0005-0000-0000-000027A40000}"/>
    <cellStyle name="Output 2 5 63" xfId="41446" xr:uid="{00000000-0005-0000-0000-000028A40000}"/>
    <cellStyle name="Output 2 5 64" xfId="41447" xr:uid="{00000000-0005-0000-0000-000029A40000}"/>
    <cellStyle name="Output 2 5 65" xfId="41448" xr:uid="{00000000-0005-0000-0000-00002AA40000}"/>
    <cellStyle name="Output 2 5 66" xfId="41449" xr:uid="{00000000-0005-0000-0000-00002BA40000}"/>
    <cellStyle name="Output 2 5 67" xfId="41450" xr:uid="{00000000-0005-0000-0000-00002CA40000}"/>
    <cellStyle name="Output 2 5 68" xfId="41451" xr:uid="{00000000-0005-0000-0000-00002DA40000}"/>
    <cellStyle name="Output 2 5 69" xfId="41452" xr:uid="{00000000-0005-0000-0000-00002EA40000}"/>
    <cellStyle name="Output 2 5 7" xfId="41453" xr:uid="{00000000-0005-0000-0000-00002FA40000}"/>
    <cellStyle name="Output 2 5 7 2" xfId="41454" xr:uid="{00000000-0005-0000-0000-000030A40000}"/>
    <cellStyle name="Output 2 5 70" xfId="41455" xr:uid="{00000000-0005-0000-0000-000031A40000}"/>
    <cellStyle name="Output 2 5 71" xfId="41456" xr:uid="{00000000-0005-0000-0000-000032A40000}"/>
    <cellStyle name="Output 2 5 72" xfId="41457" xr:uid="{00000000-0005-0000-0000-000033A40000}"/>
    <cellStyle name="Output 2 5 73" xfId="41458" xr:uid="{00000000-0005-0000-0000-000034A40000}"/>
    <cellStyle name="Output 2 5 74" xfId="41459" xr:uid="{00000000-0005-0000-0000-000035A40000}"/>
    <cellStyle name="Output 2 5 75" xfId="41460" xr:uid="{00000000-0005-0000-0000-000036A40000}"/>
    <cellStyle name="Output 2 5 76" xfId="41461" xr:uid="{00000000-0005-0000-0000-000037A40000}"/>
    <cellStyle name="Output 2 5 77" xfId="52485" xr:uid="{00000000-0005-0000-0000-000038A40000}"/>
    <cellStyle name="Output 2 5 78" xfId="52239" xr:uid="{00000000-0005-0000-0000-000039A40000}"/>
    <cellStyle name="Output 2 5 79" xfId="53178" xr:uid="{00000000-0005-0000-0000-00003AA40000}"/>
    <cellStyle name="Output 2 5 8" xfId="41462" xr:uid="{00000000-0005-0000-0000-00003BA40000}"/>
    <cellStyle name="Output 2 5 8 2" xfId="41463" xr:uid="{00000000-0005-0000-0000-00003CA40000}"/>
    <cellStyle name="Output 2 5 9" xfId="41464" xr:uid="{00000000-0005-0000-0000-00003DA40000}"/>
    <cellStyle name="Output 2 5 9 2" xfId="41465" xr:uid="{00000000-0005-0000-0000-00003EA40000}"/>
    <cellStyle name="Output 2 50" xfId="41466" xr:uid="{00000000-0005-0000-0000-00003FA40000}"/>
    <cellStyle name="Output 2 50 2" xfId="41467" xr:uid="{00000000-0005-0000-0000-000040A40000}"/>
    <cellStyle name="Output 2 51" xfId="41468" xr:uid="{00000000-0005-0000-0000-000041A40000}"/>
    <cellStyle name="Output 2 51 2" xfId="41469" xr:uid="{00000000-0005-0000-0000-000042A40000}"/>
    <cellStyle name="Output 2 52" xfId="41470" xr:uid="{00000000-0005-0000-0000-000043A40000}"/>
    <cellStyle name="Output 2 52 2" xfId="41471" xr:uid="{00000000-0005-0000-0000-000044A40000}"/>
    <cellStyle name="Output 2 53" xfId="41472" xr:uid="{00000000-0005-0000-0000-000045A40000}"/>
    <cellStyle name="Output 2 53 2" xfId="41473" xr:uid="{00000000-0005-0000-0000-000046A40000}"/>
    <cellStyle name="Output 2 54" xfId="41474" xr:uid="{00000000-0005-0000-0000-000047A40000}"/>
    <cellStyle name="Output 2 54 2" xfId="41475" xr:uid="{00000000-0005-0000-0000-000048A40000}"/>
    <cellStyle name="Output 2 55" xfId="41476" xr:uid="{00000000-0005-0000-0000-000049A40000}"/>
    <cellStyle name="Output 2 55 2" xfId="41477" xr:uid="{00000000-0005-0000-0000-00004AA40000}"/>
    <cellStyle name="Output 2 56" xfId="41478" xr:uid="{00000000-0005-0000-0000-00004BA40000}"/>
    <cellStyle name="Output 2 56 2" xfId="41479" xr:uid="{00000000-0005-0000-0000-00004CA40000}"/>
    <cellStyle name="Output 2 57" xfId="41480" xr:uid="{00000000-0005-0000-0000-00004DA40000}"/>
    <cellStyle name="Output 2 57 2" xfId="41481" xr:uid="{00000000-0005-0000-0000-00004EA40000}"/>
    <cellStyle name="Output 2 58" xfId="41482" xr:uid="{00000000-0005-0000-0000-00004FA40000}"/>
    <cellStyle name="Output 2 58 2" xfId="41483" xr:uid="{00000000-0005-0000-0000-000050A40000}"/>
    <cellStyle name="Output 2 59" xfId="41484" xr:uid="{00000000-0005-0000-0000-000051A40000}"/>
    <cellStyle name="Output 2 59 2" xfId="41485" xr:uid="{00000000-0005-0000-0000-000052A40000}"/>
    <cellStyle name="Output 2 6" xfId="1136" xr:uid="{00000000-0005-0000-0000-000053A40000}"/>
    <cellStyle name="Output 2 6 10" xfId="41486" xr:uid="{00000000-0005-0000-0000-000054A40000}"/>
    <cellStyle name="Output 2 6 10 2" xfId="41487" xr:uid="{00000000-0005-0000-0000-000055A40000}"/>
    <cellStyle name="Output 2 6 11" xfId="41488" xr:uid="{00000000-0005-0000-0000-000056A40000}"/>
    <cellStyle name="Output 2 6 11 2" xfId="41489" xr:uid="{00000000-0005-0000-0000-000057A40000}"/>
    <cellStyle name="Output 2 6 12" xfId="41490" xr:uid="{00000000-0005-0000-0000-000058A40000}"/>
    <cellStyle name="Output 2 6 12 2" xfId="41491" xr:uid="{00000000-0005-0000-0000-000059A40000}"/>
    <cellStyle name="Output 2 6 13" xfId="41492" xr:uid="{00000000-0005-0000-0000-00005AA40000}"/>
    <cellStyle name="Output 2 6 13 2" xfId="41493" xr:uid="{00000000-0005-0000-0000-00005BA40000}"/>
    <cellStyle name="Output 2 6 14" xfId="41494" xr:uid="{00000000-0005-0000-0000-00005CA40000}"/>
    <cellStyle name="Output 2 6 14 2" xfId="41495" xr:uid="{00000000-0005-0000-0000-00005DA40000}"/>
    <cellStyle name="Output 2 6 15" xfId="41496" xr:uid="{00000000-0005-0000-0000-00005EA40000}"/>
    <cellStyle name="Output 2 6 15 2" xfId="41497" xr:uid="{00000000-0005-0000-0000-00005FA40000}"/>
    <cellStyle name="Output 2 6 16" xfId="41498" xr:uid="{00000000-0005-0000-0000-000060A40000}"/>
    <cellStyle name="Output 2 6 16 2" xfId="41499" xr:uid="{00000000-0005-0000-0000-000061A40000}"/>
    <cellStyle name="Output 2 6 17" xfId="41500" xr:uid="{00000000-0005-0000-0000-000062A40000}"/>
    <cellStyle name="Output 2 6 17 2" xfId="41501" xr:uid="{00000000-0005-0000-0000-000063A40000}"/>
    <cellStyle name="Output 2 6 18" xfId="41502" xr:uid="{00000000-0005-0000-0000-000064A40000}"/>
    <cellStyle name="Output 2 6 18 2" xfId="41503" xr:uid="{00000000-0005-0000-0000-000065A40000}"/>
    <cellStyle name="Output 2 6 19" xfId="41504" xr:uid="{00000000-0005-0000-0000-000066A40000}"/>
    <cellStyle name="Output 2 6 19 2" xfId="41505" xr:uid="{00000000-0005-0000-0000-000067A40000}"/>
    <cellStyle name="Output 2 6 2" xfId="1137" xr:uid="{00000000-0005-0000-0000-000068A40000}"/>
    <cellStyle name="Output 2 6 2 2" xfId="41506" xr:uid="{00000000-0005-0000-0000-000069A40000}"/>
    <cellStyle name="Output 2 6 20" xfId="41507" xr:uid="{00000000-0005-0000-0000-00006AA40000}"/>
    <cellStyle name="Output 2 6 20 2" xfId="41508" xr:uid="{00000000-0005-0000-0000-00006BA40000}"/>
    <cellStyle name="Output 2 6 21" xfId="41509" xr:uid="{00000000-0005-0000-0000-00006CA40000}"/>
    <cellStyle name="Output 2 6 21 2" xfId="41510" xr:uid="{00000000-0005-0000-0000-00006DA40000}"/>
    <cellStyle name="Output 2 6 22" xfId="41511" xr:uid="{00000000-0005-0000-0000-00006EA40000}"/>
    <cellStyle name="Output 2 6 22 2" xfId="41512" xr:uid="{00000000-0005-0000-0000-00006FA40000}"/>
    <cellStyle name="Output 2 6 23" xfId="41513" xr:uid="{00000000-0005-0000-0000-000070A40000}"/>
    <cellStyle name="Output 2 6 23 2" xfId="41514" xr:uid="{00000000-0005-0000-0000-000071A40000}"/>
    <cellStyle name="Output 2 6 24" xfId="41515" xr:uid="{00000000-0005-0000-0000-000072A40000}"/>
    <cellStyle name="Output 2 6 24 2" xfId="41516" xr:uid="{00000000-0005-0000-0000-000073A40000}"/>
    <cellStyle name="Output 2 6 25" xfId="41517" xr:uid="{00000000-0005-0000-0000-000074A40000}"/>
    <cellStyle name="Output 2 6 25 2" xfId="41518" xr:uid="{00000000-0005-0000-0000-000075A40000}"/>
    <cellStyle name="Output 2 6 26" xfId="41519" xr:uid="{00000000-0005-0000-0000-000076A40000}"/>
    <cellStyle name="Output 2 6 26 2" xfId="41520" xr:uid="{00000000-0005-0000-0000-000077A40000}"/>
    <cellStyle name="Output 2 6 27" xfId="41521" xr:uid="{00000000-0005-0000-0000-000078A40000}"/>
    <cellStyle name="Output 2 6 27 2" xfId="41522" xr:uid="{00000000-0005-0000-0000-000079A40000}"/>
    <cellStyle name="Output 2 6 28" xfId="41523" xr:uid="{00000000-0005-0000-0000-00007AA40000}"/>
    <cellStyle name="Output 2 6 28 2" xfId="41524" xr:uid="{00000000-0005-0000-0000-00007BA40000}"/>
    <cellStyle name="Output 2 6 29" xfId="41525" xr:uid="{00000000-0005-0000-0000-00007CA40000}"/>
    <cellStyle name="Output 2 6 29 2" xfId="41526" xr:uid="{00000000-0005-0000-0000-00007DA40000}"/>
    <cellStyle name="Output 2 6 3" xfId="41527" xr:uid="{00000000-0005-0000-0000-00007EA40000}"/>
    <cellStyle name="Output 2 6 3 2" xfId="41528" xr:uid="{00000000-0005-0000-0000-00007FA40000}"/>
    <cellStyle name="Output 2 6 30" xfId="41529" xr:uid="{00000000-0005-0000-0000-000080A40000}"/>
    <cellStyle name="Output 2 6 30 2" xfId="41530" xr:uid="{00000000-0005-0000-0000-000081A40000}"/>
    <cellStyle name="Output 2 6 31" xfId="41531" xr:uid="{00000000-0005-0000-0000-000082A40000}"/>
    <cellStyle name="Output 2 6 31 2" xfId="41532" xr:uid="{00000000-0005-0000-0000-000083A40000}"/>
    <cellStyle name="Output 2 6 32" xfId="41533" xr:uid="{00000000-0005-0000-0000-000084A40000}"/>
    <cellStyle name="Output 2 6 32 2" xfId="41534" xr:uid="{00000000-0005-0000-0000-000085A40000}"/>
    <cellStyle name="Output 2 6 33" xfId="41535" xr:uid="{00000000-0005-0000-0000-000086A40000}"/>
    <cellStyle name="Output 2 6 33 2" xfId="41536" xr:uid="{00000000-0005-0000-0000-000087A40000}"/>
    <cellStyle name="Output 2 6 34" xfId="41537" xr:uid="{00000000-0005-0000-0000-000088A40000}"/>
    <cellStyle name="Output 2 6 34 2" xfId="41538" xr:uid="{00000000-0005-0000-0000-000089A40000}"/>
    <cellStyle name="Output 2 6 35" xfId="41539" xr:uid="{00000000-0005-0000-0000-00008AA40000}"/>
    <cellStyle name="Output 2 6 35 2" xfId="41540" xr:uid="{00000000-0005-0000-0000-00008BA40000}"/>
    <cellStyle name="Output 2 6 36" xfId="41541" xr:uid="{00000000-0005-0000-0000-00008CA40000}"/>
    <cellStyle name="Output 2 6 36 2" xfId="41542" xr:uid="{00000000-0005-0000-0000-00008DA40000}"/>
    <cellStyle name="Output 2 6 37" xfId="41543" xr:uid="{00000000-0005-0000-0000-00008EA40000}"/>
    <cellStyle name="Output 2 6 37 2" xfId="41544" xr:uid="{00000000-0005-0000-0000-00008FA40000}"/>
    <cellStyle name="Output 2 6 38" xfId="41545" xr:uid="{00000000-0005-0000-0000-000090A40000}"/>
    <cellStyle name="Output 2 6 38 2" xfId="41546" xr:uid="{00000000-0005-0000-0000-000091A40000}"/>
    <cellStyle name="Output 2 6 39" xfId="41547" xr:uid="{00000000-0005-0000-0000-000092A40000}"/>
    <cellStyle name="Output 2 6 39 2" xfId="41548" xr:uid="{00000000-0005-0000-0000-000093A40000}"/>
    <cellStyle name="Output 2 6 4" xfId="41549" xr:uid="{00000000-0005-0000-0000-000094A40000}"/>
    <cellStyle name="Output 2 6 4 2" xfId="41550" xr:uid="{00000000-0005-0000-0000-000095A40000}"/>
    <cellStyle name="Output 2 6 40" xfId="41551" xr:uid="{00000000-0005-0000-0000-000096A40000}"/>
    <cellStyle name="Output 2 6 41" xfId="41552" xr:uid="{00000000-0005-0000-0000-000097A40000}"/>
    <cellStyle name="Output 2 6 42" xfId="41553" xr:uid="{00000000-0005-0000-0000-000098A40000}"/>
    <cellStyle name="Output 2 6 43" xfId="41554" xr:uid="{00000000-0005-0000-0000-000099A40000}"/>
    <cellStyle name="Output 2 6 44" xfId="41555" xr:uid="{00000000-0005-0000-0000-00009AA40000}"/>
    <cellStyle name="Output 2 6 45" xfId="41556" xr:uid="{00000000-0005-0000-0000-00009BA40000}"/>
    <cellStyle name="Output 2 6 46" xfId="41557" xr:uid="{00000000-0005-0000-0000-00009CA40000}"/>
    <cellStyle name="Output 2 6 47" xfId="41558" xr:uid="{00000000-0005-0000-0000-00009DA40000}"/>
    <cellStyle name="Output 2 6 48" xfId="41559" xr:uid="{00000000-0005-0000-0000-00009EA40000}"/>
    <cellStyle name="Output 2 6 49" xfId="41560" xr:uid="{00000000-0005-0000-0000-00009FA40000}"/>
    <cellStyle name="Output 2 6 5" xfId="41561" xr:uid="{00000000-0005-0000-0000-0000A0A40000}"/>
    <cellStyle name="Output 2 6 5 2" xfId="41562" xr:uid="{00000000-0005-0000-0000-0000A1A40000}"/>
    <cellStyle name="Output 2 6 50" xfId="41563" xr:uid="{00000000-0005-0000-0000-0000A2A40000}"/>
    <cellStyle name="Output 2 6 51" xfId="41564" xr:uid="{00000000-0005-0000-0000-0000A3A40000}"/>
    <cellStyle name="Output 2 6 52" xfId="41565" xr:uid="{00000000-0005-0000-0000-0000A4A40000}"/>
    <cellStyle name="Output 2 6 53" xfId="41566" xr:uid="{00000000-0005-0000-0000-0000A5A40000}"/>
    <cellStyle name="Output 2 6 54" xfId="41567" xr:uid="{00000000-0005-0000-0000-0000A6A40000}"/>
    <cellStyle name="Output 2 6 55" xfId="41568" xr:uid="{00000000-0005-0000-0000-0000A7A40000}"/>
    <cellStyle name="Output 2 6 56" xfId="41569" xr:uid="{00000000-0005-0000-0000-0000A8A40000}"/>
    <cellStyle name="Output 2 6 57" xfId="41570" xr:uid="{00000000-0005-0000-0000-0000A9A40000}"/>
    <cellStyle name="Output 2 6 58" xfId="41571" xr:uid="{00000000-0005-0000-0000-0000AAA40000}"/>
    <cellStyle name="Output 2 6 59" xfId="41572" xr:uid="{00000000-0005-0000-0000-0000ABA40000}"/>
    <cellStyle name="Output 2 6 6" xfId="41573" xr:uid="{00000000-0005-0000-0000-0000ACA40000}"/>
    <cellStyle name="Output 2 6 6 2" xfId="41574" xr:uid="{00000000-0005-0000-0000-0000ADA40000}"/>
    <cellStyle name="Output 2 6 60" xfId="41575" xr:uid="{00000000-0005-0000-0000-0000AEA40000}"/>
    <cellStyle name="Output 2 6 61" xfId="41576" xr:uid="{00000000-0005-0000-0000-0000AFA40000}"/>
    <cellStyle name="Output 2 6 62" xfId="41577" xr:uid="{00000000-0005-0000-0000-0000B0A40000}"/>
    <cellStyle name="Output 2 6 63" xfId="41578" xr:uid="{00000000-0005-0000-0000-0000B1A40000}"/>
    <cellStyle name="Output 2 6 64" xfId="41579" xr:uid="{00000000-0005-0000-0000-0000B2A40000}"/>
    <cellStyle name="Output 2 6 65" xfId="41580" xr:uid="{00000000-0005-0000-0000-0000B3A40000}"/>
    <cellStyle name="Output 2 6 66" xfId="41581" xr:uid="{00000000-0005-0000-0000-0000B4A40000}"/>
    <cellStyle name="Output 2 6 67" xfId="41582" xr:uid="{00000000-0005-0000-0000-0000B5A40000}"/>
    <cellStyle name="Output 2 6 68" xfId="41583" xr:uid="{00000000-0005-0000-0000-0000B6A40000}"/>
    <cellStyle name="Output 2 6 69" xfId="41584" xr:uid="{00000000-0005-0000-0000-0000B7A40000}"/>
    <cellStyle name="Output 2 6 7" xfId="41585" xr:uid="{00000000-0005-0000-0000-0000B8A40000}"/>
    <cellStyle name="Output 2 6 7 2" xfId="41586" xr:uid="{00000000-0005-0000-0000-0000B9A40000}"/>
    <cellStyle name="Output 2 6 70" xfId="41587" xr:uid="{00000000-0005-0000-0000-0000BAA40000}"/>
    <cellStyle name="Output 2 6 71" xfId="41588" xr:uid="{00000000-0005-0000-0000-0000BBA40000}"/>
    <cellStyle name="Output 2 6 72" xfId="41589" xr:uid="{00000000-0005-0000-0000-0000BCA40000}"/>
    <cellStyle name="Output 2 6 73" xfId="41590" xr:uid="{00000000-0005-0000-0000-0000BDA40000}"/>
    <cellStyle name="Output 2 6 74" xfId="41591" xr:uid="{00000000-0005-0000-0000-0000BEA40000}"/>
    <cellStyle name="Output 2 6 75" xfId="41592" xr:uid="{00000000-0005-0000-0000-0000BFA40000}"/>
    <cellStyle name="Output 2 6 76" xfId="41593" xr:uid="{00000000-0005-0000-0000-0000C0A40000}"/>
    <cellStyle name="Output 2 6 77" xfId="52493" xr:uid="{00000000-0005-0000-0000-0000C1A40000}"/>
    <cellStyle name="Output 2 6 78" xfId="52280" xr:uid="{00000000-0005-0000-0000-0000C2A40000}"/>
    <cellStyle name="Output 2 6 79" xfId="53186" xr:uid="{00000000-0005-0000-0000-0000C3A40000}"/>
    <cellStyle name="Output 2 6 8" xfId="41594" xr:uid="{00000000-0005-0000-0000-0000C4A40000}"/>
    <cellStyle name="Output 2 6 8 2" xfId="41595" xr:uid="{00000000-0005-0000-0000-0000C5A40000}"/>
    <cellStyle name="Output 2 6 9" xfId="41596" xr:uid="{00000000-0005-0000-0000-0000C6A40000}"/>
    <cellStyle name="Output 2 6 9 2" xfId="41597" xr:uid="{00000000-0005-0000-0000-0000C7A40000}"/>
    <cellStyle name="Output 2 60" xfId="41598" xr:uid="{00000000-0005-0000-0000-0000C8A40000}"/>
    <cellStyle name="Output 2 61" xfId="41599" xr:uid="{00000000-0005-0000-0000-0000C9A40000}"/>
    <cellStyle name="Output 2 62" xfId="41600" xr:uid="{00000000-0005-0000-0000-0000CAA40000}"/>
    <cellStyle name="Output 2 63" xfId="41601" xr:uid="{00000000-0005-0000-0000-0000CBA40000}"/>
    <cellStyle name="Output 2 64" xfId="41602" xr:uid="{00000000-0005-0000-0000-0000CCA40000}"/>
    <cellStyle name="Output 2 65" xfId="41603" xr:uid="{00000000-0005-0000-0000-0000CDA40000}"/>
    <cellStyle name="Output 2 66" xfId="41604" xr:uid="{00000000-0005-0000-0000-0000CEA40000}"/>
    <cellStyle name="Output 2 67" xfId="41605" xr:uid="{00000000-0005-0000-0000-0000CFA40000}"/>
    <cellStyle name="Output 2 68" xfId="41606" xr:uid="{00000000-0005-0000-0000-0000D0A40000}"/>
    <cellStyle name="Output 2 69" xfId="41607" xr:uid="{00000000-0005-0000-0000-0000D1A40000}"/>
    <cellStyle name="Output 2 7" xfId="1138" xr:uid="{00000000-0005-0000-0000-0000D2A40000}"/>
    <cellStyle name="Output 2 7 10" xfId="41608" xr:uid="{00000000-0005-0000-0000-0000D3A40000}"/>
    <cellStyle name="Output 2 7 10 2" xfId="41609" xr:uid="{00000000-0005-0000-0000-0000D4A40000}"/>
    <cellStyle name="Output 2 7 11" xfId="41610" xr:uid="{00000000-0005-0000-0000-0000D5A40000}"/>
    <cellStyle name="Output 2 7 11 2" xfId="41611" xr:uid="{00000000-0005-0000-0000-0000D6A40000}"/>
    <cellStyle name="Output 2 7 12" xfId="41612" xr:uid="{00000000-0005-0000-0000-0000D7A40000}"/>
    <cellStyle name="Output 2 7 12 2" xfId="41613" xr:uid="{00000000-0005-0000-0000-0000D8A40000}"/>
    <cellStyle name="Output 2 7 13" xfId="41614" xr:uid="{00000000-0005-0000-0000-0000D9A40000}"/>
    <cellStyle name="Output 2 7 13 2" xfId="41615" xr:uid="{00000000-0005-0000-0000-0000DAA40000}"/>
    <cellStyle name="Output 2 7 14" xfId="41616" xr:uid="{00000000-0005-0000-0000-0000DBA40000}"/>
    <cellStyle name="Output 2 7 14 2" xfId="41617" xr:uid="{00000000-0005-0000-0000-0000DCA40000}"/>
    <cellStyle name="Output 2 7 15" xfId="41618" xr:uid="{00000000-0005-0000-0000-0000DDA40000}"/>
    <cellStyle name="Output 2 7 15 2" xfId="41619" xr:uid="{00000000-0005-0000-0000-0000DEA40000}"/>
    <cellStyle name="Output 2 7 16" xfId="41620" xr:uid="{00000000-0005-0000-0000-0000DFA40000}"/>
    <cellStyle name="Output 2 7 16 2" xfId="41621" xr:uid="{00000000-0005-0000-0000-0000E0A40000}"/>
    <cellStyle name="Output 2 7 17" xfId="41622" xr:uid="{00000000-0005-0000-0000-0000E1A40000}"/>
    <cellStyle name="Output 2 7 17 2" xfId="41623" xr:uid="{00000000-0005-0000-0000-0000E2A40000}"/>
    <cellStyle name="Output 2 7 18" xfId="41624" xr:uid="{00000000-0005-0000-0000-0000E3A40000}"/>
    <cellStyle name="Output 2 7 18 2" xfId="41625" xr:uid="{00000000-0005-0000-0000-0000E4A40000}"/>
    <cellStyle name="Output 2 7 19" xfId="41626" xr:uid="{00000000-0005-0000-0000-0000E5A40000}"/>
    <cellStyle name="Output 2 7 19 2" xfId="41627" xr:uid="{00000000-0005-0000-0000-0000E6A40000}"/>
    <cellStyle name="Output 2 7 2" xfId="1139" xr:uid="{00000000-0005-0000-0000-0000E7A40000}"/>
    <cellStyle name="Output 2 7 2 2" xfId="41628" xr:uid="{00000000-0005-0000-0000-0000E8A40000}"/>
    <cellStyle name="Output 2 7 20" xfId="41629" xr:uid="{00000000-0005-0000-0000-0000E9A40000}"/>
    <cellStyle name="Output 2 7 20 2" xfId="41630" xr:uid="{00000000-0005-0000-0000-0000EAA40000}"/>
    <cellStyle name="Output 2 7 21" xfId="41631" xr:uid="{00000000-0005-0000-0000-0000EBA40000}"/>
    <cellStyle name="Output 2 7 21 2" xfId="41632" xr:uid="{00000000-0005-0000-0000-0000ECA40000}"/>
    <cellStyle name="Output 2 7 22" xfId="41633" xr:uid="{00000000-0005-0000-0000-0000EDA40000}"/>
    <cellStyle name="Output 2 7 22 2" xfId="41634" xr:uid="{00000000-0005-0000-0000-0000EEA40000}"/>
    <cellStyle name="Output 2 7 23" xfId="41635" xr:uid="{00000000-0005-0000-0000-0000EFA40000}"/>
    <cellStyle name="Output 2 7 23 2" xfId="41636" xr:uid="{00000000-0005-0000-0000-0000F0A40000}"/>
    <cellStyle name="Output 2 7 24" xfId="41637" xr:uid="{00000000-0005-0000-0000-0000F1A40000}"/>
    <cellStyle name="Output 2 7 24 2" xfId="41638" xr:uid="{00000000-0005-0000-0000-0000F2A40000}"/>
    <cellStyle name="Output 2 7 25" xfId="41639" xr:uid="{00000000-0005-0000-0000-0000F3A40000}"/>
    <cellStyle name="Output 2 7 25 2" xfId="41640" xr:uid="{00000000-0005-0000-0000-0000F4A40000}"/>
    <cellStyle name="Output 2 7 26" xfId="41641" xr:uid="{00000000-0005-0000-0000-0000F5A40000}"/>
    <cellStyle name="Output 2 7 26 2" xfId="41642" xr:uid="{00000000-0005-0000-0000-0000F6A40000}"/>
    <cellStyle name="Output 2 7 27" xfId="41643" xr:uid="{00000000-0005-0000-0000-0000F7A40000}"/>
    <cellStyle name="Output 2 7 27 2" xfId="41644" xr:uid="{00000000-0005-0000-0000-0000F8A40000}"/>
    <cellStyle name="Output 2 7 28" xfId="41645" xr:uid="{00000000-0005-0000-0000-0000F9A40000}"/>
    <cellStyle name="Output 2 7 28 2" xfId="41646" xr:uid="{00000000-0005-0000-0000-0000FAA40000}"/>
    <cellStyle name="Output 2 7 29" xfId="41647" xr:uid="{00000000-0005-0000-0000-0000FBA40000}"/>
    <cellStyle name="Output 2 7 29 2" xfId="41648" xr:uid="{00000000-0005-0000-0000-0000FCA40000}"/>
    <cellStyle name="Output 2 7 3" xfId="41649" xr:uid="{00000000-0005-0000-0000-0000FDA40000}"/>
    <cellStyle name="Output 2 7 3 2" xfId="41650" xr:uid="{00000000-0005-0000-0000-0000FEA40000}"/>
    <cellStyle name="Output 2 7 30" xfId="41651" xr:uid="{00000000-0005-0000-0000-0000FFA40000}"/>
    <cellStyle name="Output 2 7 30 2" xfId="41652" xr:uid="{00000000-0005-0000-0000-000000A50000}"/>
    <cellStyle name="Output 2 7 31" xfId="41653" xr:uid="{00000000-0005-0000-0000-000001A50000}"/>
    <cellStyle name="Output 2 7 31 2" xfId="41654" xr:uid="{00000000-0005-0000-0000-000002A50000}"/>
    <cellStyle name="Output 2 7 32" xfId="41655" xr:uid="{00000000-0005-0000-0000-000003A50000}"/>
    <cellStyle name="Output 2 7 32 2" xfId="41656" xr:uid="{00000000-0005-0000-0000-000004A50000}"/>
    <cellStyle name="Output 2 7 33" xfId="41657" xr:uid="{00000000-0005-0000-0000-000005A50000}"/>
    <cellStyle name="Output 2 7 33 2" xfId="41658" xr:uid="{00000000-0005-0000-0000-000006A50000}"/>
    <cellStyle name="Output 2 7 34" xfId="41659" xr:uid="{00000000-0005-0000-0000-000007A50000}"/>
    <cellStyle name="Output 2 7 34 2" xfId="41660" xr:uid="{00000000-0005-0000-0000-000008A50000}"/>
    <cellStyle name="Output 2 7 35" xfId="41661" xr:uid="{00000000-0005-0000-0000-000009A50000}"/>
    <cellStyle name="Output 2 7 35 2" xfId="41662" xr:uid="{00000000-0005-0000-0000-00000AA50000}"/>
    <cellStyle name="Output 2 7 36" xfId="41663" xr:uid="{00000000-0005-0000-0000-00000BA50000}"/>
    <cellStyle name="Output 2 7 36 2" xfId="41664" xr:uid="{00000000-0005-0000-0000-00000CA50000}"/>
    <cellStyle name="Output 2 7 37" xfId="41665" xr:uid="{00000000-0005-0000-0000-00000DA50000}"/>
    <cellStyle name="Output 2 7 37 2" xfId="41666" xr:uid="{00000000-0005-0000-0000-00000EA50000}"/>
    <cellStyle name="Output 2 7 38" xfId="41667" xr:uid="{00000000-0005-0000-0000-00000FA50000}"/>
    <cellStyle name="Output 2 7 38 2" xfId="41668" xr:uid="{00000000-0005-0000-0000-000010A50000}"/>
    <cellStyle name="Output 2 7 39" xfId="41669" xr:uid="{00000000-0005-0000-0000-000011A50000}"/>
    <cellStyle name="Output 2 7 39 2" xfId="41670" xr:uid="{00000000-0005-0000-0000-000012A50000}"/>
    <cellStyle name="Output 2 7 4" xfId="41671" xr:uid="{00000000-0005-0000-0000-000013A50000}"/>
    <cellStyle name="Output 2 7 4 2" xfId="41672" xr:uid="{00000000-0005-0000-0000-000014A50000}"/>
    <cellStyle name="Output 2 7 40" xfId="41673" xr:uid="{00000000-0005-0000-0000-000015A50000}"/>
    <cellStyle name="Output 2 7 41" xfId="41674" xr:uid="{00000000-0005-0000-0000-000016A50000}"/>
    <cellStyle name="Output 2 7 42" xfId="41675" xr:uid="{00000000-0005-0000-0000-000017A50000}"/>
    <cellStyle name="Output 2 7 43" xfId="41676" xr:uid="{00000000-0005-0000-0000-000018A50000}"/>
    <cellStyle name="Output 2 7 44" xfId="41677" xr:uid="{00000000-0005-0000-0000-000019A50000}"/>
    <cellStyle name="Output 2 7 45" xfId="41678" xr:uid="{00000000-0005-0000-0000-00001AA50000}"/>
    <cellStyle name="Output 2 7 46" xfId="41679" xr:uid="{00000000-0005-0000-0000-00001BA50000}"/>
    <cellStyle name="Output 2 7 47" xfId="41680" xr:uid="{00000000-0005-0000-0000-00001CA50000}"/>
    <cellStyle name="Output 2 7 48" xfId="41681" xr:uid="{00000000-0005-0000-0000-00001DA50000}"/>
    <cellStyle name="Output 2 7 49" xfId="41682" xr:uid="{00000000-0005-0000-0000-00001EA50000}"/>
    <cellStyle name="Output 2 7 5" xfId="41683" xr:uid="{00000000-0005-0000-0000-00001FA50000}"/>
    <cellStyle name="Output 2 7 5 2" xfId="41684" xr:uid="{00000000-0005-0000-0000-000020A50000}"/>
    <cellStyle name="Output 2 7 50" xfId="41685" xr:uid="{00000000-0005-0000-0000-000021A50000}"/>
    <cellStyle name="Output 2 7 51" xfId="41686" xr:uid="{00000000-0005-0000-0000-000022A50000}"/>
    <cellStyle name="Output 2 7 52" xfId="41687" xr:uid="{00000000-0005-0000-0000-000023A50000}"/>
    <cellStyle name="Output 2 7 53" xfId="41688" xr:uid="{00000000-0005-0000-0000-000024A50000}"/>
    <cellStyle name="Output 2 7 54" xfId="41689" xr:uid="{00000000-0005-0000-0000-000025A50000}"/>
    <cellStyle name="Output 2 7 55" xfId="41690" xr:uid="{00000000-0005-0000-0000-000026A50000}"/>
    <cellStyle name="Output 2 7 56" xfId="41691" xr:uid="{00000000-0005-0000-0000-000027A50000}"/>
    <cellStyle name="Output 2 7 57" xfId="41692" xr:uid="{00000000-0005-0000-0000-000028A50000}"/>
    <cellStyle name="Output 2 7 58" xfId="41693" xr:uid="{00000000-0005-0000-0000-000029A50000}"/>
    <cellStyle name="Output 2 7 59" xfId="41694" xr:uid="{00000000-0005-0000-0000-00002AA50000}"/>
    <cellStyle name="Output 2 7 6" xfId="41695" xr:uid="{00000000-0005-0000-0000-00002BA50000}"/>
    <cellStyle name="Output 2 7 6 2" xfId="41696" xr:uid="{00000000-0005-0000-0000-00002CA50000}"/>
    <cellStyle name="Output 2 7 60" xfId="41697" xr:uid="{00000000-0005-0000-0000-00002DA50000}"/>
    <cellStyle name="Output 2 7 61" xfId="41698" xr:uid="{00000000-0005-0000-0000-00002EA50000}"/>
    <cellStyle name="Output 2 7 62" xfId="41699" xr:uid="{00000000-0005-0000-0000-00002FA50000}"/>
    <cellStyle name="Output 2 7 63" xfId="41700" xr:uid="{00000000-0005-0000-0000-000030A50000}"/>
    <cellStyle name="Output 2 7 64" xfId="41701" xr:uid="{00000000-0005-0000-0000-000031A50000}"/>
    <cellStyle name="Output 2 7 65" xfId="41702" xr:uid="{00000000-0005-0000-0000-000032A50000}"/>
    <cellStyle name="Output 2 7 66" xfId="41703" xr:uid="{00000000-0005-0000-0000-000033A50000}"/>
    <cellStyle name="Output 2 7 67" xfId="41704" xr:uid="{00000000-0005-0000-0000-000034A50000}"/>
    <cellStyle name="Output 2 7 68" xfId="41705" xr:uid="{00000000-0005-0000-0000-000035A50000}"/>
    <cellStyle name="Output 2 7 69" xfId="41706" xr:uid="{00000000-0005-0000-0000-000036A50000}"/>
    <cellStyle name="Output 2 7 7" xfId="41707" xr:uid="{00000000-0005-0000-0000-000037A50000}"/>
    <cellStyle name="Output 2 7 7 2" xfId="41708" xr:uid="{00000000-0005-0000-0000-000038A50000}"/>
    <cellStyle name="Output 2 7 70" xfId="41709" xr:uid="{00000000-0005-0000-0000-000039A50000}"/>
    <cellStyle name="Output 2 7 71" xfId="41710" xr:uid="{00000000-0005-0000-0000-00003AA50000}"/>
    <cellStyle name="Output 2 7 72" xfId="41711" xr:uid="{00000000-0005-0000-0000-00003BA50000}"/>
    <cellStyle name="Output 2 7 73" xfId="41712" xr:uid="{00000000-0005-0000-0000-00003CA50000}"/>
    <cellStyle name="Output 2 7 74" xfId="41713" xr:uid="{00000000-0005-0000-0000-00003DA50000}"/>
    <cellStyle name="Output 2 7 75" xfId="41714" xr:uid="{00000000-0005-0000-0000-00003EA50000}"/>
    <cellStyle name="Output 2 7 76" xfId="41715" xr:uid="{00000000-0005-0000-0000-00003FA50000}"/>
    <cellStyle name="Output 2 7 77" xfId="52547" xr:uid="{00000000-0005-0000-0000-000040A50000}"/>
    <cellStyle name="Output 2 7 78" xfId="52779" xr:uid="{00000000-0005-0000-0000-000041A50000}"/>
    <cellStyle name="Output 2 7 79" xfId="53240" xr:uid="{00000000-0005-0000-0000-000042A50000}"/>
    <cellStyle name="Output 2 7 8" xfId="41716" xr:uid="{00000000-0005-0000-0000-000043A50000}"/>
    <cellStyle name="Output 2 7 8 2" xfId="41717" xr:uid="{00000000-0005-0000-0000-000044A50000}"/>
    <cellStyle name="Output 2 7 9" xfId="41718" xr:uid="{00000000-0005-0000-0000-000045A50000}"/>
    <cellStyle name="Output 2 7 9 2" xfId="41719" xr:uid="{00000000-0005-0000-0000-000046A50000}"/>
    <cellStyle name="Output 2 70" xfId="41720" xr:uid="{00000000-0005-0000-0000-000047A50000}"/>
    <cellStyle name="Output 2 71" xfId="41721" xr:uid="{00000000-0005-0000-0000-000048A50000}"/>
    <cellStyle name="Output 2 72" xfId="41722" xr:uid="{00000000-0005-0000-0000-000049A50000}"/>
    <cellStyle name="Output 2 73" xfId="41723" xr:uid="{00000000-0005-0000-0000-00004AA50000}"/>
    <cellStyle name="Output 2 74" xfId="41724" xr:uid="{00000000-0005-0000-0000-00004BA50000}"/>
    <cellStyle name="Output 2 75" xfId="41725" xr:uid="{00000000-0005-0000-0000-00004CA50000}"/>
    <cellStyle name="Output 2 76" xfId="41726" xr:uid="{00000000-0005-0000-0000-00004DA50000}"/>
    <cellStyle name="Output 2 77" xfId="41727" xr:uid="{00000000-0005-0000-0000-00004EA50000}"/>
    <cellStyle name="Output 2 78" xfId="41728" xr:uid="{00000000-0005-0000-0000-00004FA50000}"/>
    <cellStyle name="Output 2 79" xfId="41729" xr:uid="{00000000-0005-0000-0000-000050A50000}"/>
    <cellStyle name="Output 2 8" xfId="1140" xr:uid="{00000000-0005-0000-0000-000051A50000}"/>
    <cellStyle name="Output 2 8 10" xfId="41730" xr:uid="{00000000-0005-0000-0000-000052A50000}"/>
    <cellStyle name="Output 2 8 10 2" xfId="41731" xr:uid="{00000000-0005-0000-0000-000053A50000}"/>
    <cellStyle name="Output 2 8 11" xfId="41732" xr:uid="{00000000-0005-0000-0000-000054A50000}"/>
    <cellStyle name="Output 2 8 11 2" xfId="41733" xr:uid="{00000000-0005-0000-0000-000055A50000}"/>
    <cellStyle name="Output 2 8 12" xfId="41734" xr:uid="{00000000-0005-0000-0000-000056A50000}"/>
    <cellStyle name="Output 2 8 12 2" xfId="41735" xr:uid="{00000000-0005-0000-0000-000057A50000}"/>
    <cellStyle name="Output 2 8 13" xfId="41736" xr:uid="{00000000-0005-0000-0000-000058A50000}"/>
    <cellStyle name="Output 2 8 13 2" xfId="41737" xr:uid="{00000000-0005-0000-0000-000059A50000}"/>
    <cellStyle name="Output 2 8 14" xfId="41738" xr:uid="{00000000-0005-0000-0000-00005AA50000}"/>
    <cellStyle name="Output 2 8 14 2" xfId="41739" xr:uid="{00000000-0005-0000-0000-00005BA50000}"/>
    <cellStyle name="Output 2 8 15" xfId="41740" xr:uid="{00000000-0005-0000-0000-00005CA50000}"/>
    <cellStyle name="Output 2 8 15 2" xfId="41741" xr:uid="{00000000-0005-0000-0000-00005DA50000}"/>
    <cellStyle name="Output 2 8 16" xfId="41742" xr:uid="{00000000-0005-0000-0000-00005EA50000}"/>
    <cellStyle name="Output 2 8 16 2" xfId="41743" xr:uid="{00000000-0005-0000-0000-00005FA50000}"/>
    <cellStyle name="Output 2 8 17" xfId="41744" xr:uid="{00000000-0005-0000-0000-000060A50000}"/>
    <cellStyle name="Output 2 8 17 2" xfId="41745" xr:uid="{00000000-0005-0000-0000-000061A50000}"/>
    <cellStyle name="Output 2 8 18" xfId="41746" xr:uid="{00000000-0005-0000-0000-000062A50000}"/>
    <cellStyle name="Output 2 8 18 2" xfId="41747" xr:uid="{00000000-0005-0000-0000-000063A50000}"/>
    <cellStyle name="Output 2 8 19" xfId="41748" xr:uid="{00000000-0005-0000-0000-000064A50000}"/>
    <cellStyle name="Output 2 8 19 2" xfId="41749" xr:uid="{00000000-0005-0000-0000-000065A50000}"/>
    <cellStyle name="Output 2 8 2" xfId="1141" xr:uid="{00000000-0005-0000-0000-000066A50000}"/>
    <cellStyle name="Output 2 8 2 2" xfId="41750" xr:uid="{00000000-0005-0000-0000-000067A50000}"/>
    <cellStyle name="Output 2 8 20" xfId="41751" xr:uid="{00000000-0005-0000-0000-000068A50000}"/>
    <cellStyle name="Output 2 8 20 2" xfId="41752" xr:uid="{00000000-0005-0000-0000-000069A50000}"/>
    <cellStyle name="Output 2 8 21" xfId="41753" xr:uid="{00000000-0005-0000-0000-00006AA50000}"/>
    <cellStyle name="Output 2 8 21 2" xfId="41754" xr:uid="{00000000-0005-0000-0000-00006BA50000}"/>
    <cellStyle name="Output 2 8 22" xfId="41755" xr:uid="{00000000-0005-0000-0000-00006CA50000}"/>
    <cellStyle name="Output 2 8 22 2" xfId="41756" xr:uid="{00000000-0005-0000-0000-00006DA50000}"/>
    <cellStyle name="Output 2 8 23" xfId="41757" xr:uid="{00000000-0005-0000-0000-00006EA50000}"/>
    <cellStyle name="Output 2 8 23 2" xfId="41758" xr:uid="{00000000-0005-0000-0000-00006FA50000}"/>
    <cellStyle name="Output 2 8 24" xfId="41759" xr:uid="{00000000-0005-0000-0000-000070A50000}"/>
    <cellStyle name="Output 2 8 24 2" xfId="41760" xr:uid="{00000000-0005-0000-0000-000071A50000}"/>
    <cellStyle name="Output 2 8 25" xfId="41761" xr:uid="{00000000-0005-0000-0000-000072A50000}"/>
    <cellStyle name="Output 2 8 25 2" xfId="41762" xr:uid="{00000000-0005-0000-0000-000073A50000}"/>
    <cellStyle name="Output 2 8 26" xfId="41763" xr:uid="{00000000-0005-0000-0000-000074A50000}"/>
    <cellStyle name="Output 2 8 26 2" xfId="41764" xr:uid="{00000000-0005-0000-0000-000075A50000}"/>
    <cellStyle name="Output 2 8 27" xfId="41765" xr:uid="{00000000-0005-0000-0000-000076A50000}"/>
    <cellStyle name="Output 2 8 27 2" xfId="41766" xr:uid="{00000000-0005-0000-0000-000077A50000}"/>
    <cellStyle name="Output 2 8 28" xfId="41767" xr:uid="{00000000-0005-0000-0000-000078A50000}"/>
    <cellStyle name="Output 2 8 28 2" xfId="41768" xr:uid="{00000000-0005-0000-0000-000079A50000}"/>
    <cellStyle name="Output 2 8 29" xfId="41769" xr:uid="{00000000-0005-0000-0000-00007AA50000}"/>
    <cellStyle name="Output 2 8 29 2" xfId="41770" xr:uid="{00000000-0005-0000-0000-00007BA50000}"/>
    <cellStyle name="Output 2 8 3" xfId="41771" xr:uid="{00000000-0005-0000-0000-00007CA50000}"/>
    <cellStyle name="Output 2 8 3 2" xfId="41772" xr:uid="{00000000-0005-0000-0000-00007DA50000}"/>
    <cellStyle name="Output 2 8 30" xfId="41773" xr:uid="{00000000-0005-0000-0000-00007EA50000}"/>
    <cellStyle name="Output 2 8 30 2" xfId="41774" xr:uid="{00000000-0005-0000-0000-00007FA50000}"/>
    <cellStyle name="Output 2 8 31" xfId="41775" xr:uid="{00000000-0005-0000-0000-000080A50000}"/>
    <cellStyle name="Output 2 8 31 2" xfId="41776" xr:uid="{00000000-0005-0000-0000-000081A50000}"/>
    <cellStyle name="Output 2 8 32" xfId="41777" xr:uid="{00000000-0005-0000-0000-000082A50000}"/>
    <cellStyle name="Output 2 8 32 2" xfId="41778" xr:uid="{00000000-0005-0000-0000-000083A50000}"/>
    <cellStyle name="Output 2 8 33" xfId="41779" xr:uid="{00000000-0005-0000-0000-000084A50000}"/>
    <cellStyle name="Output 2 8 33 2" xfId="41780" xr:uid="{00000000-0005-0000-0000-000085A50000}"/>
    <cellStyle name="Output 2 8 34" xfId="41781" xr:uid="{00000000-0005-0000-0000-000086A50000}"/>
    <cellStyle name="Output 2 8 34 2" xfId="41782" xr:uid="{00000000-0005-0000-0000-000087A50000}"/>
    <cellStyle name="Output 2 8 35" xfId="41783" xr:uid="{00000000-0005-0000-0000-000088A50000}"/>
    <cellStyle name="Output 2 8 35 2" xfId="41784" xr:uid="{00000000-0005-0000-0000-000089A50000}"/>
    <cellStyle name="Output 2 8 36" xfId="41785" xr:uid="{00000000-0005-0000-0000-00008AA50000}"/>
    <cellStyle name="Output 2 8 36 2" xfId="41786" xr:uid="{00000000-0005-0000-0000-00008BA50000}"/>
    <cellStyle name="Output 2 8 37" xfId="41787" xr:uid="{00000000-0005-0000-0000-00008CA50000}"/>
    <cellStyle name="Output 2 8 37 2" xfId="41788" xr:uid="{00000000-0005-0000-0000-00008DA50000}"/>
    <cellStyle name="Output 2 8 38" xfId="41789" xr:uid="{00000000-0005-0000-0000-00008EA50000}"/>
    <cellStyle name="Output 2 8 38 2" xfId="41790" xr:uid="{00000000-0005-0000-0000-00008FA50000}"/>
    <cellStyle name="Output 2 8 39" xfId="41791" xr:uid="{00000000-0005-0000-0000-000090A50000}"/>
    <cellStyle name="Output 2 8 39 2" xfId="41792" xr:uid="{00000000-0005-0000-0000-000091A50000}"/>
    <cellStyle name="Output 2 8 4" xfId="41793" xr:uid="{00000000-0005-0000-0000-000092A50000}"/>
    <cellStyle name="Output 2 8 4 2" xfId="41794" xr:uid="{00000000-0005-0000-0000-000093A50000}"/>
    <cellStyle name="Output 2 8 40" xfId="41795" xr:uid="{00000000-0005-0000-0000-000094A50000}"/>
    <cellStyle name="Output 2 8 41" xfId="41796" xr:uid="{00000000-0005-0000-0000-000095A50000}"/>
    <cellStyle name="Output 2 8 42" xfId="41797" xr:uid="{00000000-0005-0000-0000-000096A50000}"/>
    <cellStyle name="Output 2 8 43" xfId="41798" xr:uid="{00000000-0005-0000-0000-000097A50000}"/>
    <cellStyle name="Output 2 8 44" xfId="41799" xr:uid="{00000000-0005-0000-0000-000098A50000}"/>
    <cellStyle name="Output 2 8 45" xfId="41800" xr:uid="{00000000-0005-0000-0000-000099A50000}"/>
    <cellStyle name="Output 2 8 46" xfId="41801" xr:uid="{00000000-0005-0000-0000-00009AA50000}"/>
    <cellStyle name="Output 2 8 47" xfId="41802" xr:uid="{00000000-0005-0000-0000-00009BA50000}"/>
    <cellStyle name="Output 2 8 48" xfId="41803" xr:uid="{00000000-0005-0000-0000-00009CA50000}"/>
    <cellStyle name="Output 2 8 49" xfId="41804" xr:uid="{00000000-0005-0000-0000-00009DA50000}"/>
    <cellStyle name="Output 2 8 5" xfId="41805" xr:uid="{00000000-0005-0000-0000-00009EA50000}"/>
    <cellStyle name="Output 2 8 5 2" xfId="41806" xr:uid="{00000000-0005-0000-0000-00009FA50000}"/>
    <cellStyle name="Output 2 8 50" xfId="41807" xr:uid="{00000000-0005-0000-0000-0000A0A50000}"/>
    <cellStyle name="Output 2 8 51" xfId="41808" xr:uid="{00000000-0005-0000-0000-0000A1A50000}"/>
    <cellStyle name="Output 2 8 52" xfId="41809" xr:uid="{00000000-0005-0000-0000-0000A2A50000}"/>
    <cellStyle name="Output 2 8 53" xfId="41810" xr:uid="{00000000-0005-0000-0000-0000A3A50000}"/>
    <cellStyle name="Output 2 8 54" xfId="41811" xr:uid="{00000000-0005-0000-0000-0000A4A50000}"/>
    <cellStyle name="Output 2 8 55" xfId="41812" xr:uid="{00000000-0005-0000-0000-0000A5A50000}"/>
    <cellStyle name="Output 2 8 56" xfId="41813" xr:uid="{00000000-0005-0000-0000-0000A6A50000}"/>
    <cellStyle name="Output 2 8 57" xfId="41814" xr:uid="{00000000-0005-0000-0000-0000A7A50000}"/>
    <cellStyle name="Output 2 8 58" xfId="41815" xr:uid="{00000000-0005-0000-0000-0000A8A50000}"/>
    <cellStyle name="Output 2 8 59" xfId="41816" xr:uid="{00000000-0005-0000-0000-0000A9A50000}"/>
    <cellStyle name="Output 2 8 6" xfId="41817" xr:uid="{00000000-0005-0000-0000-0000AAA50000}"/>
    <cellStyle name="Output 2 8 6 2" xfId="41818" xr:uid="{00000000-0005-0000-0000-0000ABA50000}"/>
    <cellStyle name="Output 2 8 60" xfId="41819" xr:uid="{00000000-0005-0000-0000-0000ACA50000}"/>
    <cellStyle name="Output 2 8 61" xfId="41820" xr:uid="{00000000-0005-0000-0000-0000ADA50000}"/>
    <cellStyle name="Output 2 8 62" xfId="41821" xr:uid="{00000000-0005-0000-0000-0000AEA50000}"/>
    <cellStyle name="Output 2 8 63" xfId="41822" xr:uid="{00000000-0005-0000-0000-0000AFA50000}"/>
    <cellStyle name="Output 2 8 64" xfId="41823" xr:uid="{00000000-0005-0000-0000-0000B0A50000}"/>
    <cellStyle name="Output 2 8 65" xfId="41824" xr:uid="{00000000-0005-0000-0000-0000B1A50000}"/>
    <cellStyle name="Output 2 8 66" xfId="41825" xr:uid="{00000000-0005-0000-0000-0000B2A50000}"/>
    <cellStyle name="Output 2 8 67" xfId="41826" xr:uid="{00000000-0005-0000-0000-0000B3A50000}"/>
    <cellStyle name="Output 2 8 68" xfId="41827" xr:uid="{00000000-0005-0000-0000-0000B4A50000}"/>
    <cellStyle name="Output 2 8 69" xfId="41828" xr:uid="{00000000-0005-0000-0000-0000B5A50000}"/>
    <cellStyle name="Output 2 8 7" xfId="41829" xr:uid="{00000000-0005-0000-0000-0000B6A50000}"/>
    <cellStyle name="Output 2 8 7 2" xfId="41830" xr:uid="{00000000-0005-0000-0000-0000B7A50000}"/>
    <cellStyle name="Output 2 8 70" xfId="41831" xr:uid="{00000000-0005-0000-0000-0000B8A50000}"/>
    <cellStyle name="Output 2 8 71" xfId="41832" xr:uid="{00000000-0005-0000-0000-0000B9A50000}"/>
    <cellStyle name="Output 2 8 72" xfId="41833" xr:uid="{00000000-0005-0000-0000-0000BAA50000}"/>
    <cellStyle name="Output 2 8 73" xfId="41834" xr:uid="{00000000-0005-0000-0000-0000BBA50000}"/>
    <cellStyle name="Output 2 8 74" xfId="41835" xr:uid="{00000000-0005-0000-0000-0000BCA50000}"/>
    <cellStyle name="Output 2 8 75" xfId="41836" xr:uid="{00000000-0005-0000-0000-0000BDA50000}"/>
    <cellStyle name="Output 2 8 76" xfId="41837" xr:uid="{00000000-0005-0000-0000-0000BEA50000}"/>
    <cellStyle name="Output 2 8 77" xfId="52501" xr:uid="{00000000-0005-0000-0000-0000BFA50000}"/>
    <cellStyle name="Output 2 8 78" xfId="52273" xr:uid="{00000000-0005-0000-0000-0000C0A50000}"/>
    <cellStyle name="Output 2 8 79" xfId="53194" xr:uid="{00000000-0005-0000-0000-0000C1A50000}"/>
    <cellStyle name="Output 2 8 8" xfId="41838" xr:uid="{00000000-0005-0000-0000-0000C2A50000}"/>
    <cellStyle name="Output 2 8 8 2" xfId="41839" xr:uid="{00000000-0005-0000-0000-0000C3A50000}"/>
    <cellStyle name="Output 2 8 9" xfId="41840" xr:uid="{00000000-0005-0000-0000-0000C4A50000}"/>
    <cellStyle name="Output 2 8 9 2" xfId="41841" xr:uid="{00000000-0005-0000-0000-0000C5A50000}"/>
    <cellStyle name="Output 2 80" xfId="41842" xr:uid="{00000000-0005-0000-0000-0000C6A50000}"/>
    <cellStyle name="Output 2 81" xfId="41843" xr:uid="{00000000-0005-0000-0000-0000C7A50000}"/>
    <cellStyle name="Output 2 82" xfId="41844" xr:uid="{00000000-0005-0000-0000-0000C8A50000}"/>
    <cellStyle name="Output 2 83" xfId="41845" xr:uid="{00000000-0005-0000-0000-0000C9A50000}"/>
    <cellStyle name="Output 2 84" xfId="41846" xr:uid="{00000000-0005-0000-0000-0000CAA50000}"/>
    <cellStyle name="Output 2 85" xfId="41847" xr:uid="{00000000-0005-0000-0000-0000CBA50000}"/>
    <cellStyle name="Output 2 86" xfId="41848" xr:uid="{00000000-0005-0000-0000-0000CCA50000}"/>
    <cellStyle name="Output 2 87" xfId="41849" xr:uid="{00000000-0005-0000-0000-0000CDA50000}"/>
    <cellStyle name="Output 2 88" xfId="41850" xr:uid="{00000000-0005-0000-0000-0000CEA50000}"/>
    <cellStyle name="Output 2 89" xfId="41851" xr:uid="{00000000-0005-0000-0000-0000CFA50000}"/>
    <cellStyle name="Output 2 9" xfId="1142" xr:uid="{00000000-0005-0000-0000-0000D0A50000}"/>
    <cellStyle name="Output 2 9 10" xfId="41852" xr:uid="{00000000-0005-0000-0000-0000D1A50000}"/>
    <cellStyle name="Output 2 9 10 2" xfId="41853" xr:uid="{00000000-0005-0000-0000-0000D2A50000}"/>
    <cellStyle name="Output 2 9 11" xfId="41854" xr:uid="{00000000-0005-0000-0000-0000D3A50000}"/>
    <cellStyle name="Output 2 9 11 2" xfId="41855" xr:uid="{00000000-0005-0000-0000-0000D4A50000}"/>
    <cellStyle name="Output 2 9 12" xfId="41856" xr:uid="{00000000-0005-0000-0000-0000D5A50000}"/>
    <cellStyle name="Output 2 9 12 2" xfId="41857" xr:uid="{00000000-0005-0000-0000-0000D6A50000}"/>
    <cellStyle name="Output 2 9 13" xfId="41858" xr:uid="{00000000-0005-0000-0000-0000D7A50000}"/>
    <cellStyle name="Output 2 9 13 2" xfId="41859" xr:uid="{00000000-0005-0000-0000-0000D8A50000}"/>
    <cellStyle name="Output 2 9 14" xfId="41860" xr:uid="{00000000-0005-0000-0000-0000D9A50000}"/>
    <cellStyle name="Output 2 9 14 2" xfId="41861" xr:uid="{00000000-0005-0000-0000-0000DAA50000}"/>
    <cellStyle name="Output 2 9 15" xfId="41862" xr:uid="{00000000-0005-0000-0000-0000DBA50000}"/>
    <cellStyle name="Output 2 9 15 2" xfId="41863" xr:uid="{00000000-0005-0000-0000-0000DCA50000}"/>
    <cellStyle name="Output 2 9 16" xfId="41864" xr:uid="{00000000-0005-0000-0000-0000DDA50000}"/>
    <cellStyle name="Output 2 9 16 2" xfId="41865" xr:uid="{00000000-0005-0000-0000-0000DEA50000}"/>
    <cellStyle name="Output 2 9 17" xfId="41866" xr:uid="{00000000-0005-0000-0000-0000DFA50000}"/>
    <cellStyle name="Output 2 9 17 2" xfId="41867" xr:uid="{00000000-0005-0000-0000-0000E0A50000}"/>
    <cellStyle name="Output 2 9 18" xfId="41868" xr:uid="{00000000-0005-0000-0000-0000E1A50000}"/>
    <cellStyle name="Output 2 9 18 2" xfId="41869" xr:uid="{00000000-0005-0000-0000-0000E2A50000}"/>
    <cellStyle name="Output 2 9 19" xfId="41870" xr:uid="{00000000-0005-0000-0000-0000E3A50000}"/>
    <cellStyle name="Output 2 9 19 2" xfId="41871" xr:uid="{00000000-0005-0000-0000-0000E4A50000}"/>
    <cellStyle name="Output 2 9 2" xfId="1143" xr:uid="{00000000-0005-0000-0000-0000E5A50000}"/>
    <cellStyle name="Output 2 9 2 2" xfId="41872" xr:uid="{00000000-0005-0000-0000-0000E6A50000}"/>
    <cellStyle name="Output 2 9 20" xfId="41873" xr:uid="{00000000-0005-0000-0000-0000E7A50000}"/>
    <cellStyle name="Output 2 9 20 2" xfId="41874" xr:uid="{00000000-0005-0000-0000-0000E8A50000}"/>
    <cellStyle name="Output 2 9 21" xfId="41875" xr:uid="{00000000-0005-0000-0000-0000E9A50000}"/>
    <cellStyle name="Output 2 9 21 2" xfId="41876" xr:uid="{00000000-0005-0000-0000-0000EAA50000}"/>
    <cellStyle name="Output 2 9 22" xfId="41877" xr:uid="{00000000-0005-0000-0000-0000EBA50000}"/>
    <cellStyle name="Output 2 9 22 2" xfId="41878" xr:uid="{00000000-0005-0000-0000-0000ECA50000}"/>
    <cellStyle name="Output 2 9 23" xfId="41879" xr:uid="{00000000-0005-0000-0000-0000EDA50000}"/>
    <cellStyle name="Output 2 9 23 2" xfId="41880" xr:uid="{00000000-0005-0000-0000-0000EEA50000}"/>
    <cellStyle name="Output 2 9 24" xfId="41881" xr:uid="{00000000-0005-0000-0000-0000EFA50000}"/>
    <cellStyle name="Output 2 9 24 2" xfId="41882" xr:uid="{00000000-0005-0000-0000-0000F0A50000}"/>
    <cellStyle name="Output 2 9 25" xfId="41883" xr:uid="{00000000-0005-0000-0000-0000F1A50000}"/>
    <cellStyle name="Output 2 9 25 2" xfId="41884" xr:uid="{00000000-0005-0000-0000-0000F2A50000}"/>
    <cellStyle name="Output 2 9 26" xfId="41885" xr:uid="{00000000-0005-0000-0000-0000F3A50000}"/>
    <cellStyle name="Output 2 9 26 2" xfId="41886" xr:uid="{00000000-0005-0000-0000-0000F4A50000}"/>
    <cellStyle name="Output 2 9 27" xfId="41887" xr:uid="{00000000-0005-0000-0000-0000F5A50000}"/>
    <cellStyle name="Output 2 9 27 2" xfId="41888" xr:uid="{00000000-0005-0000-0000-0000F6A50000}"/>
    <cellStyle name="Output 2 9 28" xfId="41889" xr:uid="{00000000-0005-0000-0000-0000F7A50000}"/>
    <cellStyle name="Output 2 9 28 2" xfId="41890" xr:uid="{00000000-0005-0000-0000-0000F8A50000}"/>
    <cellStyle name="Output 2 9 29" xfId="41891" xr:uid="{00000000-0005-0000-0000-0000F9A50000}"/>
    <cellStyle name="Output 2 9 29 2" xfId="41892" xr:uid="{00000000-0005-0000-0000-0000FAA50000}"/>
    <cellStyle name="Output 2 9 3" xfId="41893" xr:uid="{00000000-0005-0000-0000-0000FBA50000}"/>
    <cellStyle name="Output 2 9 3 2" xfId="41894" xr:uid="{00000000-0005-0000-0000-0000FCA50000}"/>
    <cellStyle name="Output 2 9 30" xfId="41895" xr:uid="{00000000-0005-0000-0000-0000FDA50000}"/>
    <cellStyle name="Output 2 9 30 2" xfId="41896" xr:uid="{00000000-0005-0000-0000-0000FEA50000}"/>
    <cellStyle name="Output 2 9 31" xfId="41897" xr:uid="{00000000-0005-0000-0000-0000FFA50000}"/>
    <cellStyle name="Output 2 9 31 2" xfId="41898" xr:uid="{00000000-0005-0000-0000-000000A60000}"/>
    <cellStyle name="Output 2 9 32" xfId="41899" xr:uid="{00000000-0005-0000-0000-000001A60000}"/>
    <cellStyle name="Output 2 9 32 2" xfId="41900" xr:uid="{00000000-0005-0000-0000-000002A60000}"/>
    <cellStyle name="Output 2 9 33" xfId="41901" xr:uid="{00000000-0005-0000-0000-000003A60000}"/>
    <cellStyle name="Output 2 9 33 2" xfId="41902" xr:uid="{00000000-0005-0000-0000-000004A60000}"/>
    <cellStyle name="Output 2 9 34" xfId="41903" xr:uid="{00000000-0005-0000-0000-000005A60000}"/>
    <cellStyle name="Output 2 9 34 2" xfId="41904" xr:uid="{00000000-0005-0000-0000-000006A60000}"/>
    <cellStyle name="Output 2 9 35" xfId="41905" xr:uid="{00000000-0005-0000-0000-000007A60000}"/>
    <cellStyle name="Output 2 9 35 2" xfId="41906" xr:uid="{00000000-0005-0000-0000-000008A60000}"/>
    <cellStyle name="Output 2 9 36" xfId="41907" xr:uid="{00000000-0005-0000-0000-000009A60000}"/>
    <cellStyle name="Output 2 9 36 2" xfId="41908" xr:uid="{00000000-0005-0000-0000-00000AA60000}"/>
    <cellStyle name="Output 2 9 37" xfId="41909" xr:uid="{00000000-0005-0000-0000-00000BA60000}"/>
    <cellStyle name="Output 2 9 37 2" xfId="41910" xr:uid="{00000000-0005-0000-0000-00000CA60000}"/>
    <cellStyle name="Output 2 9 38" xfId="41911" xr:uid="{00000000-0005-0000-0000-00000DA60000}"/>
    <cellStyle name="Output 2 9 38 2" xfId="41912" xr:uid="{00000000-0005-0000-0000-00000EA60000}"/>
    <cellStyle name="Output 2 9 39" xfId="41913" xr:uid="{00000000-0005-0000-0000-00000FA60000}"/>
    <cellStyle name="Output 2 9 39 2" xfId="41914" xr:uid="{00000000-0005-0000-0000-000010A60000}"/>
    <cellStyle name="Output 2 9 4" xfId="41915" xr:uid="{00000000-0005-0000-0000-000011A60000}"/>
    <cellStyle name="Output 2 9 4 2" xfId="41916" xr:uid="{00000000-0005-0000-0000-000012A60000}"/>
    <cellStyle name="Output 2 9 40" xfId="41917" xr:uid="{00000000-0005-0000-0000-000013A60000}"/>
    <cellStyle name="Output 2 9 41" xfId="41918" xr:uid="{00000000-0005-0000-0000-000014A60000}"/>
    <cellStyle name="Output 2 9 42" xfId="41919" xr:uid="{00000000-0005-0000-0000-000015A60000}"/>
    <cellStyle name="Output 2 9 43" xfId="41920" xr:uid="{00000000-0005-0000-0000-000016A60000}"/>
    <cellStyle name="Output 2 9 44" xfId="41921" xr:uid="{00000000-0005-0000-0000-000017A60000}"/>
    <cellStyle name="Output 2 9 45" xfId="41922" xr:uid="{00000000-0005-0000-0000-000018A60000}"/>
    <cellStyle name="Output 2 9 46" xfId="41923" xr:uid="{00000000-0005-0000-0000-000019A60000}"/>
    <cellStyle name="Output 2 9 47" xfId="41924" xr:uid="{00000000-0005-0000-0000-00001AA60000}"/>
    <cellStyle name="Output 2 9 48" xfId="41925" xr:uid="{00000000-0005-0000-0000-00001BA60000}"/>
    <cellStyle name="Output 2 9 49" xfId="41926" xr:uid="{00000000-0005-0000-0000-00001CA60000}"/>
    <cellStyle name="Output 2 9 5" xfId="41927" xr:uid="{00000000-0005-0000-0000-00001DA60000}"/>
    <cellStyle name="Output 2 9 5 2" xfId="41928" xr:uid="{00000000-0005-0000-0000-00001EA60000}"/>
    <cellStyle name="Output 2 9 50" xfId="41929" xr:uid="{00000000-0005-0000-0000-00001FA60000}"/>
    <cellStyle name="Output 2 9 51" xfId="41930" xr:uid="{00000000-0005-0000-0000-000020A60000}"/>
    <cellStyle name="Output 2 9 52" xfId="41931" xr:uid="{00000000-0005-0000-0000-000021A60000}"/>
    <cellStyle name="Output 2 9 53" xfId="41932" xr:uid="{00000000-0005-0000-0000-000022A60000}"/>
    <cellStyle name="Output 2 9 54" xfId="41933" xr:uid="{00000000-0005-0000-0000-000023A60000}"/>
    <cellStyle name="Output 2 9 55" xfId="41934" xr:uid="{00000000-0005-0000-0000-000024A60000}"/>
    <cellStyle name="Output 2 9 56" xfId="41935" xr:uid="{00000000-0005-0000-0000-000025A60000}"/>
    <cellStyle name="Output 2 9 57" xfId="41936" xr:uid="{00000000-0005-0000-0000-000026A60000}"/>
    <cellStyle name="Output 2 9 58" xfId="41937" xr:uid="{00000000-0005-0000-0000-000027A60000}"/>
    <cellStyle name="Output 2 9 59" xfId="41938" xr:uid="{00000000-0005-0000-0000-000028A60000}"/>
    <cellStyle name="Output 2 9 6" xfId="41939" xr:uid="{00000000-0005-0000-0000-000029A60000}"/>
    <cellStyle name="Output 2 9 6 2" xfId="41940" xr:uid="{00000000-0005-0000-0000-00002AA60000}"/>
    <cellStyle name="Output 2 9 60" xfId="41941" xr:uid="{00000000-0005-0000-0000-00002BA60000}"/>
    <cellStyle name="Output 2 9 61" xfId="41942" xr:uid="{00000000-0005-0000-0000-00002CA60000}"/>
    <cellStyle name="Output 2 9 62" xfId="41943" xr:uid="{00000000-0005-0000-0000-00002DA60000}"/>
    <cellStyle name="Output 2 9 63" xfId="41944" xr:uid="{00000000-0005-0000-0000-00002EA60000}"/>
    <cellStyle name="Output 2 9 64" xfId="41945" xr:uid="{00000000-0005-0000-0000-00002FA60000}"/>
    <cellStyle name="Output 2 9 65" xfId="41946" xr:uid="{00000000-0005-0000-0000-000030A60000}"/>
    <cellStyle name="Output 2 9 66" xfId="41947" xr:uid="{00000000-0005-0000-0000-000031A60000}"/>
    <cellStyle name="Output 2 9 67" xfId="41948" xr:uid="{00000000-0005-0000-0000-000032A60000}"/>
    <cellStyle name="Output 2 9 68" xfId="41949" xr:uid="{00000000-0005-0000-0000-000033A60000}"/>
    <cellStyle name="Output 2 9 69" xfId="41950" xr:uid="{00000000-0005-0000-0000-000034A60000}"/>
    <cellStyle name="Output 2 9 7" xfId="41951" xr:uid="{00000000-0005-0000-0000-000035A60000}"/>
    <cellStyle name="Output 2 9 7 2" xfId="41952" xr:uid="{00000000-0005-0000-0000-000036A60000}"/>
    <cellStyle name="Output 2 9 70" xfId="41953" xr:uid="{00000000-0005-0000-0000-000037A60000}"/>
    <cellStyle name="Output 2 9 71" xfId="41954" xr:uid="{00000000-0005-0000-0000-000038A60000}"/>
    <cellStyle name="Output 2 9 72" xfId="41955" xr:uid="{00000000-0005-0000-0000-000039A60000}"/>
    <cellStyle name="Output 2 9 73" xfId="41956" xr:uid="{00000000-0005-0000-0000-00003AA60000}"/>
    <cellStyle name="Output 2 9 74" xfId="41957" xr:uid="{00000000-0005-0000-0000-00003BA60000}"/>
    <cellStyle name="Output 2 9 75" xfId="41958" xr:uid="{00000000-0005-0000-0000-00003CA60000}"/>
    <cellStyle name="Output 2 9 76" xfId="41959" xr:uid="{00000000-0005-0000-0000-00003DA60000}"/>
    <cellStyle name="Output 2 9 77" xfId="52554" xr:uid="{00000000-0005-0000-0000-00003EA60000}"/>
    <cellStyle name="Output 2 9 78" xfId="52786" xr:uid="{00000000-0005-0000-0000-00003FA60000}"/>
    <cellStyle name="Output 2 9 79" xfId="53247" xr:uid="{00000000-0005-0000-0000-000040A60000}"/>
    <cellStyle name="Output 2 9 8" xfId="41960" xr:uid="{00000000-0005-0000-0000-000041A60000}"/>
    <cellStyle name="Output 2 9 8 2" xfId="41961" xr:uid="{00000000-0005-0000-0000-000042A60000}"/>
    <cellStyle name="Output 2 9 9" xfId="41962" xr:uid="{00000000-0005-0000-0000-000043A60000}"/>
    <cellStyle name="Output 2 9 9 2" xfId="41963" xr:uid="{00000000-0005-0000-0000-000044A60000}"/>
    <cellStyle name="Output 2 90" xfId="41964" xr:uid="{00000000-0005-0000-0000-000045A60000}"/>
    <cellStyle name="Output 2 91" xfId="41965" xr:uid="{00000000-0005-0000-0000-000046A60000}"/>
    <cellStyle name="Output 2 92" xfId="41966" xr:uid="{00000000-0005-0000-0000-000047A60000}"/>
    <cellStyle name="Output 2 93" xfId="41967" xr:uid="{00000000-0005-0000-0000-000048A60000}"/>
    <cellStyle name="Output 2 94" xfId="41968" xr:uid="{00000000-0005-0000-0000-000049A60000}"/>
    <cellStyle name="Output 2 95" xfId="41969" xr:uid="{00000000-0005-0000-0000-00004AA60000}"/>
    <cellStyle name="Output 2 96" xfId="41970" xr:uid="{00000000-0005-0000-0000-00004BA60000}"/>
    <cellStyle name="Output 2 97" xfId="52372" xr:uid="{00000000-0005-0000-0000-00004CA60000}"/>
    <cellStyle name="Output 2 98" xfId="52363" xr:uid="{00000000-0005-0000-0000-00004DA60000}"/>
    <cellStyle name="Output 2 99" xfId="53055" xr:uid="{00000000-0005-0000-0000-00004EA60000}"/>
    <cellStyle name="Output 20" xfId="1144" xr:uid="{00000000-0005-0000-0000-00004FA60000}"/>
    <cellStyle name="Output 20 10" xfId="41971" xr:uid="{00000000-0005-0000-0000-000050A60000}"/>
    <cellStyle name="Output 20 10 2" xfId="41972" xr:uid="{00000000-0005-0000-0000-000051A60000}"/>
    <cellStyle name="Output 20 11" xfId="41973" xr:uid="{00000000-0005-0000-0000-000052A60000}"/>
    <cellStyle name="Output 20 11 2" xfId="41974" xr:uid="{00000000-0005-0000-0000-000053A60000}"/>
    <cellStyle name="Output 20 12" xfId="41975" xr:uid="{00000000-0005-0000-0000-000054A60000}"/>
    <cellStyle name="Output 20 12 2" xfId="41976" xr:uid="{00000000-0005-0000-0000-000055A60000}"/>
    <cellStyle name="Output 20 13" xfId="41977" xr:uid="{00000000-0005-0000-0000-000056A60000}"/>
    <cellStyle name="Output 20 13 2" xfId="41978" xr:uid="{00000000-0005-0000-0000-000057A60000}"/>
    <cellStyle name="Output 20 14" xfId="41979" xr:uid="{00000000-0005-0000-0000-000058A60000}"/>
    <cellStyle name="Output 20 14 2" xfId="41980" xr:uid="{00000000-0005-0000-0000-000059A60000}"/>
    <cellStyle name="Output 20 15" xfId="41981" xr:uid="{00000000-0005-0000-0000-00005AA60000}"/>
    <cellStyle name="Output 20 15 2" xfId="41982" xr:uid="{00000000-0005-0000-0000-00005BA60000}"/>
    <cellStyle name="Output 20 16" xfId="41983" xr:uid="{00000000-0005-0000-0000-00005CA60000}"/>
    <cellStyle name="Output 20 16 2" xfId="41984" xr:uid="{00000000-0005-0000-0000-00005DA60000}"/>
    <cellStyle name="Output 20 17" xfId="41985" xr:uid="{00000000-0005-0000-0000-00005EA60000}"/>
    <cellStyle name="Output 20 17 2" xfId="41986" xr:uid="{00000000-0005-0000-0000-00005FA60000}"/>
    <cellStyle name="Output 20 18" xfId="41987" xr:uid="{00000000-0005-0000-0000-000060A60000}"/>
    <cellStyle name="Output 20 18 2" xfId="41988" xr:uid="{00000000-0005-0000-0000-000061A60000}"/>
    <cellStyle name="Output 20 19" xfId="41989" xr:uid="{00000000-0005-0000-0000-000062A60000}"/>
    <cellStyle name="Output 20 19 2" xfId="41990" xr:uid="{00000000-0005-0000-0000-000063A60000}"/>
    <cellStyle name="Output 20 2" xfId="1145" xr:uid="{00000000-0005-0000-0000-000064A60000}"/>
    <cellStyle name="Output 20 2 2" xfId="41991" xr:uid="{00000000-0005-0000-0000-000065A60000}"/>
    <cellStyle name="Output 20 20" xfId="41992" xr:uid="{00000000-0005-0000-0000-000066A60000}"/>
    <cellStyle name="Output 20 20 2" xfId="41993" xr:uid="{00000000-0005-0000-0000-000067A60000}"/>
    <cellStyle name="Output 20 21" xfId="41994" xr:uid="{00000000-0005-0000-0000-000068A60000}"/>
    <cellStyle name="Output 20 21 2" xfId="41995" xr:uid="{00000000-0005-0000-0000-000069A60000}"/>
    <cellStyle name="Output 20 22" xfId="41996" xr:uid="{00000000-0005-0000-0000-00006AA60000}"/>
    <cellStyle name="Output 20 22 2" xfId="41997" xr:uid="{00000000-0005-0000-0000-00006BA60000}"/>
    <cellStyle name="Output 20 23" xfId="41998" xr:uid="{00000000-0005-0000-0000-00006CA60000}"/>
    <cellStyle name="Output 20 23 2" xfId="41999" xr:uid="{00000000-0005-0000-0000-00006DA60000}"/>
    <cellStyle name="Output 20 24" xfId="42000" xr:uid="{00000000-0005-0000-0000-00006EA60000}"/>
    <cellStyle name="Output 20 24 2" xfId="42001" xr:uid="{00000000-0005-0000-0000-00006FA60000}"/>
    <cellStyle name="Output 20 25" xfId="42002" xr:uid="{00000000-0005-0000-0000-000070A60000}"/>
    <cellStyle name="Output 20 25 2" xfId="42003" xr:uid="{00000000-0005-0000-0000-000071A60000}"/>
    <cellStyle name="Output 20 26" xfId="42004" xr:uid="{00000000-0005-0000-0000-000072A60000}"/>
    <cellStyle name="Output 20 26 2" xfId="42005" xr:uid="{00000000-0005-0000-0000-000073A60000}"/>
    <cellStyle name="Output 20 27" xfId="42006" xr:uid="{00000000-0005-0000-0000-000074A60000}"/>
    <cellStyle name="Output 20 27 2" xfId="42007" xr:uid="{00000000-0005-0000-0000-000075A60000}"/>
    <cellStyle name="Output 20 28" xfId="42008" xr:uid="{00000000-0005-0000-0000-000076A60000}"/>
    <cellStyle name="Output 20 28 2" xfId="42009" xr:uid="{00000000-0005-0000-0000-000077A60000}"/>
    <cellStyle name="Output 20 29" xfId="42010" xr:uid="{00000000-0005-0000-0000-000078A60000}"/>
    <cellStyle name="Output 20 29 2" xfId="42011" xr:uid="{00000000-0005-0000-0000-000079A60000}"/>
    <cellStyle name="Output 20 3" xfId="42012" xr:uid="{00000000-0005-0000-0000-00007AA60000}"/>
    <cellStyle name="Output 20 3 2" xfId="42013" xr:uid="{00000000-0005-0000-0000-00007BA60000}"/>
    <cellStyle name="Output 20 30" xfId="42014" xr:uid="{00000000-0005-0000-0000-00007CA60000}"/>
    <cellStyle name="Output 20 30 2" xfId="42015" xr:uid="{00000000-0005-0000-0000-00007DA60000}"/>
    <cellStyle name="Output 20 31" xfId="42016" xr:uid="{00000000-0005-0000-0000-00007EA60000}"/>
    <cellStyle name="Output 20 31 2" xfId="42017" xr:uid="{00000000-0005-0000-0000-00007FA60000}"/>
    <cellStyle name="Output 20 32" xfId="42018" xr:uid="{00000000-0005-0000-0000-000080A60000}"/>
    <cellStyle name="Output 20 32 2" xfId="42019" xr:uid="{00000000-0005-0000-0000-000081A60000}"/>
    <cellStyle name="Output 20 33" xfId="42020" xr:uid="{00000000-0005-0000-0000-000082A60000}"/>
    <cellStyle name="Output 20 33 2" xfId="42021" xr:uid="{00000000-0005-0000-0000-000083A60000}"/>
    <cellStyle name="Output 20 34" xfId="42022" xr:uid="{00000000-0005-0000-0000-000084A60000}"/>
    <cellStyle name="Output 20 34 2" xfId="42023" xr:uid="{00000000-0005-0000-0000-000085A60000}"/>
    <cellStyle name="Output 20 35" xfId="42024" xr:uid="{00000000-0005-0000-0000-000086A60000}"/>
    <cellStyle name="Output 20 35 2" xfId="42025" xr:uid="{00000000-0005-0000-0000-000087A60000}"/>
    <cellStyle name="Output 20 36" xfId="42026" xr:uid="{00000000-0005-0000-0000-000088A60000}"/>
    <cellStyle name="Output 20 36 2" xfId="42027" xr:uid="{00000000-0005-0000-0000-000089A60000}"/>
    <cellStyle name="Output 20 37" xfId="42028" xr:uid="{00000000-0005-0000-0000-00008AA60000}"/>
    <cellStyle name="Output 20 37 2" xfId="42029" xr:uid="{00000000-0005-0000-0000-00008BA60000}"/>
    <cellStyle name="Output 20 38" xfId="42030" xr:uid="{00000000-0005-0000-0000-00008CA60000}"/>
    <cellStyle name="Output 20 38 2" xfId="42031" xr:uid="{00000000-0005-0000-0000-00008DA60000}"/>
    <cellStyle name="Output 20 39" xfId="42032" xr:uid="{00000000-0005-0000-0000-00008EA60000}"/>
    <cellStyle name="Output 20 39 2" xfId="42033" xr:uid="{00000000-0005-0000-0000-00008FA60000}"/>
    <cellStyle name="Output 20 4" xfId="42034" xr:uid="{00000000-0005-0000-0000-000090A60000}"/>
    <cellStyle name="Output 20 4 2" xfId="42035" xr:uid="{00000000-0005-0000-0000-000091A60000}"/>
    <cellStyle name="Output 20 40" xfId="42036" xr:uid="{00000000-0005-0000-0000-000092A60000}"/>
    <cellStyle name="Output 20 41" xfId="42037" xr:uid="{00000000-0005-0000-0000-000093A60000}"/>
    <cellStyle name="Output 20 42" xfId="42038" xr:uid="{00000000-0005-0000-0000-000094A60000}"/>
    <cellStyle name="Output 20 43" xfId="42039" xr:uid="{00000000-0005-0000-0000-000095A60000}"/>
    <cellStyle name="Output 20 44" xfId="42040" xr:uid="{00000000-0005-0000-0000-000096A60000}"/>
    <cellStyle name="Output 20 45" xfId="42041" xr:uid="{00000000-0005-0000-0000-000097A60000}"/>
    <cellStyle name="Output 20 46" xfId="42042" xr:uid="{00000000-0005-0000-0000-000098A60000}"/>
    <cellStyle name="Output 20 47" xfId="42043" xr:uid="{00000000-0005-0000-0000-000099A60000}"/>
    <cellStyle name="Output 20 48" xfId="42044" xr:uid="{00000000-0005-0000-0000-00009AA60000}"/>
    <cellStyle name="Output 20 49" xfId="42045" xr:uid="{00000000-0005-0000-0000-00009BA60000}"/>
    <cellStyle name="Output 20 5" xfId="42046" xr:uid="{00000000-0005-0000-0000-00009CA60000}"/>
    <cellStyle name="Output 20 5 2" xfId="42047" xr:uid="{00000000-0005-0000-0000-00009DA60000}"/>
    <cellStyle name="Output 20 50" xfId="42048" xr:uid="{00000000-0005-0000-0000-00009EA60000}"/>
    <cellStyle name="Output 20 51" xfId="42049" xr:uid="{00000000-0005-0000-0000-00009FA60000}"/>
    <cellStyle name="Output 20 52" xfId="42050" xr:uid="{00000000-0005-0000-0000-0000A0A60000}"/>
    <cellStyle name="Output 20 53" xfId="42051" xr:uid="{00000000-0005-0000-0000-0000A1A60000}"/>
    <cellStyle name="Output 20 54" xfId="42052" xr:uid="{00000000-0005-0000-0000-0000A2A60000}"/>
    <cellStyle name="Output 20 55" xfId="42053" xr:uid="{00000000-0005-0000-0000-0000A3A60000}"/>
    <cellStyle name="Output 20 56" xfId="42054" xr:uid="{00000000-0005-0000-0000-0000A4A60000}"/>
    <cellStyle name="Output 20 57" xfId="42055" xr:uid="{00000000-0005-0000-0000-0000A5A60000}"/>
    <cellStyle name="Output 20 58" xfId="42056" xr:uid="{00000000-0005-0000-0000-0000A6A60000}"/>
    <cellStyle name="Output 20 59" xfId="42057" xr:uid="{00000000-0005-0000-0000-0000A7A60000}"/>
    <cellStyle name="Output 20 6" xfId="42058" xr:uid="{00000000-0005-0000-0000-0000A8A60000}"/>
    <cellStyle name="Output 20 6 2" xfId="42059" xr:uid="{00000000-0005-0000-0000-0000A9A60000}"/>
    <cellStyle name="Output 20 60" xfId="42060" xr:uid="{00000000-0005-0000-0000-0000AAA60000}"/>
    <cellStyle name="Output 20 61" xfId="42061" xr:uid="{00000000-0005-0000-0000-0000ABA60000}"/>
    <cellStyle name="Output 20 62" xfId="42062" xr:uid="{00000000-0005-0000-0000-0000ACA60000}"/>
    <cellStyle name="Output 20 63" xfId="42063" xr:uid="{00000000-0005-0000-0000-0000ADA60000}"/>
    <cellStyle name="Output 20 64" xfId="42064" xr:uid="{00000000-0005-0000-0000-0000AEA60000}"/>
    <cellStyle name="Output 20 65" xfId="42065" xr:uid="{00000000-0005-0000-0000-0000AFA60000}"/>
    <cellStyle name="Output 20 66" xfId="42066" xr:uid="{00000000-0005-0000-0000-0000B0A60000}"/>
    <cellStyle name="Output 20 67" xfId="42067" xr:uid="{00000000-0005-0000-0000-0000B1A60000}"/>
    <cellStyle name="Output 20 68" xfId="42068" xr:uid="{00000000-0005-0000-0000-0000B2A60000}"/>
    <cellStyle name="Output 20 69" xfId="42069" xr:uid="{00000000-0005-0000-0000-0000B3A60000}"/>
    <cellStyle name="Output 20 7" xfId="42070" xr:uid="{00000000-0005-0000-0000-0000B4A60000}"/>
    <cellStyle name="Output 20 7 2" xfId="42071" xr:uid="{00000000-0005-0000-0000-0000B5A60000}"/>
    <cellStyle name="Output 20 70" xfId="42072" xr:uid="{00000000-0005-0000-0000-0000B6A60000}"/>
    <cellStyle name="Output 20 71" xfId="42073" xr:uid="{00000000-0005-0000-0000-0000B7A60000}"/>
    <cellStyle name="Output 20 72" xfId="42074" xr:uid="{00000000-0005-0000-0000-0000B8A60000}"/>
    <cellStyle name="Output 20 73" xfId="42075" xr:uid="{00000000-0005-0000-0000-0000B9A60000}"/>
    <cellStyle name="Output 20 74" xfId="42076" xr:uid="{00000000-0005-0000-0000-0000BAA60000}"/>
    <cellStyle name="Output 20 75" xfId="42077" xr:uid="{00000000-0005-0000-0000-0000BBA60000}"/>
    <cellStyle name="Output 20 76" xfId="42078" xr:uid="{00000000-0005-0000-0000-0000BCA60000}"/>
    <cellStyle name="Output 20 77" xfId="52569" xr:uid="{00000000-0005-0000-0000-0000BDA60000}"/>
    <cellStyle name="Output 20 78" xfId="52802" xr:uid="{00000000-0005-0000-0000-0000BEA60000}"/>
    <cellStyle name="Output 20 79" xfId="53263" xr:uid="{00000000-0005-0000-0000-0000BFA60000}"/>
    <cellStyle name="Output 20 8" xfId="42079" xr:uid="{00000000-0005-0000-0000-0000C0A60000}"/>
    <cellStyle name="Output 20 8 2" xfId="42080" xr:uid="{00000000-0005-0000-0000-0000C1A60000}"/>
    <cellStyle name="Output 20 9" xfId="42081" xr:uid="{00000000-0005-0000-0000-0000C2A60000}"/>
    <cellStyle name="Output 20 9 2" xfId="42082" xr:uid="{00000000-0005-0000-0000-0000C3A60000}"/>
    <cellStyle name="Output 21" xfId="1146" xr:uid="{00000000-0005-0000-0000-0000C4A60000}"/>
    <cellStyle name="Output 21 10" xfId="42083" xr:uid="{00000000-0005-0000-0000-0000C5A60000}"/>
    <cellStyle name="Output 21 10 2" xfId="42084" xr:uid="{00000000-0005-0000-0000-0000C6A60000}"/>
    <cellStyle name="Output 21 11" xfId="42085" xr:uid="{00000000-0005-0000-0000-0000C7A60000}"/>
    <cellStyle name="Output 21 11 2" xfId="42086" xr:uid="{00000000-0005-0000-0000-0000C8A60000}"/>
    <cellStyle name="Output 21 12" xfId="42087" xr:uid="{00000000-0005-0000-0000-0000C9A60000}"/>
    <cellStyle name="Output 21 12 2" xfId="42088" xr:uid="{00000000-0005-0000-0000-0000CAA60000}"/>
    <cellStyle name="Output 21 13" xfId="42089" xr:uid="{00000000-0005-0000-0000-0000CBA60000}"/>
    <cellStyle name="Output 21 13 2" xfId="42090" xr:uid="{00000000-0005-0000-0000-0000CCA60000}"/>
    <cellStyle name="Output 21 14" xfId="42091" xr:uid="{00000000-0005-0000-0000-0000CDA60000}"/>
    <cellStyle name="Output 21 14 2" xfId="42092" xr:uid="{00000000-0005-0000-0000-0000CEA60000}"/>
    <cellStyle name="Output 21 15" xfId="42093" xr:uid="{00000000-0005-0000-0000-0000CFA60000}"/>
    <cellStyle name="Output 21 15 2" xfId="42094" xr:uid="{00000000-0005-0000-0000-0000D0A60000}"/>
    <cellStyle name="Output 21 16" xfId="42095" xr:uid="{00000000-0005-0000-0000-0000D1A60000}"/>
    <cellStyle name="Output 21 16 2" xfId="42096" xr:uid="{00000000-0005-0000-0000-0000D2A60000}"/>
    <cellStyle name="Output 21 17" xfId="42097" xr:uid="{00000000-0005-0000-0000-0000D3A60000}"/>
    <cellStyle name="Output 21 17 2" xfId="42098" xr:uid="{00000000-0005-0000-0000-0000D4A60000}"/>
    <cellStyle name="Output 21 18" xfId="42099" xr:uid="{00000000-0005-0000-0000-0000D5A60000}"/>
    <cellStyle name="Output 21 18 2" xfId="42100" xr:uid="{00000000-0005-0000-0000-0000D6A60000}"/>
    <cellStyle name="Output 21 19" xfId="42101" xr:uid="{00000000-0005-0000-0000-0000D7A60000}"/>
    <cellStyle name="Output 21 19 2" xfId="42102" xr:uid="{00000000-0005-0000-0000-0000D8A60000}"/>
    <cellStyle name="Output 21 2" xfId="1147" xr:uid="{00000000-0005-0000-0000-0000D9A60000}"/>
    <cellStyle name="Output 21 2 2" xfId="42103" xr:uid="{00000000-0005-0000-0000-0000DAA60000}"/>
    <cellStyle name="Output 21 20" xfId="42104" xr:uid="{00000000-0005-0000-0000-0000DBA60000}"/>
    <cellStyle name="Output 21 20 2" xfId="42105" xr:uid="{00000000-0005-0000-0000-0000DCA60000}"/>
    <cellStyle name="Output 21 21" xfId="42106" xr:uid="{00000000-0005-0000-0000-0000DDA60000}"/>
    <cellStyle name="Output 21 21 2" xfId="42107" xr:uid="{00000000-0005-0000-0000-0000DEA60000}"/>
    <cellStyle name="Output 21 22" xfId="42108" xr:uid="{00000000-0005-0000-0000-0000DFA60000}"/>
    <cellStyle name="Output 21 22 2" xfId="42109" xr:uid="{00000000-0005-0000-0000-0000E0A60000}"/>
    <cellStyle name="Output 21 23" xfId="42110" xr:uid="{00000000-0005-0000-0000-0000E1A60000}"/>
    <cellStyle name="Output 21 23 2" xfId="42111" xr:uid="{00000000-0005-0000-0000-0000E2A60000}"/>
    <cellStyle name="Output 21 24" xfId="42112" xr:uid="{00000000-0005-0000-0000-0000E3A60000}"/>
    <cellStyle name="Output 21 24 2" xfId="42113" xr:uid="{00000000-0005-0000-0000-0000E4A60000}"/>
    <cellStyle name="Output 21 25" xfId="42114" xr:uid="{00000000-0005-0000-0000-0000E5A60000}"/>
    <cellStyle name="Output 21 25 2" xfId="42115" xr:uid="{00000000-0005-0000-0000-0000E6A60000}"/>
    <cellStyle name="Output 21 26" xfId="42116" xr:uid="{00000000-0005-0000-0000-0000E7A60000}"/>
    <cellStyle name="Output 21 26 2" xfId="42117" xr:uid="{00000000-0005-0000-0000-0000E8A60000}"/>
    <cellStyle name="Output 21 27" xfId="42118" xr:uid="{00000000-0005-0000-0000-0000E9A60000}"/>
    <cellStyle name="Output 21 27 2" xfId="42119" xr:uid="{00000000-0005-0000-0000-0000EAA60000}"/>
    <cellStyle name="Output 21 28" xfId="42120" xr:uid="{00000000-0005-0000-0000-0000EBA60000}"/>
    <cellStyle name="Output 21 28 2" xfId="42121" xr:uid="{00000000-0005-0000-0000-0000ECA60000}"/>
    <cellStyle name="Output 21 29" xfId="42122" xr:uid="{00000000-0005-0000-0000-0000EDA60000}"/>
    <cellStyle name="Output 21 29 2" xfId="42123" xr:uid="{00000000-0005-0000-0000-0000EEA60000}"/>
    <cellStyle name="Output 21 3" xfId="42124" xr:uid="{00000000-0005-0000-0000-0000EFA60000}"/>
    <cellStyle name="Output 21 3 2" xfId="42125" xr:uid="{00000000-0005-0000-0000-0000F0A60000}"/>
    <cellStyle name="Output 21 30" xfId="42126" xr:uid="{00000000-0005-0000-0000-0000F1A60000}"/>
    <cellStyle name="Output 21 30 2" xfId="42127" xr:uid="{00000000-0005-0000-0000-0000F2A60000}"/>
    <cellStyle name="Output 21 31" xfId="42128" xr:uid="{00000000-0005-0000-0000-0000F3A60000}"/>
    <cellStyle name="Output 21 31 2" xfId="42129" xr:uid="{00000000-0005-0000-0000-0000F4A60000}"/>
    <cellStyle name="Output 21 32" xfId="42130" xr:uid="{00000000-0005-0000-0000-0000F5A60000}"/>
    <cellStyle name="Output 21 32 2" xfId="42131" xr:uid="{00000000-0005-0000-0000-0000F6A60000}"/>
    <cellStyle name="Output 21 33" xfId="42132" xr:uid="{00000000-0005-0000-0000-0000F7A60000}"/>
    <cellStyle name="Output 21 33 2" xfId="42133" xr:uid="{00000000-0005-0000-0000-0000F8A60000}"/>
    <cellStyle name="Output 21 34" xfId="42134" xr:uid="{00000000-0005-0000-0000-0000F9A60000}"/>
    <cellStyle name="Output 21 34 2" xfId="42135" xr:uid="{00000000-0005-0000-0000-0000FAA60000}"/>
    <cellStyle name="Output 21 35" xfId="42136" xr:uid="{00000000-0005-0000-0000-0000FBA60000}"/>
    <cellStyle name="Output 21 35 2" xfId="42137" xr:uid="{00000000-0005-0000-0000-0000FCA60000}"/>
    <cellStyle name="Output 21 36" xfId="42138" xr:uid="{00000000-0005-0000-0000-0000FDA60000}"/>
    <cellStyle name="Output 21 36 2" xfId="42139" xr:uid="{00000000-0005-0000-0000-0000FEA60000}"/>
    <cellStyle name="Output 21 37" xfId="42140" xr:uid="{00000000-0005-0000-0000-0000FFA60000}"/>
    <cellStyle name="Output 21 37 2" xfId="42141" xr:uid="{00000000-0005-0000-0000-000000A70000}"/>
    <cellStyle name="Output 21 38" xfId="42142" xr:uid="{00000000-0005-0000-0000-000001A70000}"/>
    <cellStyle name="Output 21 38 2" xfId="42143" xr:uid="{00000000-0005-0000-0000-000002A70000}"/>
    <cellStyle name="Output 21 39" xfId="42144" xr:uid="{00000000-0005-0000-0000-000003A70000}"/>
    <cellStyle name="Output 21 39 2" xfId="42145" xr:uid="{00000000-0005-0000-0000-000004A70000}"/>
    <cellStyle name="Output 21 4" xfId="42146" xr:uid="{00000000-0005-0000-0000-000005A70000}"/>
    <cellStyle name="Output 21 4 2" xfId="42147" xr:uid="{00000000-0005-0000-0000-000006A70000}"/>
    <cellStyle name="Output 21 40" xfId="42148" xr:uid="{00000000-0005-0000-0000-000007A70000}"/>
    <cellStyle name="Output 21 41" xfId="42149" xr:uid="{00000000-0005-0000-0000-000008A70000}"/>
    <cellStyle name="Output 21 42" xfId="42150" xr:uid="{00000000-0005-0000-0000-000009A70000}"/>
    <cellStyle name="Output 21 43" xfId="42151" xr:uid="{00000000-0005-0000-0000-00000AA70000}"/>
    <cellStyle name="Output 21 44" xfId="42152" xr:uid="{00000000-0005-0000-0000-00000BA70000}"/>
    <cellStyle name="Output 21 45" xfId="42153" xr:uid="{00000000-0005-0000-0000-00000CA70000}"/>
    <cellStyle name="Output 21 46" xfId="42154" xr:uid="{00000000-0005-0000-0000-00000DA70000}"/>
    <cellStyle name="Output 21 47" xfId="42155" xr:uid="{00000000-0005-0000-0000-00000EA70000}"/>
    <cellStyle name="Output 21 48" xfId="42156" xr:uid="{00000000-0005-0000-0000-00000FA70000}"/>
    <cellStyle name="Output 21 49" xfId="42157" xr:uid="{00000000-0005-0000-0000-000010A70000}"/>
    <cellStyle name="Output 21 5" xfId="42158" xr:uid="{00000000-0005-0000-0000-000011A70000}"/>
    <cellStyle name="Output 21 5 2" xfId="42159" xr:uid="{00000000-0005-0000-0000-000012A70000}"/>
    <cellStyle name="Output 21 50" xfId="42160" xr:uid="{00000000-0005-0000-0000-000013A70000}"/>
    <cellStyle name="Output 21 51" xfId="42161" xr:uid="{00000000-0005-0000-0000-000014A70000}"/>
    <cellStyle name="Output 21 52" xfId="42162" xr:uid="{00000000-0005-0000-0000-000015A70000}"/>
    <cellStyle name="Output 21 53" xfId="42163" xr:uid="{00000000-0005-0000-0000-000016A70000}"/>
    <cellStyle name="Output 21 54" xfId="42164" xr:uid="{00000000-0005-0000-0000-000017A70000}"/>
    <cellStyle name="Output 21 55" xfId="42165" xr:uid="{00000000-0005-0000-0000-000018A70000}"/>
    <cellStyle name="Output 21 56" xfId="42166" xr:uid="{00000000-0005-0000-0000-000019A70000}"/>
    <cellStyle name="Output 21 57" xfId="42167" xr:uid="{00000000-0005-0000-0000-00001AA70000}"/>
    <cellStyle name="Output 21 58" xfId="42168" xr:uid="{00000000-0005-0000-0000-00001BA70000}"/>
    <cellStyle name="Output 21 59" xfId="42169" xr:uid="{00000000-0005-0000-0000-00001CA70000}"/>
    <cellStyle name="Output 21 6" xfId="42170" xr:uid="{00000000-0005-0000-0000-00001DA70000}"/>
    <cellStyle name="Output 21 6 2" xfId="42171" xr:uid="{00000000-0005-0000-0000-00001EA70000}"/>
    <cellStyle name="Output 21 60" xfId="42172" xr:uid="{00000000-0005-0000-0000-00001FA70000}"/>
    <cellStyle name="Output 21 61" xfId="42173" xr:uid="{00000000-0005-0000-0000-000020A70000}"/>
    <cellStyle name="Output 21 62" xfId="42174" xr:uid="{00000000-0005-0000-0000-000021A70000}"/>
    <cellStyle name="Output 21 63" xfId="42175" xr:uid="{00000000-0005-0000-0000-000022A70000}"/>
    <cellStyle name="Output 21 64" xfId="42176" xr:uid="{00000000-0005-0000-0000-000023A70000}"/>
    <cellStyle name="Output 21 65" xfId="42177" xr:uid="{00000000-0005-0000-0000-000024A70000}"/>
    <cellStyle name="Output 21 66" xfId="42178" xr:uid="{00000000-0005-0000-0000-000025A70000}"/>
    <cellStyle name="Output 21 67" xfId="42179" xr:uid="{00000000-0005-0000-0000-000026A70000}"/>
    <cellStyle name="Output 21 68" xfId="42180" xr:uid="{00000000-0005-0000-0000-000027A70000}"/>
    <cellStyle name="Output 21 69" xfId="42181" xr:uid="{00000000-0005-0000-0000-000028A70000}"/>
    <cellStyle name="Output 21 7" xfId="42182" xr:uid="{00000000-0005-0000-0000-000029A70000}"/>
    <cellStyle name="Output 21 7 2" xfId="42183" xr:uid="{00000000-0005-0000-0000-00002AA70000}"/>
    <cellStyle name="Output 21 70" xfId="42184" xr:uid="{00000000-0005-0000-0000-00002BA70000}"/>
    <cellStyle name="Output 21 71" xfId="42185" xr:uid="{00000000-0005-0000-0000-00002CA70000}"/>
    <cellStyle name="Output 21 72" xfId="42186" xr:uid="{00000000-0005-0000-0000-00002DA70000}"/>
    <cellStyle name="Output 21 73" xfId="42187" xr:uid="{00000000-0005-0000-0000-00002EA70000}"/>
    <cellStyle name="Output 21 74" xfId="42188" xr:uid="{00000000-0005-0000-0000-00002FA70000}"/>
    <cellStyle name="Output 21 75" xfId="42189" xr:uid="{00000000-0005-0000-0000-000030A70000}"/>
    <cellStyle name="Output 21 76" xfId="42190" xr:uid="{00000000-0005-0000-0000-000031A70000}"/>
    <cellStyle name="Output 21 77" xfId="52726" xr:uid="{00000000-0005-0000-0000-000032A70000}"/>
    <cellStyle name="Output 21 78" xfId="52998" xr:uid="{00000000-0005-0000-0000-000033A70000}"/>
    <cellStyle name="Output 21 79" xfId="53459" xr:uid="{00000000-0005-0000-0000-000034A70000}"/>
    <cellStyle name="Output 21 8" xfId="42191" xr:uid="{00000000-0005-0000-0000-000035A70000}"/>
    <cellStyle name="Output 21 8 2" xfId="42192" xr:uid="{00000000-0005-0000-0000-000036A70000}"/>
    <cellStyle name="Output 21 9" xfId="42193" xr:uid="{00000000-0005-0000-0000-000037A70000}"/>
    <cellStyle name="Output 21 9 2" xfId="42194" xr:uid="{00000000-0005-0000-0000-000038A70000}"/>
    <cellStyle name="Output 22" xfId="1148" xr:uid="{00000000-0005-0000-0000-000039A70000}"/>
    <cellStyle name="Output 22 10" xfId="42195" xr:uid="{00000000-0005-0000-0000-00003AA70000}"/>
    <cellStyle name="Output 22 10 2" xfId="42196" xr:uid="{00000000-0005-0000-0000-00003BA70000}"/>
    <cellStyle name="Output 22 11" xfId="42197" xr:uid="{00000000-0005-0000-0000-00003CA70000}"/>
    <cellStyle name="Output 22 11 2" xfId="42198" xr:uid="{00000000-0005-0000-0000-00003DA70000}"/>
    <cellStyle name="Output 22 12" xfId="42199" xr:uid="{00000000-0005-0000-0000-00003EA70000}"/>
    <cellStyle name="Output 22 12 2" xfId="42200" xr:uid="{00000000-0005-0000-0000-00003FA70000}"/>
    <cellStyle name="Output 22 13" xfId="42201" xr:uid="{00000000-0005-0000-0000-000040A70000}"/>
    <cellStyle name="Output 22 13 2" xfId="42202" xr:uid="{00000000-0005-0000-0000-000041A70000}"/>
    <cellStyle name="Output 22 14" xfId="42203" xr:uid="{00000000-0005-0000-0000-000042A70000}"/>
    <cellStyle name="Output 22 14 2" xfId="42204" xr:uid="{00000000-0005-0000-0000-000043A70000}"/>
    <cellStyle name="Output 22 15" xfId="42205" xr:uid="{00000000-0005-0000-0000-000044A70000}"/>
    <cellStyle name="Output 22 15 2" xfId="42206" xr:uid="{00000000-0005-0000-0000-000045A70000}"/>
    <cellStyle name="Output 22 16" xfId="42207" xr:uid="{00000000-0005-0000-0000-000046A70000}"/>
    <cellStyle name="Output 22 16 2" xfId="42208" xr:uid="{00000000-0005-0000-0000-000047A70000}"/>
    <cellStyle name="Output 22 17" xfId="42209" xr:uid="{00000000-0005-0000-0000-000048A70000}"/>
    <cellStyle name="Output 22 17 2" xfId="42210" xr:uid="{00000000-0005-0000-0000-000049A70000}"/>
    <cellStyle name="Output 22 18" xfId="42211" xr:uid="{00000000-0005-0000-0000-00004AA70000}"/>
    <cellStyle name="Output 22 18 2" xfId="42212" xr:uid="{00000000-0005-0000-0000-00004BA70000}"/>
    <cellStyle name="Output 22 19" xfId="42213" xr:uid="{00000000-0005-0000-0000-00004CA70000}"/>
    <cellStyle name="Output 22 19 2" xfId="42214" xr:uid="{00000000-0005-0000-0000-00004DA70000}"/>
    <cellStyle name="Output 22 2" xfId="1149" xr:uid="{00000000-0005-0000-0000-00004EA70000}"/>
    <cellStyle name="Output 22 2 2" xfId="42215" xr:uid="{00000000-0005-0000-0000-00004FA70000}"/>
    <cellStyle name="Output 22 20" xfId="42216" xr:uid="{00000000-0005-0000-0000-000050A70000}"/>
    <cellStyle name="Output 22 20 2" xfId="42217" xr:uid="{00000000-0005-0000-0000-000051A70000}"/>
    <cellStyle name="Output 22 21" xfId="42218" xr:uid="{00000000-0005-0000-0000-000052A70000}"/>
    <cellStyle name="Output 22 21 2" xfId="42219" xr:uid="{00000000-0005-0000-0000-000053A70000}"/>
    <cellStyle name="Output 22 22" xfId="42220" xr:uid="{00000000-0005-0000-0000-000054A70000}"/>
    <cellStyle name="Output 22 22 2" xfId="42221" xr:uid="{00000000-0005-0000-0000-000055A70000}"/>
    <cellStyle name="Output 22 23" xfId="42222" xr:uid="{00000000-0005-0000-0000-000056A70000}"/>
    <cellStyle name="Output 22 23 2" xfId="42223" xr:uid="{00000000-0005-0000-0000-000057A70000}"/>
    <cellStyle name="Output 22 24" xfId="42224" xr:uid="{00000000-0005-0000-0000-000058A70000}"/>
    <cellStyle name="Output 22 24 2" xfId="42225" xr:uid="{00000000-0005-0000-0000-000059A70000}"/>
    <cellStyle name="Output 22 25" xfId="42226" xr:uid="{00000000-0005-0000-0000-00005AA70000}"/>
    <cellStyle name="Output 22 25 2" xfId="42227" xr:uid="{00000000-0005-0000-0000-00005BA70000}"/>
    <cellStyle name="Output 22 26" xfId="42228" xr:uid="{00000000-0005-0000-0000-00005CA70000}"/>
    <cellStyle name="Output 22 26 2" xfId="42229" xr:uid="{00000000-0005-0000-0000-00005DA70000}"/>
    <cellStyle name="Output 22 27" xfId="42230" xr:uid="{00000000-0005-0000-0000-00005EA70000}"/>
    <cellStyle name="Output 22 27 2" xfId="42231" xr:uid="{00000000-0005-0000-0000-00005FA70000}"/>
    <cellStyle name="Output 22 28" xfId="42232" xr:uid="{00000000-0005-0000-0000-000060A70000}"/>
    <cellStyle name="Output 22 28 2" xfId="42233" xr:uid="{00000000-0005-0000-0000-000061A70000}"/>
    <cellStyle name="Output 22 29" xfId="42234" xr:uid="{00000000-0005-0000-0000-000062A70000}"/>
    <cellStyle name="Output 22 29 2" xfId="42235" xr:uid="{00000000-0005-0000-0000-000063A70000}"/>
    <cellStyle name="Output 22 3" xfId="42236" xr:uid="{00000000-0005-0000-0000-000064A70000}"/>
    <cellStyle name="Output 22 3 2" xfId="42237" xr:uid="{00000000-0005-0000-0000-000065A70000}"/>
    <cellStyle name="Output 22 30" xfId="42238" xr:uid="{00000000-0005-0000-0000-000066A70000}"/>
    <cellStyle name="Output 22 30 2" xfId="42239" xr:uid="{00000000-0005-0000-0000-000067A70000}"/>
    <cellStyle name="Output 22 31" xfId="42240" xr:uid="{00000000-0005-0000-0000-000068A70000}"/>
    <cellStyle name="Output 22 31 2" xfId="42241" xr:uid="{00000000-0005-0000-0000-000069A70000}"/>
    <cellStyle name="Output 22 32" xfId="42242" xr:uid="{00000000-0005-0000-0000-00006AA70000}"/>
    <cellStyle name="Output 22 32 2" xfId="42243" xr:uid="{00000000-0005-0000-0000-00006BA70000}"/>
    <cellStyle name="Output 22 33" xfId="42244" xr:uid="{00000000-0005-0000-0000-00006CA70000}"/>
    <cellStyle name="Output 22 33 2" xfId="42245" xr:uid="{00000000-0005-0000-0000-00006DA70000}"/>
    <cellStyle name="Output 22 34" xfId="42246" xr:uid="{00000000-0005-0000-0000-00006EA70000}"/>
    <cellStyle name="Output 22 34 2" xfId="42247" xr:uid="{00000000-0005-0000-0000-00006FA70000}"/>
    <cellStyle name="Output 22 35" xfId="42248" xr:uid="{00000000-0005-0000-0000-000070A70000}"/>
    <cellStyle name="Output 22 35 2" xfId="42249" xr:uid="{00000000-0005-0000-0000-000071A70000}"/>
    <cellStyle name="Output 22 36" xfId="42250" xr:uid="{00000000-0005-0000-0000-000072A70000}"/>
    <cellStyle name="Output 22 36 2" xfId="42251" xr:uid="{00000000-0005-0000-0000-000073A70000}"/>
    <cellStyle name="Output 22 37" xfId="42252" xr:uid="{00000000-0005-0000-0000-000074A70000}"/>
    <cellStyle name="Output 22 37 2" xfId="42253" xr:uid="{00000000-0005-0000-0000-000075A70000}"/>
    <cellStyle name="Output 22 38" xfId="42254" xr:uid="{00000000-0005-0000-0000-000076A70000}"/>
    <cellStyle name="Output 22 38 2" xfId="42255" xr:uid="{00000000-0005-0000-0000-000077A70000}"/>
    <cellStyle name="Output 22 39" xfId="42256" xr:uid="{00000000-0005-0000-0000-000078A70000}"/>
    <cellStyle name="Output 22 39 2" xfId="42257" xr:uid="{00000000-0005-0000-0000-000079A70000}"/>
    <cellStyle name="Output 22 4" xfId="42258" xr:uid="{00000000-0005-0000-0000-00007AA70000}"/>
    <cellStyle name="Output 22 4 2" xfId="42259" xr:uid="{00000000-0005-0000-0000-00007BA70000}"/>
    <cellStyle name="Output 22 40" xfId="42260" xr:uid="{00000000-0005-0000-0000-00007CA70000}"/>
    <cellStyle name="Output 22 41" xfId="42261" xr:uid="{00000000-0005-0000-0000-00007DA70000}"/>
    <cellStyle name="Output 22 42" xfId="42262" xr:uid="{00000000-0005-0000-0000-00007EA70000}"/>
    <cellStyle name="Output 22 43" xfId="42263" xr:uid="{00000000-0005-0000-0000-00007FA70000}"/>
    <cellStyle name="Output 22 44" xfId="42264" xr:uid="{00000000-0005-0000-0000-000080A70000}"/>
    <cellStyle name="Output 22 45" xfId="42265" xr:uid="{00000000-0005-0000-0000-000081A70000}"/>
    <cellStyle name="Output 22 46" xfId="42266" xr:uid="{00000000-0005-0000-0000-000082A70000}"/>
    <cellStyle name="Output 22 47" xfId="42267" xr:uid="{00000000-0005-0000-0000-000083A70000}"/>
    <cellStyle name="Output 22 48" xfId="42268" xr:uid="{00000000-0005-0000-0000-000084A70000}"/>
    <cellStyle name="Output 22 49" xfId="42269" xr:uid="{00000000-0005-0000-0000-000085A70000}"/>
    <cellStyle name="Output 22 5" xfId="42270" xr:uid="{00000000-0005-0000-0000-000086A70000}"/>
    <cellStyle name="Output 22 5 2" xfId="42271" xr:uid="{00000000-0005-0000-0000-000087A70000}"/>
    <cellStyle name="Output 22 50" xfId="42272" xr:uid="{00000000-0005-0000-0000-000088A70000}"/>
    <cellStyle name="Output 22 51" xfId="42273" xr:uid="{00000000-0005-0000-0000-000089A70000}"/>
    <cellStyle name="Output 22 52" xfId="42274" xr:uid="{00000000-0005-0000-0000-00008AA70000}"/>
    <cellStyle name="Output 22 53" xfId="42275" xr:uid="{00000000-0005-0000-0000-00008BA70000}"/>
    <cellStyle name="Output 22 54" xfId="42276" xr:uid="{00000000-0005-0000-0000-00008CA70000}"/>
    <cellStyle name="Output 22 55" xfId="42277" xr:uid="{00000000-0005-0000-0000-00008DA70000}"/>
    <cellStyle name="Output 22 56" xfId="42278" xr:uid="{00000000-0005-0000-0000-00008EA70000}"/>
    <cellStyle name="Output 22 57" xfId="42279" xr:uid="{00000000-0005-0000-0000-00008FA70000}"/>
    <cellStyle name="Output 22 58" xfId="42280" xr:uid="{00000000-0005-0000-0000-000090A70000}"/>
    <cellStyle name="Output 22 59" xfId="42281" xr:uid="{00000000-0005-0000-0000-000091A70000}"/>
    <cellStyle name="Output 22 6" xfId="42282" xr:uid="{00000000-0005-0000-0000-000092A70000}"/>
    <cellStyle name="Output 22 6 2" xfId="42283" xr:uid="{00000000-0005-0000-0000-000093A70000}"/>
    <cellStyle name="Output 22 60" xfId="42284" xr:uid="{00000000-0005-0000-0000-000094A70000}"/>
    <cellStyle name="Output 22 61" xfId="42285" xr:uid="{00000000-0005-0000-0000-000095A70000}"/>
    <cellStyle name="Output 22 62" xfId="42286" xr:uid="{00000000-0005-0000-0000-000096A70000}"/>
    <cellStyle name="Output 22 63" xfId="42287" xr:uid="{00000000-0005-0000-0000-000097A70000}"/>
    <cellStyle name="Output 22 64" xfId="42288" xr:uid="{00000000-0005-0000-0000-000098A70000}"/>
    <cellStyle name="Output 22 65" xfId="42289" xr:uid="{00000000-0005-0000-0000-000099A70000}"/>
    <cellStyle name="Output 22 66" xfId="42290" xr:uid="{00000000-0005-0000-0000-00009AA70000}"/>
    <cellStyle name="Output 22 67" xfId="42291" xr:uid="{00000000-0005-0000-0000-00009BA70000}"/>
    <cellStyle name="Output 22 68" xfId="42292" xr:uid="{00000000-0005-0000-0000-00009CA70000}"/>
    <cellStyle name="Output 22 69" xfId="42293" xr:uid="{00000000-0005-0000-0000-00009DA70000}"/>
    <cellStyle name="Output 22 7" xfId="42294" xr:uid="{00000000-0005-0000-0000-00009EA70000}"/>
    <cellStyle name="Output 22 7 2" xfId="42295" xr:uid="{00000000-0005-0000-0000-00009FA70000}"/>
    <cellStyle name="Output 22 70" xfId="42296" xr:uid="{00000000-0005-0000-0000-0000A0A70000}"/>
    <cellStyle name="Output 22 71" xfId="42297" xr:uid="{00000000-0005-0000-0000-0000A1A70000}"/>
    <cellStyle name="Output 22 72" xfId="42298" xr:uid="{00000000-0005-0000-0000-0000A2A70000}"/>
    <cellStyle name="Output 22 73" xfId="42299" xr:uid="{00000000-0005-0000-0000-0000A3A70000}"/>
    <cellStyle name="Output 22 74" xfId="42300" xr:uid="{00000000-0005-0000-0000-0000A4A70000}"/>
    <cellStyle name="Output 22 75" xfId="42301" xr:uid="{00000000-0005-0000-0000-0000A5A70000}"/>
    <cellStyle name="Output 22 76" xfId="42302" xr:uid="{00000000-0005-0000-0000-0000A6A70000}"/>
    <cellStyle name="Output 22 77" xfId="52680" xr:uid="{00000000-0005-0000-0000-0000A7A70000}"/>
    <cellStyle name="Output 22 78" xfId="52940" xr:uid="{00000000-0005-0000-0000-0000A8A70000}"/>
    <cellStyle name="Output 22 79" xfId="53401" xr:uid="{00000000-0005-0000-0000-0000A9A70000}"/>
    <cellStyle name="Output 22 8" xfId="42303" xr:uid="{00000000-0005-0000-0000-0000AAA70000}"/>
    <cellStyle name="Output 22 8 2" xfId="42304" xr:uid="{00000000-0005-0000-0000-0000ABA70000}"/>
    <cellStyle name="Output 22 9" xfId="42305" xr:uid="{00000000-0005-0000-0000-0000ACA70000}"/>
    <cellStyle name="Output 22 9 2" xfId="42306" xr:uid="{00000000-0005-0000-0000-0000ADA70000}"/>
    <cellStyle name="Output 23" xfId="1150" xr:uid="{00000000-0005-0000-0000-0000AEA70000}"/>
    <cellStyle name="Output 23 10" xfId="42307" xr:uid="{00000000-0005-0000-0000-0000AFA70000}"/>
    <cellStyle name="Output 23 10 2" xfId="42308" xr:uid="{00000000-0005-0000-0000-0000B0A70000}"/>
    <cellStyle name="Output 23 11" xfId="42309" xr:uid="{00000000-0005-0000-0000-0000B1A70000}"/>
    <cellStyle name="Output 23 11 2" xfId="42310" xr:uid="{00000000-0005-0000-0000-0000B2A70000}"/>
    <cellStyle name="Output 23 12" xfId="42311" xr:uid="{00000000-0005-0000-0000-0000B3A70000}"/>
    <cellStyle name="Output 23 12 2" xfId="42312" xr:uid="{00000000-0005-0000-0000-0000B4A70000}"/>
    <cellStyle name="Output 23 13" xfId="42313" xr:uid="{00000000-0005-0000-0000-0000B5A70000}"/>
    <cellStyle name="Output 23 13 2" xfId="42314" xr:uid="{00000000-0005-0000-0000-0000B6A70000}"/>
    <cellStyle name="Output 23 14" xfId="42315" xr:uid="{00000000-0005-0000-0000-0000B7A70000}"/>
    <cellStyle name="Output 23 14 2" xfId="42316" xr:uid="{00000000-0005-0000-0000-0000B8A70000}"/>
    <cellStyle name="Output 23 15" xfId="42317" xr:uid="{00000000-0005-0000-0000-0000B9A70000}"/>
    <cellStyle name="Output 23 15 2" xfId="42318" xr:uid="{00000000-0005-0000-0000-0000BAA70000}"/>
    <cellStyle name="Output 23 16" xfId="42319" xr:uid="{00000000-0005-0000-0000-0000BBA70000}"/>
    <cellStyle name="Output 23 16 2" xfId="42320" xr:uid="{00000000-0005-0000-0000-0000BCA70000}"/>
    <cellStyle name="Output 23 17" xfId="42321" xr:uid="{00000000-0005-0000-0000-0000BDA70000}"/>
    <cellStyle name="Output 23 17 2" xfId="42322" xr:uid="{00000000-0005-0000-0000-0000BEA70000}"/>
    <cellStyle name="Output 23 18" xfId="42323" xr:uid="{00000000-0005-0000-0000-0000BFA70000}"/>
    <cellStyle name="Output 23 18 2" xfId="42324" xr:uid="{00000000-0005-0000-0000-0000C0A70000}"/>
    <cellStyle name="Output 23 19" xfId="42325" xr:uid="{00000000-0005-0000-0000-0000C1A70000}"/>
    <cellStyle name="Output 23 19 2" xfId="42326" xr:uid="{00000000-0005-0000-0000-0000C2A70000}"/>
    <cellStyle name="Output 23 2" xfId="1151" xr:uid="{00000000-0005-0000-0000-0000C3A70000}"/>
    <cellStyle name="Output 23 2 2" xfId="42327" xr:uid="{00000000-0005-0000-0000-0000C4A70000}"/>
    <cellStyle name="Output 23 20" xfId="42328" xr:uid="{00000000-0005-0000-0000-0000C5A70000}"/>
    <cellStyle name="Output 23 20 2" xfId="42329" xr:uid="{00000000-0005-0000-0000-0000C6A70000}"/>
    <cellStyle name="Output 23 21" xfId="42330" xr:uid="{00000000-0005-0000-0000-0000C7A70000}"/>
    <cellStyle name="Output 23 21 2" xfId="42331" xr:uid="{00000000-0005-0000-0000-0000C8A70000}"/>
    <cellStyle name="Output 23 22" xfId="42332" xr:uid="{00000000-0005-0000-0000-0000C9A70000}"/>
    <cellStyle name="Output 23 22 2" xfId="42333" xr:uid="{00000000-0005-0000-0000-0000CAA70000}"/>
    <cellStyle name="Output 23 23" xfId="42334" xr:uid="{00000000-0005-0000-0000-0000CBA70000}"/>
    <cellStyle name="Output 23 23 2" xfId="42335" xr:uid="{00000000-0005-0000-0000-0000CCA70000}"/>
    <cellStyle name="Output 23 24" xfId="42336" xr:uid="{00000000-0005-0000-0000-0000CDA70000}"/>
    <cellStyle name="Output 23 24 2" xfId="42337" xr:uid="{00000000-0005-0000-0000-0000CEA70000}"/>
    <cellStyle name="Output 23 25" xfId="42338" xr:uid="{00000000-0005-0000-0000-0000CFA70000}"/>
    <cellStyle name="Output 23 25 2" xfId="42339" xr:uid="{00000000-0005-0000-0000-0000D0A70000}"/>
    <cellStyle name="Output 23 26" xfId="42340" xr:uid="{00000000-0005-0000-0000-0000D1A70000}"/>
    <cellStyle name="Output 23 26 2" xfId="42341" xr:uid="{00000000-0005-0000-0000-0000D2A70000}"/>
    <cellStyle name="Output 23 27" xfId="42342" xr:uid="{00000000-0005-0000-0000-0000D3A70000}"/>
    <cellStyle name="Output 23 27 2" xfId="42343" xr:uid="{00000000-0005-0000-0000-0000D4A70000}"/>
    <cellStyle name="Output 23 28" xfId="42344" xr:uid="{00000000-0005-0000-0000-0000D5A70000}"/>
    <cellStyle name="Output 23 28 2" xfId="42345" xr:uid="{00000000-0005-0000-0000-0000D6A70000}"/>
    <cellStyle name="Output 23 29" xfId="42346" xr:uid="{00000000-0005-0000-0000-0000D7A70000}"/>
    <cellStyle name="Output 23 29 2" xfId="42347" xr:uid="{00000000-0005-0000-0000-0000D8A70000}"/>
    <cellStyle name="Output 23 3" xfId="42348" xr:uid="{00000000-0005-0000-0000-0000D9A70000}"/>
    <cellStyle name="Output 23 3 2" xfId="42349" xr:uid="{00000000-0005-0000-0000-0000DAA70000}"/>
    <cellStyle name="Output 23 30" xfId="42350" xr:uid="{00000000-0005-0000-0000-0000DBA70000}"/>
    <cellStyle name="Output 23 30 2" xfId="42351" xr:uid="{00000000-0005-0000-0000-0000DCA70000}"/>
    <cellStyle name="Output 23 31" xfId="42352" xr:uid="{00000000-0005-0000-0000-0000DDA70000}"/>
    <cellStyle name="Output 23 31 2" xfId="42353" xr:uid="{00000000-0005-0000-0000-0000DEA70000}"/>
    <cellStyle name="Output 23 32" xfId="42354" xr:uid="{00000000-0005-0000-0000-0000DFA70000}"/>
    <cellStyle name="Output 23 32 2" xfId="42355" xr:uid="{00000000-0005-0000-0000-0000E0A70000}"/>
    <cellStyle name="Output 23 33" xfId="42356" xr:uid="{00000000-0005-0000-0000-0000E1A70000}"/>
    <cellStyle name="Output 23 33 2" xfId="42357" xr:uid="{00000000-0005-0000-0000-0000E2A70000}"/>
    <cellStyle name="Output 23 34" xfId="42358" xr:uid="{00000000-0005-0000-0000-0000E3A70000}"/>
    <cellStyle name="Output 23 34 2" xfId="42359" xr:uid="{00000000-0005-0000-0000-0000E4A70000}"/>
    <cellStyle name="Output 23 35" xfId="42360" xr:uid="{00000000-0005-0000-0000-0000E5A70000}"/>
    <cellStyle name="Output 23 35 2" xfId="42361" xr:uid="{00000000-0005-0000-0000-0000E6A70000}"/>
    <cellStyle name="Output 23 36" xfId="42362" xr:uid="{00000000-0005-0000-0000-0000E7A70000}"/>
    <cellStyle name="Output 23 36 2" xfId="42363" xr:uid="{00000000-0005-0000-0000-0000E8A70000}"/>
    <cellStyle name="Output 23 37" xfId="42364" xr:uid="{00000000-0005-0000-0000-0000E9A70000}"/>
    <cellStyle name="Output 23 37 2" xfId="42365" xr:uid="{00000000-0005-0000-0000-0000EAA70000}"/>
    <cellStyle name="Output 23 38" xfId="42366" xr:uid="{00000000-0005-0000-0000-0000EBA70000}"/>
    <cellStyle name="Output 23 38 2" xfId="42367" xr:uid="{00000000-0005-0000-0000-0000ECA70000}"/>
    <cellStyle name="Output 23 39" xfId="42368" xr:uid="{00000000-0005-0000-0000-0000EDA70000}"/>
    <cellStyle name="Output 23 4" xfId="42369" xr:uid="{00000000-0005-0000-0000-0000EEA70000}"/>
    <cellStyle name="Output 23 4 2" xfId="42370" xr:uid="{00000000-0005-0000-0000-0000EFA70000}"/>
    <cellStyle name="Output 23 40" xfId="42371" xr:uid="{00000000-0005-0000-0000-0000F0A70000}"/>
    <cellStyle name="Output 23 41" xfId="42372" xr:uid="{00000000-0005-0000-0000-0000F1A70000}"/>
    <cellStyle name="Output 23 42" xfId="42373" xr:uid="{00000000-0005-0000-0000-0000F2A70000}"/>
    <cellStyle name="Output 23 43" xfId="42374" xr:uid="{00000000-0005-0000-0000-0000F3A70000}"/>
    <cellStyle name="Output 23 44" xfId="42375" xr:uid="{00000000-0005-0000-0000-0000F4A70000}"/>
    <cellStyle name="Output 23 45" xfId="42376" xr:uid="{00000000-0005-0000-0000-0000F5A70000}"/>
    <cellStyle name="Output 23 46" xfId="42377" xr:uid="{00000000-0005-0000-0000-0000F6A70000}"/>
    <cellStyle name="Output 23 47" xfId="42378" xr:uid="{00000000-0005-0000-0000-0000F7A70000}"/>
    <cellStyle name="Output 23 48" xfId="42379" xr:uid="{00000000-0005-0000-0000-0000F8A70000}"/>
    <cellStyle name="Output 23 49" xfId="42380" xr:uid="{00000000-0005-0000-0000-0000F9A70000}"/>
    <cellStyle name="Output 23 5" xfId="42381" xr:uid="{00000000-0005-0000-0000-0000FAA70000}"/>
    <cellStyle name="Output 23 5 2" xfId="42382" xr:uid="{00000000-0005-0000-0000-0000FBA70000}"/>
    <cellStyle name="Output 23 50" xfId="42383" xr:uid="{00000000-0005-0000-0000-0000FCA70000}"/>
    <cellStyle name="Output 23 51" xfId="42384" xr:uid="{00000000-0005-0000-0000-0000FDA70000}"/>
    <cellStyle name="Output 23 52" xfId="42385" xr:uid="{00000000-0005-0000-0000-0000FEA70000}"/>
    <cellStyle name="Output 23 53" xfId="42386" xr:uid="{00000000-0005-0000-0000-0000FFA70000}"/>
    <cellStyle name="Output 23 54" xfId="42387" xr:uid="{00000000-0005-0000-0000-000000A80000}"/>
    <cellStyle name="Output 23 55" xfId="42388" xr:uid="{00000000-0005-0000-0000-000001A80000}"/>
    <cellStyle name="Output 23 56" xfId="42389" xr:uid="{00000000-0005-0000-0000-000002A80000}"/>
    <cellStyle name="Output 23 57" xfId="42390" xr:uid="{00000000-0005-0000-0000-000003A80000}"/>
    <cellStyle name="Output 23 58" xfId="42391" xr:uid="{00000000-0005-0000-0000-000004A80000}"/>
    <cellStyle name="Output 23 59" xfId="42392" xr:uid="{00000000-0005-0000-0000-000005A80000}"/>
    <cellStyle name="Output 23 6" xfId="42393" xr:uid="{00000000-0005-0000-0000-000006A80000}"/>
    <cellStyle name="Output 23 6 2" xfId="42394" xr:uid="{00000000-0005-0000-0000-000007A80000}"/>
    <cellStyle name="Output 23 60" xfId="42395" xr:uid="{00000000-0005-0000-0000-000008A80000}"/>
    <cellStyle name="Output 23 61" xfId="42396" xr:uid="{00000000-0005-0000-0000-000009A80000}"/>
    <cellStyle name="Output 23 62" xfId="42397" xr:uid="{00000000-0005-0000-0000-00000AA80000}"/>
    <cellStyle name="Output 23 63" xfId="42398" xr:uid="{00000000-0005-0000-0000-00000BA80000}"/>
    <cellStyle name="Output 23 64" xfId="42399" xr:uid="{00000000-0005-0000-0000-00000CA80000}"/>
    <cellStyle name="Output 23 65" xfId="42400" xr:uid="{00000000-0005-0000-0000-00000DA80000}"/>
    <cellStyle name="Output 23 66" xfId="42401" xr:uid="{00000000-0005-0000-0000-00000EA80000}"/>
    <cellStyle name="Output 23 67" xfId="42402" xr:uid="{00000000-0005-0000-0000-00000FA80000}"/>
    <cellStyle name="Output 23 68" xfId="42403" xr:uid="{00000000-0005-0000-0000-000010A80000}"/>
    <cellStyle name="Output 23 69" xfId="42404" xr:uid="{00000000-0005-0000-0000-000011A80000}"/>
    <cellStyle name="Output 23 7" xfId="42405" xr:uid="{00000000-0005-0000-0000-000012A80000}"/>
    <cellStyle name="Output 23 7 2" xfId="42406" xr:uid="{00000000-0005-0000-0000-000013A80000}"/>
    <cellStyle name="Output 23 70" xfId="42407" xr:uid="{00000000-0005-0000-0000-000014A80000}"/>
    <cellStyle name="Output 23 71" xfId="42408" xr:uid="{00000000-0005-0000-0000-000015A80000}"/>
    <cellStyle name="Output 23 72" xfId="42409" xr:uid="{00000000-0005-0000-0000-000016A80000}"/>
    <cellStyle name="Output 23 73" xfId="42410" xr:uid="{00000000-0005-0000-0000-000017A80000}"/>
    <cellStyle name="Output 23 74" xfId="42411" xr:uid="{00000000-0005-0000-0000-000018A80000}"/>
    <cellStyle name="Output 23 75" xfId="42412" xr:uid="{00000000-0005-0000-0000-000019A80000}"/>
    <cellStyle name="Output 23 76" xfId="52510" xr:uid="{00000000-0005-0000-0000-00001AA80000}"/>
    <cellStyle name="Output 23 77" xfId="52266" xr:uid="{00000000-0005-0000-0000-00001BA80000}"/>
    <cellStyle name="Output 23 78" xfId="53203" xr:uid="{00000000-0005-0000-0000-00001CA80000}"/>
    <cellStyle name="Output 23 8" xfId="42413" xr:uid="{00000000-0005-0000-0000-00001DA80000}"/>
    <cellStyle name="Output 23 8 2" xfId="42414" xr:uid="{00000000-0005-0000-0000-00001EA80000}"/>
    <cellStyle name="Output 23 9" xfId="42415" xr:uid="{00000000-0005-0000-0000-00001FA80000}"/>
    <cellStyle name="Output 23 9 2" xfId="42416" xr:uid="{00000000-0005-0000-0000-000020A80000}"/>
    <cellStyle name="Output 24" xfId="1152" xr:uid="{00000000-0005-0000-0000-000021A80000}"/>
    <cellStyle name="Output 24 2" xfId="42417" xr:uid="{00000000-0005-0000-0000-000022A80000}"/>
    <cellStyle name="Output 25" xfId="42418" xr:uid="{00000000-0005-0000-0000-000023A80000}"/>
    <cellStyle name="Output 25 2" xfId="42419" xr:uid="{00000000-0005-0000-0000-000024A80000}"/>
    <cellStyle name="Output 26" xfId="42420" xr:uid="{00000000-0005-0000-0000-000025A80000}"/>
    <cellStyle name="Output 26 2" xfId="42421" xr:uid="{00000000-0005-0000-0000-000026A80000}"/>
    <cellStyle name="Output 27" xfId="42422" xr:uid="{00000000-0005-0000-0000-000027A80000}"/>
    <cellStyle name="Output 27 2" xfId="42423" xr:uid="{00000000-0005-0000-0000-000028A80000}"/>
    <cellStyle name="Output 28" xfId="42424" xr:uid="{00000000-0005-0000-0000-000029A80000}"/>
    <cellStyle name="Output 28 2" xfId="42425" xr:uid="{00000000-0005-0000-0000-00002AA80000}"/>
    <cellStyle name="Output 29" xfId="42426" xr:uid="{00000000-0005-0000-0000-00002BA80000}"/>
    <cellStyle name="Output 29 2" xfId="42427" xr:uid="{00000000-0005-0000-0000-00002CA80000}"/>
    <cellStyle name="Output 3" xfId="1153" xr:uid="{00000000-0005-0000-0000-00002DA80000}"/>
    <cellStyle name="Output 3 10" xfId="1154" xr:uid="{00000000-0005-0000-0000-00002EA80000}"/>
    <cellStyle name="Output 3 10 10" xfId="42428" xr:uid="{00000000-0005-0000-0000-00002FA80000}"/>
    <cellStyle name="Output 3 10 10 2" xfId="42429" xr:uid="{00000000-0005-0000-0000-000030A80000}"/>
    <cellStyle name="Output 3 10 11" xfId="42430" xr:uid="{00000000-0005-0000-0000-000031A80000}"/>
    <cellStyle name="Output 3 10 11 2" xfId="42431" xr:uid="{00000000-0005-0000-0000-000032A80000}"/>
    <cellStyle name="Output 3 10 12" xfId="42432" xr:uid="{00000000-0005-0000-0000-000033A80000}"/>
    <cellStyle name="Output 3 10 12 2" xfId="42433" xr:uid="{00000000-0005-0000-0000-000034A80000}"/>
    <cellStyle name="Output 3 10 13" xfId="42434" xr:uid="{00000000-0005-0000-0000-000035A80000}"/>
    <cellStyle name="Output 3 10 13 2" xfId="42435" xr:uid="{00000000-0005-0000-0000-000036A80000}"/>
    <cellStyle name="Output 3 10 14" xfId="42436" xr:uid="{00000000-0005-0000-0000-000037A80000}"/>
    <cellStyle name="Output 3 10 14 2" xfId="42437" xr:uid="{00000000-0005-0000-0000-000038A80000}"/>
    <cellStyle name="Output 3 10 15" xfId="42438" xr:uid="{00000000-0005-0000-0000-000039A80000}"/>
    <cellStyle name="Output 3 10 15 2" xfId="42439" xr:uid="{00000000-0005-0000-0000-00003AA80000}"/>
    <cellStyle name="Output 3 10 16" xfId="42440" xr:uid="{00000000-0005-0000-0000-00003BA80000}"/>
    <cellStyle name="Output 3 10 16 2" xfId="42441" xr:uid="{00000000-0005-0000-0000-00003CA80000}"/>
    <cellStyle name="Output 3 10 17" xfId="42442" xr:uid="{00000000-0005-0000-0000-00003DA80000}"/>
    <cellStyle name="Output 3 10 17 2" xfId="42443" xr:uid="{00000000-0005-0000-0000-00003EA80000}"/>
    <cellStyle name="Output 3 10 18" xfId="42444" xr:uid="{00000000-0005-0000-0000-00003FA80000}"/>
    <cellStyle name="Output 3 10 18 2" xfId="42445" xr:uid="{00000000-0005-0000-0000-000040A80000}"/>
    <cellStyle name="Output 3 10 19" xfId="42446" xr:uid="{00000000-0005-0000-0000-000041A80000}"/>
    <cellStyle name="Output 3 10 19 2" xfId="42447" xr:uid="{00000000-0005-0000-0000-000042A80000}"/>
    <cellStyle name="Output 3 10 2" xfId="1155" xr:uid="{00000000-0005-0000-0000-000043A80000}"/>
    <cellStyle name="Output 3 10 2 2" xfId="42448" xr:uid="{00000000-0005-0000-0000-000044A80000}"/>
    <cellStyle name="Output 3 10 20" xfId="42449" xr:uid="{00000000-0005-0000-0000-000045A80000}"/>
    <cellStyle name="Output 3 10 20 2" xfId="42450" xr:uid="{00000000-0005-0000-0000-000046A80000}"/>
    <cellStyle name="Output 3 10 21" xfId="42451" xr:uid="{00000000-0005-0000-0000-000047A80000}"/>
    <cellStyle name="Output 3 10 21 2" xfId="42452" xr:uid="{00000000-0005-0000-0000-000048A80000}"/>
    <cellStyle name="Output 3 10 22" xfId="42453" xr:uid="{00000000-0005-0000-0000-000049A80000}"/>
    <cellStyle name="Output 3 10 22 2" xfId="42454" xr:uid="{00000000-0005-0000-0000-00004AA80000}"/>
    <cellStyle name="Output 3 10 23" xfId="42455" xr:uid="{00000000-0005-0000-0000-00004BA80000}"/>
    <cellStyle name="Output 3 10 23 2" xfId="42456" xr:uid="{00000000-0005-0000-0000-00004CA80000}"/>
    <cellStyle name="Output 3 10 24" xfId="42457" xr:uid="{00000000-0005-0000-0000-00004DA80000}"/>
    <cellStyle name="Output 3 10 24 2" xfId="42458" xr:uid="{00000000-0005-0000-0000-00004EA80000}"/>
    <cellStyle name="Output 3 10 25" xfId="42459" xr:uid="{00000000-0005-0000-0000-00004FA80000}"/>
    <cellStyle name="Output 3 10 25 2" xfId="42460" xr:uid="{00000000-0005-0000-0000-000050A80000}"/>
    <cellStyle name="Output 3 10 26" xfId="42461" xr:uid="{00000000-0005-0000-0000-000051A80000}"/>
    <cellStyle name="Output 3 10 26 2" xfId="42462" xr:uid="{00000000-0005-0000-0000-000052A80000}"/>
    <cellStyle name="Output 3 10 27" xfId="42463" xr:uid="{00000000-0005-0000-0000-000053A80000}"/>
    <cellStyle name="Output 3 10 27 2" xfId="42464" xr:uid="{00000000-0005-0000-0000-000054A80000}"/>
    <cellStyle name="Output 3 10 28" xfId="42465" xr:uid="{00000000-0005-0000-0000-000055A80000}"/>
    <cellStyle name="Output 3 10 28 2" xfId="42466" xr:uid="{00000000-0005-0000-0000-000056A80000}"/>
    <cellStyle name="Output 3 10 29" xfId="42467" xr:uid="{00000000-0005-0000-0000-000057A80000}"/>
    <cellStyle name="Output 3 10 29 2" xfId="42468" xr:uid="{00000000-0005-0000-0000-000058A80000}"/>
    <cellStyle name="Output 3 10 3" xfId="42469" xr:uid="{00000000-0005-0000-0000-000059A80000}"/>
    <cellStyle name="Output 3 10 3 2" xfId="42470" xr:uid="{00000000-0005-0000-0000-00005AA80000}"/>
    <cellStyle name="Output 3 10 30" xfId="42471" xr:uid="{00000000-0005-0000-0000-00005BA80000}"/>
    <cellStyle name="Output 3 10 30 2" xfId="42472" xr:uid="{00000000-0005-0000-0000-00005CA80000}"/>
    <cellStyle name="Output 3 10 31" xfId="42473" xr:uid="{00000000-0005-0000-0000-00005DA80000}"/>
    <cellStyle name="Output 3 10 31 2" xfId="42474" xr:uid="{00000000-0005-0000-0000-00005EA80000}"/>
    <cellStyle name="Output 3 10 32" xfId="42475" xr:uid="{00000000-0005-0000-0000-00005FA80000}"/>
    <cellStyle name="Output 3 10 32 2" xfId="42476" xr:uid="{00000000-0005-0000-0000-000060A80000}"/>
    <cellStyle name="Output 3 10 33" xfId="42477" xr:uid="{00000000-0005-0000-0000-000061A80000}"/>
    <cellStyle name="Output 3 10 33 2" xfId="42478" xr:uid="{00000000-0005-0000-0000-000062A80000}"/>
    <cellStyle name="Output 3 10 34" xfId="42479" xr:uid="{00000000-0005-0000-0000-000063A80000}"/>
    <cellStyle name="Output 3 10 34 2" xfId="42480" xr:uid="{00000000-0005-0000-0000-000064A80000}"/>
    <cellStyle name="Output 3 10 35" xfId="42481" xr:uid="{00000000-0005-0000-0000-000065A80000}"/>
    <cellStyle name="Output 3 10 35 2" xfId="42482" xr:uid="{00000000-0005-0000-0000-000066A80000}"/>
    <cellStyle name="Output 3 10 36" xfId="42483" xr:uid="{00000000-0005-0000-0000-000067A80000}"/>
    <cellStyle name="Output 3 10 36 2" xfId="42484" xr:uid="{00000000-0005-0000-0000-000068A80000}"/>
    <cellStyle name="Output 3 10 37" xfId="42485" xr:uid="{00000000-0005-0000-0000-000069A80000}"/>
    <cellStyle name="Output 3 10 37 2" xfId="42486" xr:uid="{00000000-0005-0000-0000-00006AA80000}"/>
    <cellStyle name="Output 3 10 38" xfId="42487" xr:uid="{00000000-0005-0000-0000-00006BA80000}"/>
    <cellStyle name="Output 3 10 38 2" xfId="42488" xr:uid="{00000000-0005-0000-0000-00006CA80000}"/>
    <cellStyle name="Output 3 10 39" xfId="42489" xr:uid="{00000000-0005-0000-0000-00006DA80000}"/>
    <cellStyle name="Output 3 10 39 2" xfId="42490" xr:uid="{00000000-0005-0000-0000-00006EA80000}"/>
    <cellStyle name="Output 3 10 4" xfId="42491" xr:uid="{00000000-0005-0000-0000-00006FA80000}"/>
    <cellStyle name="Output 3 10 4 2" xfId="42492" xr:uid="{00000000-0005-0000-0000-000070A80000}"/>
    <cellStyle name="Output 3 10 40" xfId="42493" xr:uid="{00000000-0005-0000-0000-000071A80000}"/>
    <cellStyle name="Output 3 10 41" xfId="42494" xr:uid="{00000000-0005-0000-0000-000072A80000}"/>
    <cellStyle name="Output 3 10 42" xfId="42495" xr:uid="{00000000-0005-0000-0000-000073A80000}"/>
    <cellStyle name="Output 3 10 43" xfId="42496" xr:uid="{00000000-0005-0000-0000-000074A80000}"/>
    <cellStyle name="Output 3 10 44" xfId="42497" xr:uid="{00000000-0005-0000-0000-000075A80000}"/>
    <cellStyle name="Output 3 10 45" xfId="42498" xr:uid="{00000000-0005-0000-0000-000076A80000}"/>
    <cellStyle name="Output 3 10 46" xfId="42499" xr:uid="{00000000-0005-0000-0000-000077A80000}"/>
    <cellStyle name="Output 3 10 47" xfId="42500" xr:uid="{00000000-0005-0000-0000-000078A80000}"/>
    <cellStyle name="Output 3 10 48" xfId="42501" xr:uid="{00000000-0005-0000-0000-000079A80000}"/>
    <cellStyle name="Output 3 10 49" xfId="42502" xr:uid="{00000000-0005-0000-0000-00007AA80000}"/>
    <cellStyle name="Output 3 10 5" xfId="42503" xr:uid="{00000000-0005-0000-0000-00007BA80000}"/>
    <cellStyle name="Output 3 10 5 2" xfId="42504" xr:uid="{00000000-0005-0000-0000-00007CA80000}"/>
    <cellStyle name="Output 3 10 50" xfId="42505" xr:uid="{00000000-0005-0000-0000-00007DA80000}"/>
    <cellStyle name="Output 3 10 51" xfId="42506" xr:uid="{00000000-0005-0000-0000-00007EA80000}"/>
    <cellStyle name="Output 3 10 52" xfId="42507" xr:uid="{00000000-0005-0000-0000-00007FA80000}"/>
    <cellStyle name="Output 3 10 53" xfId="42508" xr:uid="{00000000-0005-0000-0000-000080A80000}"/>
    <cellStyle name="Output 3 10 54" xfId="42509" xr:uid="{00000000-0005-0000-0000-000081A80000}"/>
    <cellStyle name="Output 3 10 55" xfId="42510" xr:uid="{00000000-0005-0000-0000-000082A80000}"/>
    <cellStyle name="Output 3 10 56" xfId="42511" xr:uid="{00000000-0005-0000-0000-000083A80000}"/>
    <cellStyle name="Output 3 10 57" xfId="42512" xr:uid="{00000000-0005-0000-0000-000084A80000}"/>
    <cellStyle name="Output 3 10 58" xfId="42513" xr:uid="{00000000-0005-0000-0000-000085A80000}"/>
    <cellStyle name="Output 3 10 59" xfId="42514" xr:uid="{00000000-0005-0000-0000-000086A80000}"/>
    <cellStyle name="Output 3 10 6" xfId="42515" xr:uid="{00000000-0005-0000-0000-000087A80000}"/>
    <cellStyle name="Output 3 10 6 2" xfId="42516" xr:uid="{00000000-0005-0000-0000-000088A80000}"/>
    <cellStyle name="Output 3 10 60" xfId="42517" xr:uid="{00000000-0005-0000-0000-000089A80000}"/>
    <cellStyle name="Output 3 10 61" xfId="42518" xr:uid="{00000000-0005-0000-0000-00008AA80000}"/>
    <cellStyle name="Output 3 10 62" xfId="42519" xr:uid="{00000000-0005-0000-0000-00008BA80000}"/>
    <cellStyle name="Output 3 10 63" xfId="42520" xr:uid="{00000000-0005-0000-0000-00008CA80000}"/>
    <cellStyle name="Output 3 10 64" xfId="42521" xr:uid="{00000000-0005-0000-0000-00008DA80000}"/>
    <cellStyle name="Output 3 10 65" xfId="42522" xr:uid="{00000000-0005-0000-0000-00008EA80000}"/>
    <cellStyle name="Output 3 10 66" xfId="42523" xr:uid="{00000000-0005-0000-0000-00008FA80000}"/>
    <cellStyle name="Output 3 10 67" xfId="42524" xr:uid="{00000000-0005-0000-0000-000090A80000}"/>
    <cellStyle name="Output 3 10 68" xfId="42525" xr:uid="{00000000-0005-0000-0000-000091A80000}"/>
    <cellStyle name="Output 3 10 69" xfId="42526" xr:uid="{00000000-0005-0000-0000-000092A80000}"/>
    <cellStyle name="Output 3 10 7" xfId="42527" xr:uid="{00000000-0005-0000-0000-000093A80000}"/>
    <cellStyle name="Output 3 10 7 2" xfId="42528" xr:uid="{00000000-0005-0000-0000-000094A80000}"/>
    <cellStyle name="Output 3 10 70" xfId="42529" xr:uid="{00000000-0005-0000-0000-000095A80000}"/>
    <cellStyle name="Output 3 10 71" xfId="42530" xr:uid="{00000000-0005-0000-0000-000096A80000}"/>
    <cellStyle name="Output 3 10 72" xfId="42531" xr:uid="{00000000-0005-0000-0000-000097A80000}"/>
    <cellStyle name="Output 3 10 73" xfId="42532" xr:uid="{00000000-0005-0000-0000-000098A80000}"/>
    <cellStyle name="Output 3 10 74" xfId="42533" xr:uid="{00000000-0005-0000-0000-000099A80000}"/>
    <cellStyle name="Output 3 10 75" xfId="42534" xr:uid="{00000000-0005-0000-0000-00009AA80000}"/>
    <cellStyle name="Output 3 10 76" xfId="42535" xr:uid="{00000000-0005-0000-0000-00009BA80000}"/>
    <cellStyle name="Output 3 10 77" xfId="52385" xr:uid="{00000000-0005-0000-0000-00009CA80000}"/>
    <cellStyle name="Output 3 10 78" xfId="52751" xr:uid="{00000000-0005-0000-0000-00009DA80000}"/>
    <cellStyle name="Output 3 10 79" xfId="53068" xr:uid="{00000000-0005-0000-0000-00009EA80000}"/>
    <cellStyle name="Output 3 10 8" xfId="42536" xr:uid="{00000000-0005-0000-0000-00009FA80000}"/>
    <cellStyle name="Output 3 10 8 2" xfId="42537" xr:uid="{00000000-0005-0000-0000-0000A0A80000}"/>
    <cellStyle name="Output 3 10 9" xfId="42538" xr:uid="{00000000-0005-0000-0000-0000A1A80000}"/>
    <cellStyle name="Output 3 10 9 2" xfId="42539" xr:uid="{00000000-0005-0000-0000-0000A2A80000}"/>
    <cellStyle name="Output 3 11" xfId="1156" xr:uid="{00000000-0005-0000-0000-0000A3A80000}"/>
    <cellStyle name="Output 3 11 10" xfId="42540" xr:uid="{00000000-0005-0000-0000-0000A4A80000}"/>
    <cellStyle name="Output 3 11 10 2" xfId="42541" xr:uid="{00000000-0005-0000-0000-0000A5A80000}"/>
    <cellStyle name="Output 3 11 11" xfId="42542" xr:uid="{00000000-0005-0000-0000-0000A6A80000}"/>
    <cellStyle name="Output 3 11 11 2" xfId="42543" xr:uid="{00000000-0005-0000-0000-0000A7A80000}"/>
    <cellStyle name="Output 3 11 12" xfId="42544" xr:uid="{00000000-0005-0000-0000-0000A8A80000}"/>
    <cellStyle name="Output 3 11 12 2" xfId="42545" xr:uid="{00000000-0005-0000-0000-0000A9A80000}"/>
    <cellStyle name="Output 3 11 13" xfId="42546" xr:uid="{00000000-0005-0000-0000-0000AAA80000}"/>
    <cellStyle name="Output 3 11 13 2" xfId="42547" xr:uid="{00000000-0005-0000-0000-0000ABA80000}"/>
    <cellStyle name="Output 3 11 14" xfId="42548" xr:uid="{00000000-0005-0000-0000-0000ACA80000}"/>
    <cellStyle name="Output 3 11 14 2" xfId="42549" xr:uid="{00000000-0005-0000-0000-0000ADA80000}"/>
    <cellStyle name="Output 3 11 15" xfId="42550" xr:uid="{00000000-0005-0000-0000-0000AEA80000}"/>
    <cellStyle name="Output 3 11 15 2" xfId="42551" xr:uid="{00000000-0005-0000-0000-0000AFA80000}"/>
    <cellStyle name="Output 3 11 16" xfId="42552" xr:uid="{00000000-0005-0000-0000-0000B0A80000}"/>
    <cellStyle name="Output 3 11 16 2" xfId="42553" xr:uid="{00000000-0005-0000-0000-0000B1A80000}"/>
    <cellStyle name="Output 3 11 17" xfId="42554" xr:uid="{00000000-0005-0000-0000-0000B2A80000}"/>
    <cellStyle name="Output 3 11 17 2" xfId="42555" xr:uid="{00000000-0005-0000-0000-0000B3A80000}"/>
    <cellStyle name="Output 3 11 18" xfId="42556" xr:uid="{00000000-0005-0000-0000-0000B4A80000}"/>
    <cellStyle name="Output 3 11 18 2" xfId="42557" xr:uid="{00000000-0005-0000-0000-0000B5A80000}"/>
    <cellStyle name="Output 3 11 19" xfId="42558" xr:uid="{00000000-0005-0000-0000-0000B6A80000}"/>
    <cellStyle name="Output 3 11 19 2" xfId="42559" xr:uid="{00000000-0005-0000-0000-0000B7A80000}"/>
    <cellStyle name="Output 3 11 2" xfId="1157" xr:uid="{00000000-0005-0000-0000-0000B8A80000}"/>
    <cellStyle name="Output 3 11 2 2" xfId="42560" xr:uid="{00000000-0005-0000-0000-0000B9A80000}"/>
    <cellStyle name="Output 3 11 20" xfId="42561" xr:uid="{00000000-0005-0000-0000-0000BAA80000}"/>
    <cellStyle name="Output 3 11 20 2" xfId="42562" xr:uid="{00000000-0005-0000-0000-0000BBA80000}"/>
    <cellStyle name="Output 3 11 21" xfId="42563" xr:uid="{00000000-0005-0000-0000-0000BCA80000}"/>
    <cellStyle name="Output 3 11 21 2" xfId="42564" xr:uid="{00000000-0005-0000-0000-0000BDA80000}"/>
    <cellStyle name="Output 3 11 22" xfId="42565" xr:uid="{00000000-0005-0000-0000-0000BEA80000}"/>
    <cellStyle name="Output 3 11 22 2" xfId="42566" xr:uid="{00000000-0005-0000-0000-0000BFA80000}"/>
    <cellStyle name="Output 3 11 23" xfId="42567" xr:uid="{00000000-0005-0000-0000-0000C0A80000}"/>
    <cellStyle name="Output 3 11 23 2" xfId="42568" xr:uid="{00000000-0005-0000-0000-0000C1A80000}"/>
    <cellStyle name="Output 3 11 24" xfId="42569" xr:uid="{00000000-0005-0000-0000-0000C2A80000}"/>
    <cellStyle name="Output 3 11 24 2" xfId="42570" xr:uid="{00000000-0005-0000-0000-0000C3A80000}"/>
    <cellStyle name="Output 3 11 25" xfId="42571" xr:uid="{00000000-0005-0000-0000-0000C4A80000}"/>
    <cellStyle name="Output 3 11 25 2" xfId="42572" xr:uid="{00000000-0005-0000-0000-0000C5A80000}"/>
    <cellStyle name="Output 3 11 26" xfId="42573" xr:uid="{00000000-0005-0000-0000-0000C6A80000}"/>
    <cellStyle name="Output 3 11 26 2" xfId="42574" xr:uid="{00000000-0005-0000-0000-0000C7A80000}"/>
    <cellStyle name="Output 3 11 27" xfId="42575" xr:uid="{00000000-0005-0000-0000-0000C8A80000}"/>
    <cellStyle name="Output 3 11 27 2" xfId="42576" xr:uid="{00000000-0005-0000-0000-0000C9A80000}"/>
    <cellStyle name="Output 3 11 28" xfId="42577" xr:uid="{00000000-0005-0000-0000-0000CAA80000}"/>
    <cellStyle name="Output 3 11 28 2" xfId="42578" xr:uid="{00000000-0005-0000-0000-0000CBA80000}"/>
    <cellStyle name="Output 3 11 29" xfId="42579" xr:uid="{00000000-0005-0000-0000-0000CCA80000}"/>
    <cellStyle name="Output 3 11 29 2" xfId="42580" xr:uid="{00000000-0005-0000-0000-0000CDA80000}"/>
    <cellStyle name="Output 3 11 3" xfId="42581" xr:uid="{00000000-0005-0000-0000-0000CEA80000}"/>
    <cellStyle name="Output 3 11 3 2" xfId="42582" xr:uid="{00000000-0005-0000-0000-0000CFA80000}"/>
    <cellStyle name="Output 3 11 30" xfId="42583" xr:uid="{00000000-0005-0000-0000-0000D0A80000}"/>
    <cellStyle name="Output 3 11 30 2" xfId="42584" xr:uid="{00000000-0005-0000-0000-0000D1A80000}"/>
    <cellStyle name="Output 3 11 31" xfId="42585" xr:uid="{00000000-0005-0000-0000-0000D2A80000}"/>
    <cellStyle name="Output 3 11 31 2" xfId="42586" xr:uid="{00000000-0005-0000-0000-0000D3A80000}"/>
    <cellStyle name="Output 3 11 32" xfId="42587" xr:uid="{00000000-0005-0000-0000-0000D4A80000}"/>
    <cellStyle name="Output 3 11 32 2" xfId="42588" xr:uid="{00000000-0005-0000-0000-0000D5A80000}"/>
    <cellStyle name="Output 3 11 33" xfId="42589" xr:uid="{00000000-0005-0000-0000-0000D6A80000}"/>
    <cellStyle name="Output 3 11 33 2" xfId="42590" xr:uid="{00000000-0005-0000-0000-0000D7A80000}"/>
    <cellStyle name="Output 3 11 34" xfId="42591" xr:uid="{00000000-0005-0000-0000-0000D8A80000}"/>
    <cellStyle name="Output 3 11 34 2" xfId="42592" xr:uid="{00000000-0005-0000-0000-0000D9A80000}"/>
    <cellStyle name="Output 3 11 35" xfId="42593" xr:uid="{00000000-0005-0000-0000-0000DAA80000}"/>
    <cellStyle name="Output 3 11 35 2" xfId="42594" xr:uid="{00000000-0005-0000-0000-0000DBA80000}"/>
    <cellStyle name="Output 3 11 36" xfId="42595" xr:uid="{00000000-0005-0000-0000-0000DCA80000}"/>
    <cellStyle name="Output 3 11 36 2" xfId="42596" xr:uid="{00000000-0005-0000-0000-0000DDA80000}"/>
    <cellStyle name="Output 3 11 37" xfId="42597" xr:uid="{00000000-0005-0000-0000-0000DEA80000}"/>
    <cellStyle name="Output 3 11 37 2" xfId="42598" xr:uid="{00000000-0005-0000-0000-0000DFA80000}"/>
    <cellStyle name="Output 3 11 38" xfId="42599" xr:uid="{00000000-0005-0000-0000-0000E0A80000}"/>
    <cellStyle name="Output 3 11 38 2" xfId="42600" xr:uid="{00000000-0005-0000-0000-0000E1A80000}"/>
    <cellStyle name="Output 3 11 39" xfId="42601" xr:uid="{00000000-0005-0000-0000-0000E2A80000}"/>
    <cellStyle name="Output 3 11 39 2" xfId="42602" xr:uid="{00000000-0005-0000-0000-0000E3A80000}"/>
    <cellStyle name="Output 3 11 4" xfId="42603" xr:uid="{00000000-0005-0000-0000-0000E4A80000}"/>
    <cellStyle name="Output 3 11 4 2" xfId="42604" xr:uid="{00000000-0005-0000-0000-0000E5A80000}"/>
    <cellStyle name="Output 3 11 40" xfId="42605" xr:uid="{00000000-0005-0000-0000-0000E6A80000}"/>
    <cellStyle name="Output 3 11 41" xfId="42606" xr:uid="{00000000-0005-0000-0000-0000E7A80000}"/>
    <cellStyle name="Output 3 11 42" xfId="42607" xr:uid="{00000000-0005-0000-0000-0000E8A80000}"/>
    <cellStyle name="Output 3 11 43" xfId="42608" xr:uid="{00000000-0005-0000-0000-0000E9A80000}"/>
    <cellStyle name="Output 3 11 44" xfId="42609" xr:uid="{00000000-0005-0000-0000-0000EAA80000}"/>
    <cellStyle name="Output 3 11 45" xfId="42610" xr:uid="{00000000-0005-0000-0000-0000EBA80000}"/>
    <cellStyle name="Output 3 11 46" xfId="42611" xr:uid="{00000000-0005-0000-0000-0000ECA80000}"/>
    <cellStyle name="Output 3 11 47" xfId="42612" xr:uid="{00000000-0005-0000-0000-0000EDA80000}"/>
    <cellStyle name="Output 3 11 48" xfId="42613" xr:uid="{00000000-0005-0000-0000-0000EEA80000}"/>
    <cellStyle name="Output 3 11 49" xfId="42614" xr:uid="{00000000-0005-0000-0000-0000EFA80000}"/>
    <cellStyle name="Output 3 11 5" xfId="42615" xr:uid="{00000000-0005-0000-0000-0000F0A80000}"/>
    <cellStyle name="Output 3 11 5 2" xfId="42616" xr:uid="{00000000-0005-0000-0000-0000F1A80000}"/>
    <cellStyle name="Output 3 11 50" xfId="42617" xr:uid="{00000000-0005-0000-0000-0000F2A80000}"/>
    <cellStyle name="Output 3 11 51" xfId="42618" xr:uid="{00000000-0005-0000-0000-0000F3A80000}"/>
    <cellStyle name="Output 3 11 52" xfId="42619" xr:uid="{00000000-0005-0000-0000-0000F4A80000}"/>
    <cellStyle name="Output 3 11 53" xfId="42620" xr:uid="{00000000-0005-0000-0000-0000F5A80000}"/>
    <cellStyle name="Output 3 11 54" xfId="42621" xr:uid="{00000000-0005-0000-0000-0000F6A80000}"/>
    <cellStyle name="Output 3 11 55" xfId="42622" xr:uid="{00000000-0005-0000-0000-0000F7A80000}"/>
    <cellStyle name="Output 3 11 56" xfId="42623" xr:uid="{00000000-0005-0000-0000-0000F8A80000}"/>
    <cellStyle name="Output 3 11 57" xfId="42624" xr:uid="{00000000-0005-0000-0000-0000F9A80000}"/>
    <cellStyle name="Output 3 11 58" xfId="42625" xr:uid="{00000000-0005-0000-0000-0000FAA80000}"/>
    <cellStyle name="Output 3 11 59" xfId="42626" xr:uid="{00000000-0005-0000-0000-0000FBA80000}"/>
    <cellStyle name="Output 3 11 6" xfId="42627" xr:uid="{00000000-0005-0000-0000-0000FCA80000}"/>
    <cellStyle name="Output 3 11 6 2" xfId="42628" xr:uid="{00000000-0005-0000-0000-0000FDA80000}"/>
    <cellStyle name="Output 3 11 60" xfId="42629" xr:uid="{00000000-0005-0000-0000-0000FEA80000}"/>
    <cellStyle name="Output 3 11 61" xfId="42630" xr:uid="{00000000-0005-0000-0000-0000FFA80000}"/>
    <cellStyle name="Output 3 11 62" xfId="42631" xr:uid="{00000000-0005-0000-0000-000000A90000}"/>
    <cellStyle name="Output 3 11 63" xfId="42632" xr:uid="{00000000-0005-0000-0000-000001A90000}"/>
    <cellStyle name="Output 3 11 64" xfId="42633" xr:uid="{00000000-0005-0000-0000-000002A90000}"/>
    <cellStyle name="Output 3 11 65" xfId="42634" xr:uid="{00000000-0005-0000-0000-000003A90000}"/>
    <cellStyle name="Output 3 11 66" xfId="42635" xr:uid="{00000000-0005-0000-0000-000004A90000}"/>
    <cellStyle name="Output 3 11 67" xfId="42636" xr:uid="{00000000-0005-0000-0000-000005A90000}"/>
    <cellStyle name="Output 3 11 68" xfId="42637" xr:uid="{00000000-0005-0000-0000-000006A90000}"/>
    <cellStyle name="Output 3 11 69" xfId="42638" xr:uid="{00000000-0005-0000-0000-000007A90000}"/>
    <cellStyle name="Output 3 11 7" xfId="42639" xr:uid="{00000000-0005-0000-0000-000008A90000}"/>
    <cellStyle name="Output 3 11 7 2" xfId="42640" xr:uid="{00000000-0005-0000-0000-000009A90000}"/>
    <cellStyle name="Output 3 11 70" xfId="42641" xr:uid="{00000000-0005-0000-0000-00000AA90000}"/>
    <cellStyle name="Output 3 11 71" xfId="42642" xr:uid="{00000000-0005-0000-0000-00000BA90000}"/>
    <cellStyle name="Output 3 11 72" xfId="42643" xr:uid="{00000000-0005-0000-0000-00000CA90000}"/>
    <cellStyle name="Output 3 11 73" xfId="42644" xr:uid="{00000000-0005-0000-0000-00000DA90000}"/>
    <cellStyle name="Output 3 11 74" xfId="42645" xr:uid="{00000000-0005-0000-0000-00000EA90000}"/>
    <cellStyle name="Output 3 11 75" xfId="42646" xr:uid="{00000000-0005-0000-0000-00000FA90000}"/>
    <cellStyle name="Output 3 11 76" xfId="42647" xr:uid="{00000000-0005-0000-0000-000010A90000}"/>
    <cellStyle name="Output 3 11 77" xfId="52535" xr:uid="{00000000-0005-0000-0000-000011A90000}"/>
    <cellStyle name="Output 3 11 78" xfId="52767" xr:uid="{00000000-0005-0000-0000-000012A90000}"/>
    <cellStyle name="Output 3 11 79" xfId="53228" xr:uid="{00000000-0005-0000-0000-000013A90000}"/>
    <cellStyle name="Output 3 11 8" xfId="42648" xr:uid="{00000000-0005-0000-0000-000014A90000}"/>
    <cellStyle name="Output 3 11 8 2" xfId="42649" xr:uid="{00000000-0005-0000-0000-000015A90000}"/>
    <cellStyle name="Output 3 11 9" xfId="42650" xr:uid="{00000000-0005-0000-0000-000016A90000}"/>
    <cellStyle name="Output 3 11 9 2" xfId="42651" xr:uid="{00000000-0005-0000-0000-000017A90000}"/>
    <cellStyle name="Output 3 12" xfId="1158" xr:uid="{00000000-0005-0000-0000-000018A90000}"/>
    <cellStyle name="Output 3 12 10" xfId="42652" xr:uid="{00000000-0005-0000-0000-000019A90000}"/>
    <cellStyle name="Output 3 12 10 2" xfId="42653" xr:uid="{00000000-0005-0000-0000-00001AA90000}"/>
    <cellStyle name="Output 3 12 11" xfId="42654" xr:uid="{00000000-0005-0000-0000-00001BA90000}"/>
    <cellStyle name="Output 3 12 11 2" xfId="42655" xr:uid="{00000000-0005-0000-0000-00001CA90000}"/>
    <cellStyle name="Output 3 12 12" xfId="42656" xr:uid="{00000000-0005-0000-0000-00001DA90000}"/>
    <cellStyle name="Output 3 12 12 2" xfId="42657" xr:uid="{00000000-0005-0000-0000-00001EA90000}"/>
    <cellStyle name="Output 3 12 13" xfId="42658" xr:uid="{00000000-0005-0000-0000-00001FA90000}"/>
    <cellStyle name="Output 3 12 13 2" xfId="42659" xr:uid="{00000000-0005-0000-0000-000020A90000}"/>
    <cellStyle name="Output 3 12 14" xfId="42660" xr:uid="{00000000-0005-0000-0000-000021A90000}"/>
    <cellStyle name="Output 3 12 14 2" xfId="42661" xr:uid="{00000000-0005-0000-0000-000022A90000}"/>
    <cellStyle name="Output 3 12 15" xfId="42662" xr:uid="{00000000-0005-0000-0000-000023A90000}"/>
    <cellStyle name="Output 3 12 15 2" xfId="42663" xr:uid="{00000000-0005-0000-0000-000024A90000}"/>
    <cellStyle name="Output 3 12 16" xfId="42664" xr:uid="{00000000-0005-0000-0000-000025A90000}"/>
    <cellStyle name="Output 3 12 16 2" xfId="42665" xr:uid="{00000000-0005-0000-0000-000026A90000}"/>
    <cellStyle name="Output 3 12 17" xfId="42666" xr:uid="{00000000-0005-0000-0000-000027A90000}"/>
    <cellStyle name="Output 3 12 17 2" xfId="42667" xr:uid="{00000000-0005-0000-0000-000028A90000}"/>
    <cellStyle name="Output 3 12 18" xfId="42668" xr:uid="{00000000-0005-0000-0000-000029A90000}"/>
    <cellStyle name="Output 3 12 18 2" xfId="42669" xr:uid="{00000000-0005-0000-0000-00002AA90000}"/>
    <cellStyle name="Output 3 12 19" xfId="42670" xr:uid="{00000000-0005-0000-0000-00002BA90000}"/>
    <cellStyle name="Output 3 12 19 2" xfId="42671" xr:uid="{00000000-0005-0000-0000-00002CA90000}"/>
    <cellStyle name="Output 3 12 2" xfId="1159" xr:uid="{00000000-0005-0000-0000-00002DA90000}"/>
    <cellStyle name="Output 3 12 2 2" xfId="42672" xr:uid="{00000000-0005-0000-0000-00002EA90000}"/>
    <cellStyle name="Output 3 12 20" xfId="42673" xr:uid="{00000000-0005-0000-0000-00002FA90000}"/>
    <cellStyle name="Output 3 12 20 2" xfId="42674" xr:uid="{00000000-0005-0000-0000-000030A90000}"/>
    <cellStyle name="Output 3 12 21" xfId="42675" xr:uid="{00000000-0005-0000-0000-000031A90000}"/>
    <cellStyle name="Output 3 12 21 2" xfId="42676" xr:uid="{00000000-0005-0000-0000-000032A90000}"/>
    <cellStyle name="Output 3 12 22" xfId="42677" xr:uid="{00000000-0005-0000-0000-000033A90000}"/>
    <cellStyle name="Output 3 12 22 2" xfId="42678" xr:uid="{00000000-0005-0000-0000-000034A90000}"/>
    <cellStyle name="Output 3 12 23" xfId="42679" xr:uid="{00000000-0005-0000-0000-000035A90000}"/>
    <cellStyle name="Output 3 12 23 2" xfId="42680" xr:uid="{00000000-0005-0000-0000-000036A90000}"/>
    <cellStyle name="Output 3 12 24" xfId="42681" xr:uid="{00000000-0005-0000-0000-000037A90000}"/>
    <cellStyle name="Output 3 12 24 2" xfId="42682" xr:uid="{00000000-0005-0000-0000-000038A90000}"/>
    <cellStyle name="Output 3 12 25" xfId="42683" xr:uid="{00000000-0005-0000-0000-000039A90000}"/>
    <cellStyle name="Output 3 12 25 2" xfId="42684" xr:uid="{00000000-0005-0000-0000-00003AA90000}"/>
    <cellStyle name="Output 3 12 26" xfId="42685" xr:uid="{00000000-0005-0000-0000-00003BA90000}"/>
    <cellStyle name="Output 3 12 26 2" xfId="42686" xr:uid="{00000000-0005-0000-0000-00003CA90000}"/>
    <cellStyle name="Output 3 12 27" xfId="42687" xr:uid="{00000000-0005-0000-0000-00003DA90000}"/>
    <cellStyle name="Output 3 12 27 2" xfId="42688" xr:uid="{00000000-0005-0000-0000-00003EA90000}"/>
    <cellStyle name="Output 3 12 28" xfId="42689" xr:uid="{00000000-0005-0000-0000-00003FA90000}"/>
    <cellStyle name="Output 3 12 28 2" xfId="42690" xr:uid="{00000000-0005-0000-0000-000040A90000}"/>
    <cellStyle name="Output 3 12 29" xfId="42691" xr:uid="{00000000-0005-0000-0000-000041A90000}"/>
    <cellStyle name="Output 3 12 29 2" xfId="42692" xr:uid="{00000000-0005-0000-0000-000042A90000}"/>
    <cellStyle name="Output 3 12 3" xfId="42693" xr:uid="{00000000-0005-0000-0000-000043A90000}"/>
    <cellStyle name="Output 3 12 3 2" xfId="42694" xr:uid="{00000000-0005-0000-0000-000044A90000}"/>
    <cellStyle name="Output 3 12 30" xfId="42695" xr:uid="{00000000-0005-0000-0000-000045A90000}"/>
    <cellStyle name="Output 3 12 30 2" xfId="42696" xr:uid="{00000000-0005-0000-0000-000046A90000}"/>
    <cellStyle name="Output 3 12 31" xfId="42697" xr:uid="{00000000-0005-0000-0000-000047A90000}"/>
    <cellStyle name="Output 3 12 31 2" xfId="42698" xr:uid="{00000000-0005-0000-0000-000048A90000}"/>
    <cellStyle name="Output 3 12 32" xfId="42699" xr:uid="{00000000-0005-0000-0000-000049A90000}"/>
    <cellStyle name="Output 3 12 32 2" xfId="42700" xr:uid="{00000000-0005-0000-0000-00004AA90000}"/>
    <cellStyle name="Output 3 12 33" xfId="42701" xr:uid="{00000000-0005-0000-0000-00004BA90000}"/>
    <cellStyle name="Output 3 12 33 2" xfId="42702" xr:uid="{00000000-0005-0000-0000-00004CA90000}"/>
    <cellStyle name="Output 3 12 34" xfId="42703" xr:uid="{00000000-0005-0000-0000-00004DA90000}"/>
    <cellStyle name="Output 3 12 34 2" xfId="42704" xr:uid="{00000000-0005-0000-0000-00004EA90000}"/>
    <cellStyle name="Output 3 12 35" xfId="42705" xr:uid="{00000000-0005-0000-0000-00004FA90000}"/>
    <cellStyle name="Output 3 12 35 2" xfId="42706" xr:uid="{00000000-0005-0000-0000-000050A90000}"/>
    <cellStyle name="Output 3 12 36" xfId="42707" xr:uid="{00000000-0005-0000-0000-000051A90000}"/>
    <cellStyle name="Output 3 12 36 2" xfId="42708" xr:uid="{00000000-0005-0000-0000-000052A90000}"/>
    <cellStyle name="Output 3 12 37" xfId="42709" xr:uid="{00000000-0005-0000-0000-000053A90000}"/>
    <cellStyle name="Output 3 12 37 2" xfId="42710" xr:uid="{00000000-0005-0000-0000-000054A90000}"/>
    <cellStyle name="Output 3 12 38" xfId="42711" xr:uid="{00000000-0005-0000-0000-000055A90000}"/>
    <cellStyle name="Output 3 12 38 2" xfId="42712" xr:uid="{00000000-0005-0000-0000-000056A90000}"/>
    <cellStyle name="Output 3 12 39" xfId="42713" xr:uid="{00000000-0005-0000-0000-000057A90000}"/>
    <cellStyle name="Output 3 12 39 2" xfId="42714" xr:uid="{00000000-0005-0000-0000-000058A90000}"/>
    <cellStyle name="Output 3 12 4" xfId="42715" xr:uid="{00000000-0005-0000-0000-000059A90000}"/>
    <cellStyle name="Output 3 12 4 2" xfId="42716" xr:uid="{00000000-0005-0000-0000-00005AA90000}"/>
    <cellStyle name="Output 3 12 40" xfId="42717" xr:uid="{00000000-0005-0000-0000-00005BA90000}"/>
    <cellStyle name="Output 3 12 41" xfId="42718" xr:uid="{00000000-0005-0000-0000-00005CA90000}"/>
    <cellStyle name="Output 3 12 42" xfId="42719" xr:uid="{00000000-0005-0000-0000-00005DA90000}"/>
    <cellStyle name="Output 3 12 43" xfId="42720" xr:uid="{00000000-0005-0000-0000-00005EA90000}"/>
    <cellStyle name="Output 3 12 44" xfId="42721" xr:uid="{00000000-0005-0000-0000-00005FA90000}"/>
    <cellStyle name="Output 3 12 45" xfId="42722" xr:uid="{00000000-0005-0000-0000-000060A90000}"/>
    <cellStyle name="Output 3 12 46" xfId="42723" xr:uid="{00000000-0005-0000-0000-000061A90000}"/>
    <cellStyle name="Output 3 12 47" xfId="42724" xr:uid="{00000000-0005-0000-0000-000062A90000}"/>
    <cellStyle name="Output 3 12 48" xfId="42725" xr:uid="{00000000-0005-0000-0000-000063A90000}"/>
    <cellStyle name="Output 3 12 49" xfId="42726" xr:uid="{00000000-0005-0000-0000-000064A90000}"/>
    <cellStyle name="Output 3 12 5" xfId="42727" xr:uid="{00000000-0005-0000-0000-000065A90000}"/>
    <cellStyle name="Output 3 12 5 2" xfId="42728" xr:uid="{00000000-0005-0000-0000-000066A90000}"/>
    <cellStyle name="Output 3 12 50" xfId="42729" xr:uid="{00000000-0005-0000-0000-000067A90000}"/>
    <cellStyle name="Output 3 12 51" xfId="42730" xr:uid="{00000000-0005-0000-0000-000068A90000}"/>
    <cellStyle name="Output 3 12 52" xfId="42731" xr:uid="{00000000-0005-0000-0000-000069A90000}"/>
    <cellStyle name="Output 3 12 53" xfId="42732" xr:uid="{00000000-0005-0000-0000-00006AA90000}"/>
    <cellStyle name="Output 3 12 54" xfId="42733" xr:uid="{00000000-0005-0000-0000-00006BA90000}"/>
    <cellStyle name="Output 3 12 55" xfId="42734" xr:uid="{00000000-0005-0000-0000-00006CA90000}"/>
    <cellStyle name="Output 3 12 56" xfId="42735" xr:uid="{00000000-0005-0000-0000-00006DA90000}"/>
    <cellStyle name="Output 3 12 57" xfId="42736" xr:uid="{00000000-0005-0000-0000-00006EA90000}"/>
    <cellStyle name="Output 3 12 58" xfId="42737" xr:uid="{00000000-0005-0000-0000-00006FA90000}"/>
    <cellStyle name="Output 3 12 59" xfId="42738" xr:uid="{00000000-0005-0000-0000-000070A90000}"/>
    <cellStyle name="Output 3 12 6" xfId="42739" xr:uid="{00000000-0005-0000-0000-000071A90000}"/>
    <cellStyle name="Output 3 12 6 2" xfId="42740" xr:uid="{00000000-0005-0000-0000-000072A90000}"/>
    <cellStyle name="Output 3 12 60" xfId="42741" xr:uid="{00000000-0005-0000-0000-000073A90000}"/>
    <cellStyle name="Output 3 12 61" xfId="42742" xr:uid="{00000000-0005-0000-0000-000074A90000}"/>
    <cellStyle name="Output 3 12 62" xfId="42743" xr:uid="{00000000-0005-0000-0000-000075A90000}"/>
    <cellStyle name="Output 3 12 63" xfId="42744" xr:uid="{00000000-0005-0000-0000-000076A90000}"/>
    <cellStyle name="Output 3 12 64" xfId="42745" xr:uid="{00000000-0005-0000-0000-000077A90000}"/>
    <cellStyle name="Output 3 12 65" xfId="42746" xr:uid="{00000000-0005-0000-0000-000078A90000}"/>
    <cellStyle name="Output 3 12 66" xfId="42747" xr:uid="{00000000-0005-0000-0000-000079A90000}"/>
    <cellStyle name="Output 3 12 67" xfId="42748" xr:uid="{00000000-0005-0000-0000-00007AA90000}"/>
    <cellStyle name="Output 3 12 68" xfId="42749" xr:uid="{00000000-0005-0000-0000-00007BA90000}"/>
    <cellStyle name="Output 3 12 69" xfId="42750" xr:uid="{00000000-0005-0000-0000-00007CA90000}"/>
    <cellStyle name="Output 3 12 7" xfId="42751" xr:uid="{00000000-0005-0000-0000-00007DA90000}"/>
    <cellStyle name="Output 3 12 7 2" xfId="42752" xr:uid="{00000000-0005-0000-0000-00007EA90000}"/>
    <cellStyle name="Output 3 12 70" xfId="42753" xr:uid="{00000000-0005-0000-0000-00007FA90000}"/>
    <cellStyle name="Output 3 12 71" xfId="42754" xr:uid="{00000000-0005-0000-0000-000080A90000}"/>
    <cellStyle name="Output 3 12 72" xfId="42755" xr:uid="{00000000-0005-0000-0000-000081A90000}"/>
    <cellStyle name="Output 3 12 73" xfId="42756" xr:uid="{00000000-0005-0000-0000-000082A90000}"/>
    <cellStyle name="Output 3 12 74" xfId="42757" xr:uid="{00000000-0005-0000-0000-000083A90000}"/>
    <cellStyle name="Output 3 12 75" xfId="42758" xr:uid="{00000000-0005-0000-0000-000084A90000}"/>
    <cellStyle name="Output 3 12 76" xfId="42759" xr:uid="{00000000-0005-0000-0000-000085A90000}"/>
    <cellStyle name="Output 3 12 77" xfId="52462" xr:uid="{00000000-0005-0000-0000-000086A90000}"/>
    <cellStyle name="Output 3 12 78" xfId="52303" xr:uid="{00000000-0005-0000-0000-000087A90000}"/>
    <cellStyle name="Output 3 12 79" xfId="53155" xr:uid="{00000000-0005-0000-0000-000088A90000}"/>
    <cellStyle name="Output 3 12 8" xfId="42760" xr:uid="{00000000-0005-0000-0000-000089A90000}"/>
    <cellStyle name="Output 3 12 8 2" xfId="42761" xr:uid="{00000000-0005-0000-0000-00008AA90000}"/>
    <cellStyle name="Output 3 12 9" xfId="42762" xr:uid="{00000000-0005-0000-0000-00008BA90000}"/>
    <cellStyle name="Output 3 12 9 2" xfId="42763" xr:uid="{00000000-0005-0000-0000-00008CA90000}"/>
    <cellStyle name="Output 3 13" xfId="1160" xr:uid="{00000000-0005-0000-0000-00008DA90000}"/>
    <cellStyle name="Output 3 13 10" xfId="42764" xr:uid="{00000000-0005-0000-0000-00008EA90000}"/>
    <cellStyle name="Output 3 13 10 2" xfId="42765" xr:uid="{00000000-0005-0000-0000-00008FA90000}"/>
    <cellStyle name="Output 3 13 11" xfId="42766" xr:uid="{00000000-0005-0000-0000-000090A90000}"/>
    <cellStyle name="Output 3 13 11 2" xfId="42767" xr:uid="{00000000-0005-0000-0000-000091A90000}"/>
    <cellStyle name="Output 3 13 12" xfId="42768" xr:uid="{00000000-0005-0000-0000-000092A90000}"/>
    <cellStyle name="Output 3 13 12 2" xfId="42769" xr:uid="{00000000-0005-0000-0000-000093A90000}"/>
    <cellStyle name="Output 3 13 13" xfId="42770" xr:uid="{00000000-0005-0000-0000-000094A90000}"/>
    <cellStyle name="Output 3 13 13 2" xfId="42771" xr:uid="{00000000-0005-0000-0000-000095A90000}"/>
    <cellStyle name="Output 3 13 14" xfId="42772" xr:uid="{00000000-0005-0000-0000-000096A90000}"/>
    <cellStyle name="Output 3 13 14 2" xfId="42773" xr:uid="{00000000-0005-0000-0000-000097A90000}"/>
    <cellStyle name="Output 3 13 15" xfId="42774" xr:uid="{00000000-0005-0000-0000-000098A90000}"/>
    <cellStyle name="Output 3 13 15 2" xfId="42775" xr:uid="{00000000-0005-0000-0000-000099A90000}"/>
    <cellStyle name="Output 3 13 16" xfId="42776" xr:uid="{00000000-0005-0000-0000-00009AA90000}"/>
    <cellStyle name="Output 3 13 16 2" xfId="42777" xr:uid="{00000000-0005-0000-0000-00009BA90000}"/>
    <cellStyle name="Output 3 13 17" xfId="42778" xr:uid="{00000000-0005-0000-0000-00009CA90000}"/>
    <cellStyle name="Output 3 13 17 2" xfId="42779" xr:uid="{00000000-0005-0000-0000-00009DA90000}"/>
    <cellStyle name="Output 3 13 18" xfId="42780" xr:uid="{00000000-0005-0000-0000-00009EA90000}"/>
    <cellStyle name="Output 3 13 18 2" xfId="42781" xr:uid="{00000000-0005-0000-0000-00009FA90000}"/>
    <cellStyle name="Output 3 13 19" xfId="42782" xr:uid="{00000000-0005-0000-0000-0000A0A90000}"/>
    <cellStyle name="Output 3 13 19 2" xfId="42783" xr:uid="{00000000-0005-0000-0000-0000A1A90000}"/>
    <cellStyle name="Output 3 13 2" xfId="1161" xr:uid="{00000000-0005-0000-0000-0000A2A90000}"/>
    <cellStyle name="Output 3 13 2 2" xfId="42784" xr:uid="{00000000-0005-0000-0000-0000A3A90000}"/>
    <cellStyle name="Output 3 13 20" xfId="42785" xr:uid="{00000000-0005-0000-0000-0000A4A90000}"/>
    <cellStyle name="Output 3 13 20 2" xfId="42786" xr:uid="{00000000-0005-0000-0000-0000A5A90000}"/>
    <cellStyle name="Output 3 13 21" xfId="42787" xr:uid="{00000000-0005-0000-0000-0000A6A90000}"/>
    <cellStyle name="Output 3 13 21 2" xfId="42788" xr:uid="{00000000-0005-0000-0000-0000A7A90000}"/>
    <cellStyle name="Output 3 13 22" xfId="42789" xr:uid="{00000000-0005-0000-0000-0000A8A90000}"/>
    <cellStyle name="Output 3 13 22 2" xfId="42790" xr:uid="{00000000-0005-0000-0000-0000A9A90000}"/>
    <cellStyle name="Output 3 13 23" xfId="42791" xr:uid="{00000000-0005-0000-0000-0000AAA90000}"/>
    <cellStyle name="Output 3 13 23 2" xfId="42792" xr:uid="{00000000-0005-0000-0000-0000ABA90000}"/>
    <cellStyle name="Output 3 13 24" xfId="42793" xr:uid="{00000000-0005-0000-0000-0000ACA90000}"/>
    <cellStyle name="Output 3 13 24 2" xfId="42794" xr:uid="{00000000-0005-0000-0000-0000ADA90000}"/>
    <cellStyle name="Output 3 13 25" xfId="42795" xr:uid="{00000000-0005-0000-0000-0000AEA90000}"/>
    <cellStyle name="Output 3 13 25 2" xfId="42796" xr:uid="{00000000-0005-0000-0000-0000AFA90000}"/>
    <cellStyle name="Output 3 13 26" xfId="42797" xr:uid="{00000000-0005-0000-0000-0000B0A90000}"/>
    <cellStyle name="Output 3 13 26 2" xfId="42798" xr:uid="{00000000-0005-0000-0000-0000B1A90000}"/>
    <cellStyle name="Output 3 13 27" xfId="42799" xr:uid="{00000000-0005-0000-0000-0000B2A90000}"/>
    <cellStyle name="Output 3 13 27 2" xfId="42800" xr:uid="{00000000-0005-0000-0000-0000B3A90000}"/>
    <cellStyle name="Output 3 13 28" xfId="42801" xr:uid="{00000000-0005-0000-0000-0000B4A90000}"/>
    <cellStyle name="Output 3 13 28 2" xfId="42802" xr:uid="{00000000-0005-0000-0000-0000B5A90000}"/>
    <cellStyle name="Output 3 13 29" xfId="42803" xr:uid="{00000000-0005-0000-0000-0000B6A90000}"/>
    <cellStyle name="Output 3 13 29 2" xfId="42804" xr:uid="{00000000-0005-0000-0000-0000B7A90000}"/>
    <cellStyle name="Output 3 13 3" xfId="42805" xr:uid="{00000000-0005-0000-0000-0000B8A90000}"/>
    <cellStyle name="Output 3 13 3 2" xfId="42806" xr:uid="{00000000-0005-0000-0000-0000B9A90000}"/>
    <cellStyle name="Output 3 13 30" xfId="42807" xr:uid="{00000000-0005-0000-0000-0000BAA90000}"/>
    <cellStyle name="Output 3 13 30 2" xfId="42808" xr:uid="{00000000-0005-0000-0000-0000BBA90000}"/>
    <cellStyle name="Output 3 13 31" xfId="42809" xr:uid="{00000000-0005-0000-0000-0000BCA90000}"/>
    <cellStyle name="Output 3 13 31 2" xfId="42810" xr:uid="{00000000-0005-0000-0000-0000BDA90000}"/>
    <cellStyle name="Output 3 13 32" xfId="42811" xr:uid="{00000000-0005-0000-0000-0000BEA90000}"/>
    <cellStyle name="Output 3 13 32 2" xfId="42812" xr:uid="{00000000-0005-0000-0000-0000BFA90000}"/>
    <cellStyle name="Output 3 13 33" xfId="42813" xr:uid="{00000000-0005-0000-0000-0000C0A90000}"/>
    <cellStyle name="Output 3 13 33 2" xfId="42814" xr:uid="{00000000-0005-0000-0000-0000C1A90000}"/>
    <cellStyle name="Output 3 13 34" xfId="42815" xr:uid="{00000000-0005-0000-0000-0000C2A90000}"/>
    <cellStyle name="Output 3 13 34 2" xfId="42816" xr:uid="{00000000-0005-0000-0000-0000C3A90000}"/>
    <cellStyle name="Output 3 13 35" xfId="42817" xr:uid="{00000000-0005-0000-0000-0000C4A90000}"/>
    <cellStyle name="Output 3 13 35 2" xfId="42818" xr:uid="{00000000-0005-0000-0000-0000C5A90000}"/>
    <cellStyle name="Output 3 13 36" xfId="42819" xr:uid="{00000000-0005-0000-0000-0000C6A90000}"/>
    <cellStyle name="Output 3 13 36 2" xfId="42820" xr:uid="{00000000-0005-0000-0000-0000C7A90000}"/>
    <cellStyle name="Output 3 13 37" xfId="42821" xr:uid="{00000000-0005-0000-0000-0000C8A90000}"/>
    <cellStyle name="Output 3 13 37 2" xfId="42822" xr:uid="{00000000-0005-0000-0000-0000C9A90000}"/>
    <cellStyle name="Output 3 13 38" xfId="42823" xr:uid="{00000000-0005-0000-0000-0000CAA90000}"/>
    <cellStyle name="Output 3 13 38 2" xfId="42824" xr:uid="{00000000-0005-0000-0000-0000CBA90000}"/>
    <cellStyle name="Output 3 13 39" xfId="42825" xr:uid="{00000000-0005-0000-0000-0000CCA90000}"/>
    <cellStyle name="Output 3 13 39 2" xfId="42826" xr:uid="{00000000-0005-0000-0000-0000CDA90000}"/>
    <cellStyle name="Output 3 13 4" xfId="42827" xr:uid="{00000000-0005-0000-0000-0000CEA90000}"/>
    <cellStyle name="Output 3 13 4 2" xfId="42828" xr:uid="{00000000-0005-0000-0000-0000CFA90000}"/>
    <cellStyle name="Output 3 13 40" xfId="42829" xr:uid="{00000000-0005-0000-0000-0000D0A90000}"/>
    <cellStyle name="Output 3 13 41" xfId="42830" xr:uid="{00000000-0005-0000-0000-0000D1A90000}"/>
    <cellStyle name="Output 3 13 42" xfId="42831" xr:uid="{00000000-0005-0000-0000-0000D2A90000}"/>
    <cellStyle name="Output 3 13 43" xfId="42832" xr:uid="{00000000-0005-0000-0000-0000D3A90000}"/>
    <cellStyle name="Output 3 13 44" xfId="42833" xr:uid="{00000000-0005-0000-0000-0000D4A90000}"/>
    <cellStyle name="Output 3 13 45" xfId="42834" xr:uid="{00000000-0005-0000-0000-0000D5A90000}"/>
    <cellStyle name="Output 3 13 46" xfId="42835" xr:uid="{00000000-0005-0000-0000-0000D6A90000}"/>
    <cellStyle name="Output 3 13 47" xfId="42836" xr:uid="{00000000-0005-0000-0000-0000D7A90000}"/>
    <cellStyle name="Output 3 13 48" xfId="42837" xr:uid="{00000000-0005-0000-0000-0000D8A90000}"/>
    <cellStyle name="Output 3 13 49" xfId="42838" xr:uid="{00000000-0005-0000-0000-0000D9A90000}"/>
    <cellStyle name="Output 3 13 5" xfId="42839" xr:uid="{00000000-0005-0000-0000-0000DAA90000}"/>
    <cellStyle name="Output 3 13 5 2" xfId="42840" xr:uid="{00000000-0005-0000-0000-0000DBA90000}"/>
    <cellStyle name="Output 3 13 50" xfId="42841" xr:uid="{00000000-0005-0000-0000-0000DCA90000}"/>
    <cellStyle name="Output 3 13 51" xfId="42842" xr:uid="{00000000-0005-0000-0000-0000DDA90000}"/>
    <cellStyle name="Output 3 13 52" xfId="42843" xr:uid="{00000000-0005-0000-0000-0000DEA90000}"/>
    <cellStyle name="Output 3 13 53" xfId="42844" xr:uid="{00000000-0005-0000-0000-0000DFA90000}"/>
    <cellStyle name="Output 3 13 54" xfId="42845" xr:uid="{00000000-0005-0000-0000-0000E0A90000}"/>
    <cellStyle name="Output 3 13 55" xfId="42846" xr:uid="{00000000-0005-0000-0000-0000E1A90000}"/>
    <cellStyle name="Output 3 13 56" xfId="42847" xr:uid="{00000000-0005-0000-0000-0000E2A90000}"/>
    <cellStyle name="Output 3 13 57" xfId="42848" xr:uid="{00000000-0005-0000-0000-0000E3A90000}"/>
    <cellStyle name="Output 3 13 58" xfId="42849" xr:uid="{00000000-0005-0000-0000-0000E4A90000}"/>
    <cellStyle name="Output 3 13 59" xfId="42850" xr:uid="{00000000-0005-0000-0000-0000E5A90000}"/>
    <cellStyle name="Output 3 13 6" xfId="42851" xr:uid="{00000000-0005-0000-0000-0000E6A90000}"/>
    <cellStyle name="Output 3 13 6 2" xfId="42852" xr:uid="{00000000-0005-0000-0000-0000E7A90000}"/>
    <cellStyle name="Output 3 13 60" xfId="42853" xr:uid="{00000000-0005-0000-0000-0000E8A90000}"/>
    <cellStyle name="Output 3 13 61" xfId="42854" xr:uid="{00000000-0005-0000-0000-0000E9A90000}"/>
    <cellStyle name="Output 3 13 62" xfId="42855" xr:uid="{00000000-0005-0000-0000-0000EAA90000}"/>
    <cellStyle name="Output 3 13 63" xfId="42856" xr:uid="{00000000-0005-0000-0000-0000EBA90000}"/>
    <cellStyle name="Output 3 13 64" xfId="42857" xr:uid="{00000000-0005-0000-0000-0000ECA90000}"/>
    <cellStyle name="Output 3 13 65" xfId="42858" xr:uid="{00000000-0005-0000-0000-0000EDA90000}"/>
    <cellStyle name="Output 3 13 66" xfId="42859" xr:uid="{00000000-0005-0000-0000-0000EEA90000}"/>
    <cellStyle name="Output 3 13 67" xfId="42860" xr:uid="{00000000-0005-0000-0000-0000EFA90000}"/>
    <cellStyle name="Output 3 13 68" xfId="42861" xr:uid="{00000000-0005-0000-0000-0000F0A90000}"/>
    <cellStyle name="Output 3 13 69" xfId="42862" xr:uid="{00000000-0005-0000-0000-0000F1A90000}"/>
    <cellStyle name="Output 3 13 7" xfId="42863" xr:uid="{00000000-0005-0000-0000-0000F2A90000}"/>
    <cellStyle name="Output 3 13 7 2" xfId="42864" xr:uid="{00000000-0005-0000-0000-0000F3A90000}"/>
    <cellStyle name="Output 3 13 70" xfId="42865" xr:uid="{00000000-0005-0000-0000-0000F4A90000}"/>
    <cellStyle name="Output 3 13 71" xfId="42866" xr:uid="{00000000-0005-0000-0000-0000F5A90000}"/>
    <cellStyle name="Output 3 13 72" xfId="42867" xr:uid="{00000000-0005-0000-0000-0000F6A90000}"/>
    <cellStyle name="Output 3 13 73" xfId="42868" xr:uid="{00000000-0005-0000-0000-0000F7A90000}"/>
    <cellStyle name="Output 3 13 74" xfId="42869" xr:uid="{00000000-0005-0000-0000-0000F8A90000}"/>
    <cellStyle name="Output 3 13 75" xfId="42870" xr:uid="{00000000-0005-0000-0000-0000F9A90000}"/>
    <cellStyle name="Output 3 13 76" xfId="42871" xr:uid="{00000000-0005-0000-0000-0000FAA90000}"/>
    <cellStyle name="Output 3 13 77" xfId="52520" xr:uid="{00000000-0005-0000-0000-0000FBA90000}"/>
    <cellStyle name="Output 3 13 78" xfId="52259" xr:uid="{00000000-0005-0000-0000-0000FCA90000}"/>
    <cellStyle name="Output 3 13 79" xfId="53213" xr:uid="{00000000-0005-0000-0000-0000FDA90000}"/>
    <cellStyle name="Output 3 13 8" xfId="42872" xr:uid="{00000000-0005-0000-0000-0000FEA90000}"/>
    <cellStyle name="Output 3 13 8 2" xfId="42873" xr:uid="{00000000-0005-0000-0000-0000FFA90000}"/>
    <cellStyle name="Output 3 13 9" xfId="42874" xr:uid="{00000000-0005-0000-0000-000000AA0000}"/>
    <cellStyle name="Output 3 13 9 2" xfId="42875" xr:uid="{00000000-0005-0000-0000-000001AA0000}"/>
    <cellStyle name="Output 3 14" xfId="1162" xr:uid="{00000000-0005-0000-0000-000002AA0000}"/>
    <cellStyle name="Output 3 14 10" xfId="42876" xr:uid="{00000000-0005-0000-0000-000003AA0000}"/>
    <cellStyle name="Output 3 14 10 2" xfId="42877" xr:uid="{00000000-0005-0000-0000-000004AA0000}"/>
    <cellStyle name="Output 3 14 11" xfId="42878" xr:uid="{00000000-0005-0000-0000-000005AA0000}"/>
    <cellStyle name="Output 3 14 11 2" xfId="42879" xr:uid="{00000000-0005-0000-0000-000006AA0000}"/>
    <cellStyle name="Output 3 14 12" xfId="42880" xr:uid="{00000000-0005-0000-0000-000007AA0000}"/>
    <cellStyle name="Output 3 14 12 2" xfId="42881" xr:uid="{00000000-0005-0000-0000-000008AA0000}"/>
    <cellStyle name="Output 3 14 13" xfId="42882" xr:uid="{00000000-0005-0000-0000-000009AA0000}"/>
    <cellStyle name="Output 3 14 13 2" xfId="42883" xr:uid="{00000000-0005-0000-0000-00000AAA0000}"/>
    <cellStyle name="Output 3 14 14" xfId="42884" xr:uid="{00000000-0005-0000-0000-00000BAA0000}"/>
    <cellStyle name="Output 3 14 14 2" xfId="42885" xr:uid="{00000000-0005-0000-0000-00000CAA0000}"/>
    <cellStyle name="Output 3 14 15" xfId="42886" xr:uid="{00000000-0005-0000-0000-00000DAA0000}"/>
    <cellStyle name="Output 3 14 15 2" xfId="42887" xr:uid="{00000000-0005-0000-0000-00000EAA0000}"/>
    <cellStyle name="Output 3 14 16" xfId="42888" xr:uid="{00000000-0005-0000-0000-00000FAA0000}"/>
    <cellStyle name="Output 3 14 16 2" xfId="42889" xr:uid="{00000000-0005-0000-0000-000010AA0000}"/>
    <cellStyle name="Output 3 14 17" xfId="42890" xr:uid="{00000000-0005-0000-0000-000011AA0000}"/>
    <cellStyle name="Output 3 14 17 2" xfId="42891" xr:uid="{00000000-0005-0000-0000-000012AA0000}"/>
    <cellStyle name="Output 3 14 18" xfId="42892" xr:uid="{00000000-0005-0000-0000-000013AA0000}"/>
    <cellStyle name="Output 3 14 18 2" xfId="42893" xr:uid="{00000000-0005-0000-0000-000014AA0000}"/>
    <cellStyle name="Output 3 14 19" xfId="42894" xr:uid="{00000000-0005-0000-0000-000015AA0000}"/>
    <cellStyle name="Output 3 14 19 2" xfId="42895" xr:uid="{00000000-0005-0000-0000-000016AA0000}"/>
    <cellStyle name="Output 3 14 2" xfId="1163" xr:uid="{00000000-0005-0000-0000-000017AA0000}"/>
    <cellStyle name="Output 3 14 2 2" xfId="42896" xr:uid="{00000000-0005-0000-0000-000018AA0000}"/>
    <cellStyle name="Output 3 14 20" xfId="42897" xr:uid="{00000000-0005-0000-0000-000019AA0000}"/>
    <cellStyle name="Output 3 14 20 2" xfId="42898" xr:uid="{00000000-0005-0000-0000-00001AAA0000}"/>
    <cellStyle name="Output 3 14 21" xfId="42899" xr:uid="{00000000-0005-0000-0000-00001BAA0000}"/>
    <cellStyle name="Output 3 14 21 2" xfId="42900" xr:uid="{00000000-0005-0000-0000-00001CAA0000}"/>
    <cellStyle name="Output 3 14 22" xfId="42901" xr:uid="{00000000-0005-0000-0000-00001DAA0000}"/>
    <cellStyle name="Output 3 14 22 2" xfId="42902" xr:uid="{00000000-0005-0000-0000-00001EAA0000}"/>
    <cellStyle name="Output 3 14 23" xfId="42903" xr:uid="{00000000-0005-0000-0000-00001FAA0000}"/>
    <cellStyle name="Output 3 14 23 2" xfId="42904" xr:uid="{00000000-0005-0000-0000-000020AA0000}"/>
    <cellStyle name="Output 3 14 24" xfId="42905" xr:uid="{00000000-0005-0000-0000-000021AA0000}"/>
    <cellStyle name="Output 3 14 24 2" xfId="42906" xr:uid="{00000000-0005-0000-0000-000022AA0000}"/>
    <cellStyle name="Output 3 14 25" xfId="42907" xr:uid="{00000000-0005-0000-0000-000023AA0000}"/>
    <cellStyle name="Output 3 14 25 2" xfId="42908" xr:uid="{00000000-0005-0000-0000-000024AA0000}"/>
    <cellStyle name="Output 3 14 26" xfId="42909" xr:uid="{00000000-0005-0000-0000-000025AA0000}"/>
    <cellStyle name="Output 3 14 26 2" xfId="42910" xr:uid="{00000000-0005-0000-0000-000026AA0000}"/>
    <cellStyle name="Output 3 14 27" xfId="42911" xr:uid="{00000000-0005-0000-0000-000027AA0000}"/>
    <cellStyle name="Output 3 14 27 2" xfId="42912" xr:uid="{00000000-0005-0000-0000-000028AA0000}"/>
    <cellStyle name="Output 3 14 28" xfId="42913" xr:uid="{00000000-0005-0000-0000-000029AA0000}"/>
    <cellStyle name="Output 3 14 28 2" xfId="42914" xr:uid="{00000000-0005-0000-0000-00002AAA0000}"/>
    <cellStyle name="Output 3 14 29" xfId="42915" xr:uid="{00000000-0005-0000-0000-00002BAA0000}"/>
    <cellStyle name="Output 3 14 29 2" xfId="42916" xr:uid="{00000000-0005-0000-0000-00002CAA0000}"/>
    <cellStyle name="Output 3 14 3" xfId="42917" xr:uid="{00000000-0005-0000-0000-00002DAA0000}"/>
    <cellStyle name="Output 3 14 3 2" xfId="42918" xr:uid="{00000000-0005-0000-0000-00002EAA0000}"/>
    <cellStyle name="Output 3 14 30" xfId="42919" xr:uid="{00000000-0005-0000-0000-00002FAA0000}"/>
    <cellStyle name="Output 3 14 30 2" xfId="42920" xr:uid="{00000000-0005-0000-0000-000030AA0000}"/>
    <cellStyle name="Output 3 14 31" xfId="42921" xr:uid="{00000000-0005-0000-0000-000031AA0000}"/>
    <cellStyle name="Output 3 14 31 2" xfId="42922" xr:uid="{00000000-0005-0000-0000-000032AA0000}"/>
    <cellStyle name="Output 3 14 32" xfId="42923" xr:uid="{00000000-0005-0000-0000-000033AA0000}"/>
    <cellStyle name="Output 3 14 32 2" xfId="42924" xr:uid="{00000000-0005-0000-0000-000034AA0000}"/>
    <cellStyle name="Output 3 14 33" xfId="42925" xr:uid="{00000000-0005-0000-0000-000035AA0000}"/>
    <cellStyle name="Output 3 14 33 2" xfId="42926" xr:uid="{00000000-0005-0000-0000-000036AA0000}"/>
    <cellStyle name="Output 3 14 34" xfId="42927" xr:uid="{00000000-0005-0000-0000-000037AA0000}"/>
    <cellStyle name="Output 3 14 34 2" xfId="42928" xr:uid="{00000000-0005-0000-0000-000038AA0000}"/>
    <cellStyle name="Output 3 14 35" xfId="42929" xr:uid="{00000000-0005-0000-0000-000039AA0000}"/>
    <cellStyle name="Output 3 14 35 2" xfId="42930" xr:uid="{00000000-0005-0000-0000-00003AAA0000}"/>
    <cellStyle name="Output 3 14 36" xfId="42931" xr:uid="{00000000-0005-0000-0000-00003BAA0000}"/>
    <cellStyle name="Output 3 14 36 2" xfId="42932" xr:uid="{00000000-0005-0000-0000-00003CAA0000}"/>
    <cellStyle name="Output 3 14 37" xfId="42933" xr:uid="{00000000-0005-0000-0000-00003DAA0000}"/>
    <cellStyle name="Output 3 14 37 2" xfId="42934" xr:uid="{00000000-0005-0000-0000-00003EAA0000}"/>
    <cellStyle name="Output 3 14 38" xfId="42935" xr:uid="{00000000-0005-0000-0000-00003FAA0000}"/>
    <cellStyle name="Output 3 14 38 2" xfId="42936" xr:uid="{00000000-0005-0000-0000-000040AA0000}"/>
    <cellStyle name="Output 3 14 39" xfId="42937" xr:uid="{00000000-0005-0000-0000-000041AA0000}"/>
    <cellStyle name="Output 3 14 39 2" xfId="42938" xr:uid="{00000000-0005-0000-0000-000042AA0000}"/>
    <cellStyle name="Output 3 14 4" xfId="42939" xr:uid="{00000000-0005-0000-0000-000043AA0000}"/>
    <cellStyle name="Output 3 14 4 2" xfId="42940" xr:uid="{00000000-0005-0000-0000-000044AA0000}"/>
    <cellStyle name="Output 3 14 40" xfId="42941" xr:uid="{00000000-0005-0000-0000-000045AA0000}"/>
    <cellStyle name="Output 3 14 41" xfId="42942" xr:uid="{00000000-0005-0000-0000-000046AA0000}"/>
    <cellStyle name="Output 3 14 42" xfId="42943" xr:uid="{00000000-0005-0000-0000-000047AA0000}"/>
    <cellStyle name="Output 3 14 43" xfId="42944" xr:uid="{00000000-0005-0000-0000-000048AA0000}"/>
    <cellStyle name="Output 3 14 44" xfId="42945" xr:uid="{00000000-0005-0000-0000-000049AA0000}"/>
    <cellStyle name="Output 3 14 45" xfId="42946" xr:uid="{00000000-0005-0000-0000-00004AAA0000}"/>
    <cellStyle name="Output 3 14 46" xfId="42947" xr:uid="{00000000-0005-0000-0000-00004BAA0000}"/>
    <cellStyle name="Output 3 14 47" xfId="42948" xr:uid="{00000000-0005-0000-0000-00004CAA0000}"/>
    <cellStyle name="Output 3 14 48" xfId="42949" xr:uid="{00000000-0005-0000-0000-00004DAA0000}"/>
    <cellStyle name="Output 3 14 49" xfId="42950" xr:uid="{00000000-0005-0000-0000-00004EAA0000}"/>
    <cellStyle name="Output 3 14 5" xfId="42951" xr:uid="{00000000-0005-0000-0000-00004FAA0000}"/>
    <cellStyle name="Output 3 14 5 2" xfId="42952" xr:uid="{00000000-0005-0000-0000-000050AA0000}"/>
    <cellStyle name="Output 3 14 50" xfId="42953" xr:uid="{00000000-0005-0000-0000-000051AA0000}"/>
    <cellStyle name="Output 3 14 51" xfId="42954" xr:uid="{00000000-0005-0000-0000-000052AA0000}"/>
    <cellStyle name="Output 3 14 52" xfId="42955" xr:uid="{00000000-0005-0000-0000-000053AA0000}"/>
    <cellStyle name="Output 3 14 53" xfId="42956" xr:uid="{00000000-0005-0000-0000-000054AA0000}"/>
    <cellStyle name="Output 3 14 54" xfId="42957" xr:uid="{00000000-0005-0000-0000-000055AA0000}"/>
    <cellStyle name="Output 3 14 55" xfId="42958" xr:uid="{00000000-0005-0000-0000-000056AA0000}"/>
    <cellStyle name="Output 3 14 56" xfId="42959" xr:uid="{00000000-0005-0000-0000-000057AA0000}"/>
    <cellStyle name="Output 3 14 57" xfId="42960" xr:uid="{00000000-0005-0000-0000-000058AA0000}"/>
    <cellStyle name="Output 3 14 58" xfId="42961" xr:uid="{00000000-0005-0000-0000-000059AA0000}"/>
    <cellStyle name="Output 3 14 59" xfId="42962" xr:uid="{00000000-0005-0000-0000-00005AAA0000}"/>
    <cellStyle name="Output 3 14 6" xfId="42963" xr:uid="{00000000-0005-0000-0000-00005BAA0000}"/>
    <cellStyle name="Output 3 14 6 2" xfId="42964" xr:uid="{00000000-0005-0000-0000-00005CAA0000}"/>
    <cellStyle name="Output 3 14 60" xfId="42965" xr:uid="{00000000-0005-0000-0000-00005DAA0000}"/>
    <cellStyle name="Output 3 14 61" xfId="42966" xr:uid="{00000000-0005-0000-0000-00005EAA0000}"/>
    <cellStyle name="Output 3 14 62" xfId="42967" xr:uid="{00000000-0005-0000-0000-00005FAA0000}"/>
    <cellStyle name="Output 3 14 63" xfId="42968" xr:uid="{00000000-0005-0000-0000-000060AA0000}"/>
    <cellStyle name="Output 3 14 64" xfId="42969" xr:uid="{00000000-0005-0000-0000-000061AA0000}"/>
    <cellStyle name="Output 3 14 65" xfId="42970" xr:uid="{00000000-0005-0000-0000-000062AA0000}"/>
    <cellStyle name="Output 3 14 66" xfId="42971" xr:uid="{00000000-0005-0000-0000-000063AA0000}"/>
    <cellStyle name="Output 3 14 67" xfId="42972" xr:uid="{00000000-0005-0000-0000-000064AA0000}"/>
    <cellStyle name="Output 3 14 68" xfId="42973" xr:uid="{00000000-0005-0000-0000-000065AA0000}"/>
    <cellStyle name="Output 3 14 69" xfId="42974" xr:uid="{00000000-0005-0000-0000-000066AA0000}"/>
    <cellStyle name="Output 3 14 7" xfId="42975" xr:uid="{00000000-0005-0000-0000-000067AA0000}"/>
    <cellStyle name="Output 3 14 7 2" xfId="42976" xr:uid="{00000000-0005-0000-0000-000068AA0000}"/>
    <cellStyle name="Output 3 14 70" xfId="42977" xr:uid="{00000000-0005-0000-0000-000069AA0000}"/>
    <cellStyle name="Output 3 14 71" xfId="42978" xr:uid="{00000000-0005-0000-0000-00006AAA0000}"/>
    <cellStyle name="Output 3 14 72" xfId="42979" xr:uid="{00000000-0005-0000-0000-00006BAA0000}"/>
    <cellStyle name="Output 3 14 73" xfId="42980" xr:uid="{00000000-0005-0000-0000-00006CAA0000}"/>
    <cellStyle name="Output 3 14 74" xfId="42981" xr:uid="{00000000-0005-0000-0000-00006DAA0000}"/>
    <cellStyle name="Output 3 14 75" xfId="42982" xr:uid="{00000000-0005-0000-0000-00006EAA0000}"/>
    <cellStyle name="Output 3 14 76" xfId="42983" xr:uid="{00000000-0005-0000-0000-00006FAA0000}"/>
    <cellStyle name="Output 3 14 77" xfId="52696" xr:uid="{00000000-0005-0000-0000-000070AA0000}"/>
    <cellStyle name="Output 3 14 78" xfId="52959" xr:uid="{00000000-0005-0000-0000-000071AA0000}"/>
    <cellStyle name="Output 3 14 79" xfId="53420" xr:uid="{00000000-0005-0000-0000-000072AA0000}"/>
    <cellStyle name="Output 3 14 8" xfId="42984" xr:uid="{00000000-0005-0000-0000-000073AA0000}"/>
    <cellStyle name="Output 3 14 8 2" xfId="42985" xr:uid="{00000000-0005-0000-0000-000074AA0000}"/>
    <cellStyle name="Output 3 14 9" xfId="42986" xr:uid="{00000000-0005-0000-0000-000075AA0000}"/>
    <cellStyle name="Output 3 14 9 2" xfId="42987" xr:uid="{00000000-0005-0000-0000-000076AA0000}"/>
    <cellStyle name="Output 3 15" xfId="1164" xr:uid="{00000000-0005-0000-0000-000077AA0000}"/>
    <cellStyle name="Output 3 15 10" xfId="42988" xr:uid="{00000000-0005-0000-0000-000078AA0000}"/>
    <cellStyle name="Output 3 15 10 2" xfId="42989" xr:uid="{00000000-0005-0000-0000-000079AA0000}"/>
    <cellStyle name="Output 3 15 11" xfId="42990" xr:uid="{00000000-0005-0000-0000-00007AAA0000}"/>
    <cellStyle name="Output 3 15 11 2" xfId="42991" xr:uid="{00000000-0005-0000-0000-00007BAA0000}"/>
    <cellStyle name="Output 3 15 12" xfId="42992" xr:uid="{00000000-0005-0000-0000-00007CAA0000}"/>
    <cellStyle name="Output 3 15 12 2" xfId="42993" xr:uid="{00000000-0005-0000-0000-00007DAA0000}"/>
    <cellStyle name="Output 3 15 13" xfId="42994" xr:uid="{00000000-0005-0000-0000-00007EAA0000}"/>
    <cellStyle name="Output 3 15 13 2" xfId="42995" xr:uid="{00000000-0005-0000-0000-00007FAA0000}"/>
    <cellStyle name="Output 3 15 14" xfId="42996" xr:uid="{00000000-0005-0000-0000-000080AA0000}"/>
    <cellStyle name="Output 3 15 14 2" xfId="42997" xr:uid="{00000000-0005-0000-0000-000081AA0000}"/>
    <cellStyle name="Output 3 15 15" xfId="42998" xr:uid="{00000000-0005-0000-0000-000082AA0000}"/>
    <cellStyle name="Output 3 15 15 2" xfId="42999" xr:uid="{00000000-0005-0000-0000-000083AA0000}"/>
    <cellStyle name="Output 3 15 16" xfId="43000" xr:uid="{00000000-0005-0000-0000-000084AA0000}"/>
    <cellStyle name="Output 3 15 16 2" xfId="43001" xr:uid="{00000000-0005-0000-0000-000085AA0000}"/>
    <cellStyle name="Output 3 15 17" xfId="43002" xr:uid="{00000000-0005-0000-0000-000086AA0000}"/>
    <cellStyle name="Output 3 15 17 2" xfId="43003" xr:uid="{00000000-0005-0000-0000-000087AA0000}"/>
    <cellStyle name="Output 3 15 18" xfId="43004" xr:uid="{00000000-0005-0000-0000-000088AA0000}"/>
    <cellStyle name="Output 3 15 18 2" xfId="43005" xr:uid="{00000000-0005-0000-0000-000089AA0000}"/>
    <cellStyle name="Output 3 15 19" xfId="43006" xr:uid="{00000000-0005-0000-0000-00008AAA0000}"/>
    <cellStyle name="Output 3 15 19 2" xfId="43007" xr:uid="{00000000-0005-0000-0000-00008BAA0000}"/>
    <cellStyle name="Output 3 15 2" xfId="1165" xr:uid="{00000000-0005-0000-0000-00008CAA0000}"/>
    <cellStyle name="Output 3 15 2 2" xfId="43008" xr:uid="{00000000-0005-0000-0000-00008DAA0000}"/>
    <cellStyle name="Output 3 15 20" xfId="43009" xr:uid="{00000000-0005-0000-0000-00008EAA0000}"/>
    <cellStyle name="Output 3 15 20 2" xfId="43010" xr:uid="{00000000-0005-0000-0000-00008FAA0000}"/>
    <cellStyle name="Output 3 15 21" xfId="43011" xr:uid="{00000000-0005-0000-0000-000090AA0000}"/>
    <cellStyle name="Output 3 15 21 2" xfId="43012" xr:uid="{00000000-0005-0000-0000-000091AA0000}"/>
    <cellStyle name="Output 3 15 22" xfId="43013" xr:uid="{00000000-0005-0000-0000-000092AA0000}"/>
    <cellStyle name="Output 3 15 22 2" xfId="43014" xr:uid="{00000000-0005-0000-0000-000093AA0000}"/>
    <cellStyle name="Output 3 15 23" xfId="43015" xr:uid="{00000000-0005-0000-0000-000094AA0000}"/>
    <cellStyle name="Output 3 15 23 2" xfId="43016" xr:uid="{00000000-0005-0000-0000-000095AA0000}"/>
    <cellStyle name="Output 3 15 24" xfId="43017" xr:uid="{00000000-0005-0000-0000-000096AA0000}"/>
    <cellStyle name="Output 3 15 24 2" xfId="43018" xr:uid="{00000000-0005-0000-0000-000097AA0000}"/>
    <cellStyle name="Output 3 15 25" xfId="43019" xr:uid="{00000000-0005-0000-0000-000098AA0000}"/>
    <cellStyle name="Output 3 15 25 2" xfId="43020" xr:uid="{00000000-0005-0000-0000-000099AA0000}"/>
    <cellStyle name="Output 3 15 26" xfId="43021" xr:uid="{00000000-0005-0000-0000-00009AAA0000}"/>
    <cellStyle name="Output 3 15 26 2" xfId="43022" xr:uid="{00000000-0005-0000-0000-00009BAA0000}"/>
    <cellStyle name="Output 3 15 27" xfId="43023" xr:uid="{00000000-0005-0000-0000-00009CAA0000}"/>
    <cellStyle name="Output 3 15 27 2" xfId="43024" xr:uid="{00000000-0005-0000-0000-00009DAA0000}"/>
    <cellStyle name="Output 3 15 28" xfId="43025" xr:uid="{00000000-0005-0000-0000-00009EAA0000}"/>
    <cellStyle name="Output 3 15 28 2" xfId="43026" xr:uid="{00000000-0005-0000-0000-00009FAA0000}"/>
    <cellStyle name="Output 3 15 29" xfId="43027" xr:uid="{00000000-0005-0000-0000-0000A0AA0000}"/>
    <cellStyle name="Output 3 15 29 2" xfId="43028" xr:uid="{00000000-0005-0000-0000-0000A1AA0000}"/>
    <cellStyle name="Output 3 15 3" xfId="43029" xr:uid="{00000000-0005-0000-0000-0000A2AA0000}"/>
    <cellStyle name="Output 3 15 3 2" xfId="43030" xr:uid="{00000000-0005-0000-0000-0000A3AA0000}"/>
    <cellStyle name="Output 3 15 30" xfId="43031" xr:uid="{00000000-0005-0000-0000-0000A4AA0000}"/>
    <cellStyle name="Output 3 15 30 2" xfId="43032" xr:uid="{00000000-0005-0000-0000-0000A5AA0000}"/>
    <cellStyle name="Output 3 15 31" xfId="43033" xr:uid="{00000000-0005-0000-0000-0000A6AA0000}"/>
    <cellStyle name="Output 3 15 31 2" xfId="43034" xr:uid="{00000000-0005-0000-0000-0000A7AA0000}"/>
    <cellStyle name="Output 3 15 32" xfId="43035" xr:uid="{00000000-0005-0000-0000-0000A8AA0000}"/>
    <cellStyle name="Output 3 15 32 2" xfId="43036" xr:uid="{00000000-0005-0000-0000-0000A9AA0000}"/>
    <cellStyle name="Output 3 15 33" xfId="43037" xr:uid="{00000000-0005-0000-0000-0000AAAA0000}"/>
    <cellStyle name="Output 3 15 33 2" xfId="43038" xr:uid="{00000000-0005-0000-0000-0000ABAA0000}"/>
    <cellStyle name="Output 3 15 34" xfId="43039" xr:uid="{00000000-0005-0000-0000-0000ACAA0000}"/>
    <cellStyle name="Output 3 15 34 2" xfId="43040" xr:uid="{00000000-0005-0000-0000-0000ADAA0000}"/>
    <cellStyle name="Output 3 15 35" xfId="43041" xr:uid="{00000000-0005-0000-0000-0000AEAA0000}"/>
    <cellStyle name="Output 3 15 35 2" xfId="43042" xr:uid="{00000000-0005-0000-0000-0000AFAA0000}"/>
    <cellStyle name="Output 3 15 36" xfId="43043" xr:uid="{00000000-0005-0000-0000-0000B0AA0000}"/>
    <cellStyle name="Output 3 15 36 2" xfId="43044" xr:uid="{00000000-0005-0000-0000-0000B1AA0000}"/>
    <cellStyle name="Output 3 15 37" xfId="43045" xr:uid="{00000000-0005-0000-0000-0000B2AA0000}"/>
    <cellStyle name="Output 3 15 37 2" xfId="43046" xr:uid="{00000000-0005-0000-0000-0000B3AA0000}"/>
    <cellStyle name="Output 3 15 38" xfId="43047" xr:uid="{00000000-0005-0000-0000-0000B4AA0000}"/>
    <cellStyle name="Output 3 15 38 2" xfId="43048" xr:uid="{00000000-0005-0000-0000-0000B5AA0000}"/>
    <cellStyle name="Output 3 15 39" xfId="43049" xr:uid="{00000000-0005-0000-0000-0000B6AA0000}"/>
    <cellStyle name="Output 3 15 39 2" xfId="43050" xr:uid="{00000000-0005-0000-0000-0000B7AA0000}"/>
    <cellStyle name="Output 3 15 4" xfId="43051" xr:uid="{00000000-0005-0000-0000-0000B8AA0000}"/>
    <cellStyle name="Output 3 15 4 2" xfId="43052" xr:uid="{00000000-0005-0000-0000-0000B9AA0000}"/>
    <cellStyle name="Output 3 15 40" xfId="43053" xr:uid="{00000000-0005-0000-0000-0000BAAA0000}"/>
    <cellStyle name="Output 3 15 41" xfId="43054" xr:uid="{00000000-0005-0000-0000-0000BBAA0000}"/>
    <cellStyle name="Output 3 15 42" xfId="43055" xr:uid="{00000000-0005-0000-0000-0000BCAA0000}"/>
    <cellStyle name="Output 3 15 43" xfId="43056" xr:uid="{00000000-0005-0000-0000-0000BDAA0000}"/>
    <cellStyle name="Output 3 15 44" xfId="43057" xr:uid="{00000000-0005-0000-0000-0000BEAA0000}"/>
    <cellStyle name="Output 3 15 45" xfId="43058" xr:uid="{00000000-0005-0000-0000-0000BFAA0000}"/>
    <cellStyle name="Output 3 15 46" xfId="43059" xr:uid="{00000000-0005-0000-0000-0000C0AA0000}"/>
    <cellStyle name="Output 3 15 47" xfId="43060" xr:uid="{00000000-0005-0000-0000-0000C1AA0000}"/>
    <cellStyle name="Output 3 15 48" xfId="43061" xr:uid="{00000000-0005-0000-0000-0000C2AA0000}"/>
    <cellStyle name="Output 3 15 49" xfId="43062" xr:uid="{00000000-0005-0000-0000-0000C3AA0000}"/>
    <cellStyle name="Output 3 15 5" xfId="43063" xr:uid="{00000000-0005-0000-0000-0000C4AA0000}"/>
    <cellStyle name="Output 3 15 5 2" xfId="43064" xr:uid="{00000000-0005-0000-0000-0000C5AA0000}"/>
    <cellStyle name="Output 3 15 50" xfId="43065" xr:uid="{00000000-0005-0000-0000-0000C6AA0000}"/>
    <cellStyle name="Output 3 15 51" xfId="43066" xr:uid="{00000000-0005-0000-0000-0000C7AA0000}"/>
    <cellStyle name="Output 3 15 52" xfId="43067" xr:uid="{00000000-0005-0000-0000-0000C8AA0000}"/>
    <cellStyle name="Output 3 15 53" xfId="43068" xr:uid="{00000000-0005-0000-0000-0000C9AA0000}"/>
    <cellStyle name="Output 3 15 54" xfId="43069" xr:uid="{00000000-0005-0000-0000-0000CAAA0000}"/>
    <cellStyle name="Output 3 15 55" xfId="43070" xr:uid="{00000000-0005-0000-0000-0000CBAA0000}"/>
    <cellStyle name="Output 3 15 56" xfId="43071" xr:uid="{00000000-0005-0000-0000-0000CCAA0000}"/>
    <cellStyle name="Output 3 15 57" xfId="43072" xr:uid="{00000000-0005-0000-0000-0000CDAA0000}"/>
    <cellStyle name="Output 3 15 58" xfId="43073" xr:uid="{00000000-0005-0000-0000-0000CEAA0000}"/>
    <cellStyle name="Output 3 15 59" xfId="43074" xr:uid="{00000000-0005-0000-0000-0000CFAA0000}"/>
    <cellStyle name="Output 3 15 6" xfId="43075" xr:uid="{00000000-0005-0000-0000-0000D0AA0000}"/>
    <cellStyle name="Output 3 15 6 2" xfId="43076" xr:uid="{00000000-0005-0000-0000-0000D1AA0000}"/>
    <cellStyle name="Output 3 15 60" xfId="43077" xr:uid="{00000000-0005-0000-0000-0000D2AA0000}"/>
    <cellStyle name="Output 3 15 61" xfId="43078" xr:uid="{00000000-0005-0000-0000-0000D3AA0000}"/>
    <cellStyle name="Output 3 15 62" xfId="43079" xr:uid="{00000000-0005-0000-0000-0000D4AA0000}"/>
    <cellStyle name="Output 3 15 63" xfId="43080" xr:uid="{00000000-0005-0000-0000-0000D5AA0000}"/>
    <cellStyle name="Output 3 15 64" xfId="43081" xr:uid="{00000000-0005-0000-0000-0000D6AA0000}"/>
    <cellStyle name="Output 3 15 65" xfId="43082" xr:uid="{00000000-0005-0000-0000-0000D7AA0000}"/>
    <cellStyle name="Output 3 15 66" xfId="43083" xr:uid="{00000000-0005-0000-0000-0000D8AA0000}"/>
    <cellStyle name="Output 3 15 67" xfId="43084" xr:uid="{00000000-0005-0000-0000-0000D9AA0000}"/>
    <cellStyle name="Output 3 15 68" xfId="43085" xr:uid="{00000000-0005-0000-0000-0000DAAA0000}"/>
    <cellStyle name="Output 3 15 69" xfId="43086" xr:uid="{00000000-0005-0000-0000-0000DBAA0000}"/>
    <cellStyle name="Output 3 15 7" xfId="43087" xr:uid="{00000000-0005-0000-0000-0000DCAA0000}"/>
    <cellStyle name="Output 3 15 7 2" xfId="43088" xr:uid="{00000000-0005-0000-0000-0000DDAA0000}"/>
    <cellStyle name="Output 3 15 70" xfId="43089" xr:uid="{00000000-0005-0000-0000-0000DEAA0000}"/>
    <cellStyle name="Output 3 15 71" xfId="43090" xr:uid="{00000000-0005-0000-0000-0000DFAA0000}"/>
    <cellStyle name="Output 3 15 72" xfId="43091" xr:uid="{00000000-0005-0000-0000-0000E0AA0000}"/>
    <cellStyle name="Output 3 15 73" xfId="43092" xr:uid="{00000000-0005-0000-0000-0000E1AA0000}"/>
    <cellStyle name="Output 3 15 74" xfId="43093" xr:uid="{00000000-0005-0000-0000-0000E2AA0000}"/>
    <cellStyle name="Output 3 15 75" xfId="43094" xr:uid="{00000000-0005-0000-0000-0000E3AA0000}"/>
    <cellStyle name="Output 3 15 76" xfId="43095" xr:uid="{00000000-0005-0000-0000-0000E4AA0000}"/>
    <cellStyle name="Output 3 15 77" xfId="52531" xr:uid="{00000000-0005-0000-0000-0000E5AA0000}"/>
    <cellStyle name="Output 3 15 78" xfId="52249" xr:uid="{00000000-0005-0000-0000-0000E6AA0000}"/>
    <cellStyle name="Output 3 15 79" xfId="53224" xr:uid="{00000000-0005-0000-0000-0000E7AA0000}"/>
    <cellStyle name="Output 3 15 8" xfId="43096" xr:uid="{00000000-0005-0000-0000-0000E8AA0000}"/>
    <cellStyle name="Output 3 15 8 2" xfId="43097" xr:uid="{00000000-0005-0000-0000-0000E9AA0000}"/>
    <cellStyle name="Output 3 15 9" xfId="43098" xr:uid="{00000000-0005-0000-0000-0000EAAA0000}"/>
    <cellStyle name="Output 3 15 9 2" xfId="43099" xr:uid="{00000000-0005-0000-0000-0000EBAA0000}"/>
    <cellStyle name="Output 3 16" xfId="1166" xr:uid="{00000000-0005-0000-0000-0000ECAA0000}"/>
    <cellStyle name="Output 3 16 10" xfId="43100" xr:uid="{00000000-0005-0000-0000-0000EDAA0000}"/>
    <cellStyle name="Output 3 16 10 2" xfId="43101" xr:uid="{00000000-0005-0000-0000-0000EEAA0000}"/>
    <cellStyle name="Output 3 16 11" xfId="43102" xr:uid="{00000000-0005-0000-0000-0000EFAA0000}"/>
    <cellStyle name="Output 3 16 11 2" xfId="43103" xr:uid="{00000000-0005-0000-0000-0000F0AA0000}"/>
    <cellStyle name="Output 3 16 12" xfId="43104" xr:uid="{00000000-0005-0000-0000-0000F1AA0000}"/>
    <cellStyle name="Output 3 16 12 2" xfId="43105" xr:uid="{00000000-0005-0000-0000-0000F2AA0000}"/>
    <cellStyle name="Output 3 16 13" xfId="43106" xr:uid="{00000000-0005-0000-0000-0000F3AA0000}"/>
    <cellStyle name="Output 3 16 13 2" xfId="43107" xr:uid="{00000000-0005-0000-0000-0000F4AA0000}"/>
    <cellStyle name="Output 3 16 14" xfId="43108" xr:uid="{00000000-0005-0000-0000-0000F5AA0000}"/>
    <cellStyle name="Output 3 16 14 2" xfId="43109" xr:uid="{00000000-0005-0000-0000-0000F6AA0000}"/>
    <cellStyle name="Output 3 16 15" xfId="43110" xr:uid="{00000000-0005-0000-0000-0000F7AA0000}"/>
    <cellStyle name="Output 3 16 15 2" xfId="43111" xr:uid="{00000000-0005-0000-0000-0000F8AA0000}"/>
    <cellStyle name="Output 3 16 16" xfId="43112" xr:uid="{00000000-0005-0000-0000-0000F9AA0000}"/>
    <cellStyle name="Output 3 16 16 2" xfId="43113" xr:uid="{00000000-0005-0000-0000-0000FAAA0000}"/>
    <cellStyle name="Output 3 16 17" xfId="43114" xr:uid="{00000000-0005-0000-0000-0000FBAA0000}"/>
    <cellStyle name="Output 3 16 17 2" xfId="43115" xr:uid="{00000000-0005-0000-0000-0000FCAA0000}"/>
    <cellStyle name="Output 3 16 18" xfId="43116" xr:uid="{00000000-0005-0000-0000-0000FDAA0000}"/>
    <cellStyle name="Output 3 16 18 2" xfId="43117" xr:uid="{00000000-0005-0000-0000-0000FEAA0000}"/>
    <cellStyle name="Output 3 16 19" xfId="43118" xr:uid="{00000000-0005-0000-0000-0000FFAA0000}"/>
    <cellStyle name="Output 3 16 19 2" xfId="43119" xr:uid="{00000000-0005-0000-0000-000000AB0000}"/>
    <cellStyle name="Output 3 16 2" xfId="1167" xr:uid="{00000000-0005-0000-0000-000001AB0000}"/>
    <cellStyle name="Output 3 16 2 2" xfId="43120" xr:uid="{00000000-0005-0000-0000-000002AB0000}"/>
    <cellStyle name="Output 3 16 20" xfId="43121" xr:uid="{00000000-0005-0000-0000-000003AB0000}"/>
    <cellStyle name="Output 3 16 20 2" xfId="43122" xr:uid="{00000000-0005-0000-0000-000004AB0000}"/>
    <cellStyle name="Output 3 16 21" xfId="43123" xr:uid="{00000000-0005-0000-0000-000005AB0000}"/>
    <cellStyle name="Output 3 16 21 2" xfId="43124" xr:uid="{00000000-0005-0000-0000-000006AB0000}"/>
    <cellStyle name="Output 3 16 22" xfId="43125" xr:uid="{00000000-0005-0000-0000-000007AB0000}"/>
    <cellStyle name="Output 3 16 22 2" xfId="43126" xr:uid="{00000000-0005-0000-0000-000008AB0000}"/>
    <cellStyle name="Output 3 16 23" xfId="43127" xr:uid="{00000000-0005-0000-0000-000009AB0000}"/>
    <cellStyle name="Output 3 16 23 2" xfId="43128" xr:uid="{00000000-0005-0000-0000-00000AAB0000}"/>
    <cellStyle name="Output 3 16 24" xfId="43129" xr:uid="{00000000-0005-0000-0000-00000BAB0000}"/>
    <cellStyle name="Output 3 16 24 2" xfId="43130" xr:uid="{00000000-0005-0000-0000-00000CAB0000}"/>
    <cellStyle name="Output 3 16 25" xfId="43131" xr:uid="{00000000-0005-0000-0000-00000DAB0000}"/>
    <cellStyle name="Output 3 16 25 2" xfId="43132" xr:uid="{00000000-0005-0000-0000-00000EAB0000}"/>
    <cellStyle name="Output 3 16 26" xfId="43133" xr:uid="{00000000-0005-0000-0000-00000FAB0000}"/>
    <cellStyle name="Output 3 16 26 2" xfId="43134" xr:uid="{00000000-0005-0000-0000-000010AB0000}"/>
    <cellStyle name="Output 3 16 27" xfId="43135" xr:uid="{00000000-0005-0000-0000-000011AB0000}"/>
    <cellStyle name="Output 3 16 27 2" xfId="43136" xr:uid="{00000000-0005-0000-0000-000012AB0000}"/>
    <cellStyle name="Output 3 16 28" xfId="43137" xr:uid="{00000000-0005-0000-0000-000013AB0000}"/>
    <cellStyle name="Output 3 16 28 2" xfId="43138" xr:uid="{00000000-0005-0000-0000-000014AB0000}"/>
    <cellStyle name="Output 3 16 29" xfId="43139" xr:uid="{00000000-0005-0000-0000-000015AB0000}"/>
    <cellStyle name="Output 3 16 29 2" xfId="43140" xr:uid="{00000000-0005-0000-0000-000016AB0000}"/>
    <cellStyle name="Output 3 16 3" xfId="43141" xr:uid="{00000000-0005-0000-0000-000017AB0000}"/>
    <cellStyle name="Output 3 16 3 2" xfId="43142" xr:uid="{00000000-0005-0000-0000-000018AB0000}"/>
    <cellStyle name="Output 3 16 30" xfId="43143" xr:uid="{00000000-0005-0000-0000-000019AB0000}"/>
    <cellStyle name="Output 3 16 30 2" xfId="43144" xr:uid="{00000000-0005-0000-0000-00001AAB0000}"/>
    <cellStyle name="Output 3 16 31" xfId="43145" xr:uid="{00000000-0005-0000-0000-00001BAB0000}"/>
    <cellStyle name="Output 3 16 31 2" xfId="43146" xr:uid="{00000000-0005-0000-0000-00001CAB0000}"/>
    <cellStyle name="Output 3 16 32" xfId="43147" xr:uid="{00000000-0005-0000-0000-00001DAB0000}"/>
    <cellStyle name="Output 3 16 32 2" xfId="43148" xr:uid="{00000000-0005-0000-0000-00001EAB0000}"/>
    <cellStyle name="Output 3 16 33" xfId="43149" xr:uid="{00000000-0005-0000-0000-00001FAB0000}"/>
    <cellStyle name="Output 3 16 33 2" xfId="43150" xr:uid="{00000000-0005-0000-0000-000020AB0000}"/>
    <cellStyle name="Output 3 16 34" xfId="43151" xr:uid="{00000000-0005-0000-0000-000021AB0000}"/>
    <cellStyle name="Output 3 16 34 2" xfId="43152" xr:uid="{00000000-0005-0000-0000-000022AB0000}"/>
    <cellStyle name="Output 3 16 35" xfId="43153" xr:uid="{00000000-0005-0000-0000-000023AB0000}"/>
    <cellStyle name="Output 3 16 35 2" xfId="43154" xr:uid="{00000000-0005-0000-0000-000024AB0000}"/>
    <cellStyle name="Output 3 16 36" xfId="43155" xr:uid="{00000000-0005-0000-0000-000025AB0000}"/>
    <cellStyle name="Output 3 16 36 2" xfId="43156" xr:uid="{00000000-0005-0000-0000-000026AB0000}"/>
    <cellStyle name="Output 3 16 37" xfId="43157" xr:uid="{00000000-0005-0000-0000-000027AB0000}"/>
    <cellStyle name="Output 3 16 37 2" xfId="43158" xr:uid="{00000000-0005-0000-0000-000028AB0000}"/>
    <cellStyle name="Output 3 16 38" xfId="43159" xr:uid="{00000000-0005-0000-0000-000029AB0000}"/>
    <cellStyle name="Output 3 16 38 2" xfId="43160" xr:uid="{00000000-0005-0000-0000-00002AAB0000}"/>
    <cellStyle name="Output 3 16 39" xfId="43161" xr:uid="{00000000-0005-0000-0000-00002BAB0000}"/>
    <cellStyle name="Output 3 16 39 2" xfId="43162" xr:uid="{00000000-0005-0000-0000-00002CAB0000}"/>
    <cellStyle name="Output 3 16 4" xfId="43163" xr:uid="{00000000-0005-0000-0000-00002DAB0000}"/>
    <cellStyle name="Output 3 16 4 2" xfId="43164" xr:uid="{00000000-0005-0000-0000-00002EAB0000}"/>
    <cellStyle name="Output 3 16 40" xfId="43165" xr:uid="{00000000-0005-0000-0000-00002FAB0000}"/>
    <cellStyle name="Output 3 16 41" xfId="43166" xr:uid="{00000000-0005-0000-0000-000030AB0000}"/>
    <cellStyle name="Output 3 16 42" xfId="43167" xr:uid="{00000000-0005-0000-0000-000031AB0000}"/>
    <cellStyle name="Output 3 16 43" xfId="43168" xr:uid="{00000000-0005-0000-0000-000032AB0000}"/>
    <cellStyle name="Output 3 16 44" xfId="43169" xr:uid="{00000000-0005-0000-0000-000033AB0000}"/>
    <cellStyle name="Output 3 16 45" xfId="43170" xr:uid="{00000000-0005-0000-0000-000034AB0000}"/>
    <cellStyle name="Output 3 16 46" xfId="43171" xr:uid="{00000000-0005-0000-0000-000035AB0000}"/>
    <cellStyle name="Output 3 16 47" xfId="43172" xr:uid="{00000000-0005-0000-0000-000036AB0000}"/>
    <cellStyle name="Output 3 16 48" xfId="43173" xr:uid="{00000000-0005-0000-0000-000037AB0000}"/>
    <cellStyle name="Output 3 16 49" xfId="43174" xr:uid="{00000000-0005-0000-0000-000038AB0000}"/>
    <cellStyle name="Output 3 16 5" xfId="43175" xr:uid="{00000000-0005-0000-0000-000039AB0000}"/>
    <cellStyle name="Output 3 16 5 2" xfId="43176" xr:uid="{00000000-0005-0000-0000-00003AAB0000}"/>
    <cellStyle name="Output 3 16 50" xfId="43177" xr:uid="{00000000-0005-0000-0000-00003BAB0000}"/>
    <cellStyle name="Output 3 16 51" xfId="43178" xr:uid="{00000000-0005-0000-0000-00003CAB0000}"/>
    <cellStyle name="Output 3 16 52" xfId="43179" xr:uid="{00000000-0005-0000-0000-00003DAB0000}"/>
    <cellStyle name="Output 3 16 53" xfId="43180" xr:uid="{00000000-0005-0000-0000-00003EAB0000}"/>
    <cellStyle name="Output 3 16 54" xfId="43181" xr:uid="{00000000-0005-0000-0000-00003FAB0000}"/>
    <cellStyle name="Output 3 16 55" xfId="43182" xr:uid="{00000000-0005-0000-0000-000040AB0000}"/>
    <cellStyle name="Output 3 16 56" xfId="43183" xr:uid="{00000000-0005-0000-0000-000041AB0000}"/>
    <cellStyle name="Output 3 16 57" xfId="43184" xr:uid="{00000000-0005-0000-0000-000042AB0000}"/>
    <cellStyle name="Output 3 16 58" xfId="43185" xr:uid="{00000000-0005-0000-0000-000043AB0000}"/>
    <cellStyle name="Output 3 16 59" xfId="43186" xr:uid="{00000000-0005-0000-0000-000044AB0000}"/>
    <cellStyle name="Output 3 16 6" xfId="43187" xr:uid="{00000000-0005-0000-0000-000045AB0000}"/>
    <cellStyle name="Output 3 16 6 2" xfId="43188" xr:uid="{00000000-0005-0000-0000-000046AB0000}"/>
    <cellStyle name="Output 3 16 60" xfId="43189" xr:uid="{00000000-0005-0000-0000-000047AB0000}"/>
    <cellStyle name="Output 3 16 61" xfId="43190" xr:uid="{00000000-0005-0000-0000-000048AB0000}"/>
    <cellStyle name="Output 3 16 62" xfId="43191" xr:uid="{00000000-0005-0000-0000-000049AB0000}"/>
    <cellStyle name="Output 3 16 63" xfId="43192" xr:uid="{00000000-0005-0000-0000-00004AAB0000}"/>
    <cellStyle name="Output 3 16 64" xfId="43193" xr:uid="{00000000-0005-0000-0000-00004BAB0000}"/>
    <cellStyle name="Output 3 16 65" xfId="43194" xr:uid="{00000000-0005-0000-0000-00004CAB0000}"/>
    <cellStyle name="Output 3 16 66" xfId="43195" xr:uid="{00000000-0005-0000-0000-00004DAB0000}"/>
    <cellStyle name="Output 3 16 67" xfId="43196" xr:uid="{00000000-0005-0000-0000-00004EAB0000}"/>
    <cellStyle name="Output 3 16 68" xfId="43197" xr:uid="{00000000-0005-0000-0000-00004FAB0000}"/>
    <cellStyle name="Output 3 16 69" xfId="43198" xr:uid="{00000000-0005-0000-0000-000050AB0000}"/>
    <cellStyle name="Output 3 16 7" xfId="43199" xr:uid="{00000000-0005-0000-0000-000051AB0000}"/>
    <cellStyle name="Output 3 16 7 2" xfId="43200" xr:uid="{00000000-0005-0000-0000-000052AB0000}"/>
    <cellStyle name="Output 3 16 70" xfId="43201" xr:uid="{00000000-0005-0000-0000-000053AB0000}"/>
    <cellStyle name="Output 3 16 71" xfId="43202" xr:uid="{00000000-0005-0000-0000-000054AB0000}"/>
    <cellStyle name="Output 3 16 72" xfId="43203" xr:uid="{00000000-0005-0000-0000-000055AB0000}"/>
    <cellStyle name="Output 3 16 73" xfId="43204" xr:uid="{00000000-0005-0000-0000-000056AB0000}"/>
    <cellStyle name="Output 3 16 74" xfId="43205" xr:uid="{00000000-0005-0000-0000-000057AB0000}"/>
    <cellStyle name="Output 3 16 75" xfId="43206" xr:uid="{00000000-0005-0000-0000-000058AB0000}"/>
    <cellStyle name="Output 3 16 76" xfId="43207" xr:uid="{00000000-0005-0000-0000-000059AB0000}"/>
    <cellStyle name="Output 3 16 77" xfId="52711" xr:uid="{00000000-0005-0000-0000-00005AAB0000}"/>
    <cellStyle name="Output 3 16 78" xfId="52980" xr:uid="{00000000-0005-0000-0000-00005BAB0000}"/>
    <cellStyle name="Output 3 16 79" xfId="53441" xr:uid="{00000000-0005-0000-0000-00005CAB0000}"/>
    <cellStyle name="Output 3 16 8" xfId="43208" xr:uid="{00000000-0005-0000-0000-00005DAB0000}"/>
    <cellStyle name="Output 3 16 8 2" xfId="43209" xr:uid="{00000000-0005-0000-0000-00005EAB0000}"/>
    <cellStyle name="Output 3 16 9" xfId="43210" xr:uid="{00000000-0005-0000-0000-00005FAB0000}"/>
    <cellStyle name="Output 3 16 9 2" xfId="43211" xr:uid="{00000000-0005-0000-0000-000060AB0000}"/>
    <cellStyle name="Output 3 17" xfId="1168" xr:uid="{00000000-0005-0000-0000-000061AB0000}"/>
    <cellStyle name="Output 3 17 10" xfId="43212" xr:uid="{00000000-0005-0000-0000-000062AB0000}"/>
    <cellStyle name="Output 3 17 10 2" xfId="43213" xr:uid="{00000000-0005-0000-0000-000063AB0000}"/>
    <cellStyle name="Output 3 17 11" xfId="43214" xr:uid="{00000000-0005-0000-0000-000064AB0000}"/>
    <cellStyle name="Output 3 17 11 2" xfId="43215" xr:uid="{00000000-0005-0000-0000-000065AB0000}"/>
    <cellStyle name="Output 3 17 12" xfId="43216" xr:uid="{00000000-0005-0000-0000-000066AB0000}"/>
    <cellStyle name="Output 3 17 12 2" xfId="43217" xr:uid="{00000000-0005-0000-0000-000067AB0000}"/>
    <cellStyle name="Output 3 17 13" xfId="43218" xr:uid="{00000000-0005-0000-0000-000068AB0000}"/>
    <cellStyle name="Output 3 17 13 2" xfId="43219" xr:uid="{00000000-0005-0000-0000-000069AB0000}"/>
    <cellStyle name="Output 3 17 14" xfId="43220" xr:uid="{00000000-0005-0000-0000-00006AAB0000}"/>
    <cellStyle name="Output 3 17 14 2" xfId="43221" xr:uid="{00000000-0005-0000-0000-00006BAB0000}"/>
    <cellStyle name="Output 3 17 15" xfId="43222" xr:uid="{00000000-0005-0000-0000-00006CAB0000}"/>
    <cellStyle name="Output 3 17 15 2" xfId="43223" xr:uid="{00000000-0005-0000-0000-00006DAB0000}"/>
    <cellStyle name="Output 3 17 16" xfId="43224" xr:uid="{00000000-0005-0000-0000-00006EAB0000}"/>
    <cellStyle name="Output 3 17 16 2" xfId="43225" xr:uid="{00000000-0005-0000-0000-00006FAB0000}"/>
    <cellStyle name="Output 3 17 17" xfId="43226" xr:uid="{00000000-0005-0000-0000-000070AB0000}"/>
    <cellStyle name="Output 3 17 17 2" xfId="43227" xr:uid="{00000000-0005-0000-0000-000071AB0000}"/>
    <cellStyle name="Output 3 17 18" xfId="43228" xr:uid="{00000000-0005-0000-0000-000072AB0000}"/>
    <cellStyle name="Output 3 17 18 2" xfId="43229" xr:uid="{00000000-0005-0000-0000-000073AB0000}"/>
    <cellStyle name="Output 3 17 19" xfId="43230" xr:uid="{00000000-0005-0000-0000-000074AB0000}"/>
    <cellStyle name="Output 3 17 19 2" xfId="43231" xr:uid="{00000000-0005-0000-0000-000075AB0000}"/>
    <cellStyle name="Output 3 17 2" xfId="1169" xr:uid="{00000000-0005-0000-0000-000076AB0000}"/>
    <cellStyle name="Output 3 17 2 2" xfId="43232" xr:uid="{00000000-0005-0000-0000-000077AB0000}"/>
    <cellStyle name="Output 3 17 20" xfId="43233" xr:uid="{00000000-0005-0000-0000-000078AB0000}"/>
    <cellStyle name="Output 3 17 20 2" xfId="43234" xr:uid="{00000000-0005-0000-0000-000079AB0000}"/>
    <cellStyle name="Output 3 17 21" xfId="43235" xr:uid="{00000000-0005-0000-0000-00007AAB0000}"/>
    <cellStyle name="Output 3 17 21 2" xfId="43236" xr:uid="{00000000-0005-0000-0000-00007BAB0000}"/>
    <cellStyle name="Output 3 17 22" xfId="43237" xr:uid="{00000000-0005-0000-0000-00007CAB0000}"/>
    <cellStyle name="Output 3 17 22 2" xfId="43238" xr:uid="{00000000-0005-0000-0000-00007DAB0000}"/>
    <cellStyle name="Output 3 17 23" xfId="43239" xr:uid="{00000000-0005-0000-0000-00007EAB0000}"/>
    <cellStyle name="Output 3 17 23 2" xfId="43240" xr:uid="{00000000-0005-0000-0000-00007FAB0000}"/>
    <cellStyle name="Output 3 17 24" xfId="43241" xr:uid="{00000000-0005-0000-0000-000080AB0000}"/>
    <cellStyle name="Output 3 17 24 2" xfId="43242" xr:uid="{00000000-0005-0000-0000-000081AB0000}"/>
    <cellStyle name="Output 3 17 25" xfId="43243" xr:uid="{00000000-0005-0000-0000-000082AB0000}"/>
    <cellStyle name="Output 3 17 25 2" xfId="43244" xr:uid="{00000000-0005-0000-0000-000083AB0000}"/>
    <cellStyle name="Output 3 17 26" xfId="43245" xr:uid="{00000000-0005-0000-0000-000084AB0000}"/>
    <cellStyle name="Output 3 17 26 2" xfId="43246" xr:uid="{00000000-0005-0000-0000-000085AB0000}"/>
    <cellStyle name="Output 3 17 27" xfId="43247" xr:uid="{00000000-0005-0000-0000-000086AB0000}"/>
    <cellStyle name="Output 3 17 27 2" xfId="43248" xr:uid="{00000000-0005-0000-0000-000087AB0000}"/>
    <cellStyle name="Output 3 17 28" xfId="43249" xr:uid="{00000000-0005-0000-0000-000088AB0000}"/>
    <cellStyle name="Output 3 17 28 2" xfId="43250" xr:uid="{00000000-0005-0000-0000-000089AB0000}"/>
    <cellStyle name="Output 3 17 29" xfId="43251" xr:uid="{00000000-0005-0000-0000-00008AAB0000}"/>
    <cellStyle name="Output 3 17 29 2" xfId="43252" xr:uid="{00000000-0005-0000-0000-00008BAB0000}"/>
    <cellStyle name="Output 3 17 3" xfId="43253" xr:uid="{00000000-0005-0000-0000-00008CAB0000}"/>
    <cellStyle name="Output 3 17 3 2" xfId="43254" xr:uid="{00000000-0005-0000-0000-00008DAB0000}"/>
    <cellStyle name="Output 3 17 30" xfId="43255" xr:uid="{00000000-0005-0000-0000-00008EAB0000}"/>
    <cellStyle name="Output 3 17 30 2" xfId="43256" xr:uid="{00000000-0005-0000-0000-00008FAB0000}"/>
    <cellStyle name="Output 3 17 31" xfId="43257" xr:uid="{00000000-0005-0000-0000-000090AB0000}"/>
    <cellStyle name="Output 3 17 31 2" xfId="43258" xr:uid="{00000000-0005-0000-0000-000091AB0000}"/>
    <cellStyle name="Output 3 17 32" xfId="43259" xr:uid="{00000000-0005-0000-0000-000092AB0000}"/>
    <cellStyle name="Output 3 17 32 2" xfId="43260" xr:uid="{00000000-0005-0000-0000-000093AB0000}"/>
    <cellStyle name="Output 3 17 33" xfId="43261" xr:uid="{00000000-0005-0000-0000-000094AB0000}"/>
    <cellStyle name="Output 3 17 33 2" xfId="43262" xr:uid="{00000000-0005-0000-0000-000095AB0000}"/>
    <cellStyle name="Output 3 17 34" xfId="43263" xr:uid="{00000000-0005-0000-0000-000096AB0000}"/>
    <cellStyle name="Output 3 17 34 2" xfId="43264" xr:uid="{00000000-0005-0000-0000-000097AB0000}"/>
    <cellStyle name="Output 3 17 35" xfId="43265" xr:uid="{00000000-0005-0000-0000-000098AB0000}"/>
    <cellStyle name="Output 3 17 35 2" xfId="43266" xr:uid="{00000000-0005-0000-0000-000099AB0000}"/>
    <cellStyle name="Output 3 17 36" xfId="43267" xr:uid="{00000000-0005-0000-0000-00009AAB0000}"/>
    <cellStyle name="Output 3 17 36 2" xfId="43268" xr:uid="{00000000-0005-0000-0000-00009BAB0000}"/>
    <cellStyle name="Output 3 17 37" xfId="43269" xr:uid="{00000000-0005-0000-0000-00009CAB0000}"/>
    <cellStyle name="Output 3 17 37 2" xfId="43270" xr:uid="{00000000-0005-0000-0000-00009DAB0000}"/>
    <cellStyle name="Output 3 17 38" xfId="43271" xr:uid="{00000000-0005-0000-0000-00009EAB0000}"/>
    <cellStyle name="Output 3 17 38 2" xfId="43272" xr:uid="{00000000-0005-0000-0000-00009FAB0000}"/>
    <cellStyle name="Output 3 17 39" xfId="43273" xr:uid="{00000000-0005-0000-0000-0000A0AB0000}"/>
    <cellStyle name="Output 3 17 39 2" xfId="43274" xr:uid="{00000000-0005-0000-0000-0000A1AB0000}"/>
    <cellStyle name="Output 3 17 4" xfId="43275" xr:uid="{00000000-0005-0000-0000-0000A2AB0000}"/>
    <cellStyle name="Output 3 17 4 2" xfId="43276" xr:uid="{00000000-0005-0000-0000-0000A3AB0000}"/>
    <cellStyle name="Output 3 17 40" xfId="43277" xr:uid="{00000000-0005-0000-0000-0000A4AB0000}"/>
    <cellStyle name="Output 3 17 41" xfId="43278" xr:uid="{00000000-0005-0000-0000-0000A5AB0000}"/>
    <cellStyle name="Output 3 17 42" xfId="43279" xr:uid="{00000000-0005-0000-0000-0000A6AB0000}"/>
    <cellStyle name="Output 3 17 43" xfId="43280" xr:uid="{00000000-0005-0000-0000-0000A7AB0000}"/>
    <cellStyle name="Output 3 17 44" xfId="43281" xr:uid="{00000000-0005-0000-0000-0000A8AB0000}"/>
    <cellStyle name="Output 3 17 45" xfId="43282" xr:uid="{00000000-0005-0000-0000-0000A9AB0000}"/>
    <cellStyle name="Output 3 17 46" xfId="43283" xr:uid="{00000000-0005-0000-0000-0000AAAB0000}"/>
    <cellStyle name="Output 3 17 47" xfId="43284" xr:uid="{00000000-0005-0000-0000-0000ABAB0000}"/>
    <cellStyle name="Output 3 17 48" xfId="43285" xr:uid="{00000000-0005-0000-0000-0000ACAB0000}"/>
    <cellStyle name="Output 3 17 49" xfId="43286" xr:uid="{00000000-0005-0000-0000-0000ADAB0000}"/>
    <cellStyle name="Output 3 17 5" xfId="43287" xr:uid="{00000000-0005-0000-0000-0000AEAB0000}"/>
    <cellStyle name="Output 3 17 5 2" xfId="43288" xr:uid="{00000000-0005-0000-0000-0000AFAB0000}"/>
    <cellStyle name="Output 3 17 50" xfId="43289" xr:uid="{00000000-0005-0000-0000-0000B0AB0000}"/>
    <cellStyle name="Output 3 17 51" xfId="43290" xr:uid="{00000000-0005-0000-0000-0000B1AB0000}"/>
    <cellStyle name="Output 3 17 52" xfId="43291" xr:uid="{00000000-0005-0000-0000-0000B2AB0000}"/>
    <cellStyle name="Output 3 17 53" xfId="43292" xr:uid="{00000000-0005-0000-0000-0000B3AB0000}"/>
    <cellStyle name="Output 3 17 54" xfId="43293" xr:uid="{00000000-0005-0000-0000-0000B4AB0000}"/>
    <cellStyle name="Output 3 17 55" xfId="43294" xr:uid="{00000000-0005-0000-0000-0000B5AB0000}"/>
    <cellStyle name="Output 3 17 56" xfId="43295" xr:uid="{00000000-0005-0000-0000-0000B6AB0000}"/>
    <cellStyle name="Output 3 17 57" xfId="43296" xr:uid="{00000000-0005-0000-0000-0000B7AB0000}"/>
    <cellStyle name="Output 3 17 58" xfId="43297" xr:uid="{00000000-0005-0000-0000-0000B8AB0000}"/>
    <cellStyle name="Output 3 17 59" xfId="43298" xr:uid="{00000000-0005-0000-0000-0000B9AB0000}"/>
    <cellStyle name="Output 3 17 6" xfId="43299" xr:uid="{00000000-0005-0000-0000-0000BAAB0000}"/>
    <cellStyle name="Output 3 17 6 2" xfId="43300" xr:uid="{00000000-0005-0000-0000-0000BBAB0000}"/>
    <cellStyle name="Output 3 17 60" xfId="43301" xr:uid="{00000000-0005-0000-0000-0000BCAB0000}"/>
    <cellStyle name="Output 3 17 61" xfId="43302" xr:uid="{00000000-0005-0000-0000-0000BDAB0000}"/>
    <cellStyle name="Output 3 17 62" xfId="43303" xr:uid="{00000000-0005-0000-0000-0000BEAB0000}"/>
    <cellStyle name="Output 3 17 63" xfId="43304" xr:uid="{00000000-0005-0000-0000-0000BFAB0000}"/>
    <cellStyle name="Output 3 17 64" xfId="43305" xr:uid="{00000000-0005-0000-0000-0000C0AB0000}"/>
    <cellStyle name="Output 3 17 65" xfId="43306" xr:uid="{00000000-0005-0000-0000-0000C1AB0000}"/>
    <cellStyle name="Output 3 17 66" xfId="43307" xr:uid="{00000000-0005-0000-0000-0000C2AB0000}"/>
    <cellStyle name="Output 3 17 67" xfId="43308" xr:uid="{00000000-0005-0000-0000-0000C3AB0000}"/>
    <cellStyle name="Output 3 17 68" xfId="43309" xr:uid="{00000000-0005-0000-0000-0000C4AB0000}"/>
    <cellStyle name="Output 3 17 69" xfId="43310" xr:uid="{00000000-0005-0000-0000-0000C5AB0000}"/>
    <cellStyle name="Output 3 17 7" xfId="43311" xr:uid="{00000000-0005-0000-0000-0000C6AB0000}"/>
    <cellStyle name="Output 3 17 7 2" xfId="43312" xr:uid="{00000000-0005-0000-0000-0000C7AB0000}"/>
    <cellStyle name="Output 3 17 70" xfId="43313" xr:uid="{00000000-0005-0000-0000-0000C8AB0000}"/>
    <cellStyle name="Output 3 17 71" xfId="43314" xr:uid="{00000000-0005-0000-0000-0000C9AB0000}"/>
    <cellStyle name="Output 3 17 72" xfId="43315" xr:uid="{00000000-0005-0000-0000-0000CAAB0000}"/>
    <cellStyle name="Output 3 17 73" xfId="43316" xr:uid="{00000000-0005-0000-0000-0000CBAB0000}"/>
    <cellStyle name="Output 3 17 74" xfId="43317" xr:uid="{00000000-0005-0000-0000-0000CCAB0000}"/>
    <cellStyle name="Output 3 17 75" xfId="43318" xr:uid="{00000000-0005-0000-0000-0000CDAB0000}"/>
    <cellStyle name="Output 3 17 76" xfId="43319" xr:uid="{00000000-0005-0000-0000-0000CEAB0000}"/>
    <cellStyle name="Output 3 17 77" xfId="52495" xr:uid="{00000000-0005-0000-0000-0000CFAB0000}"/>
    <cellStyle name="Output 3 17 78" xfId="52279" xr:uid="{00000000-0005-0000-0000-0000D0AB0000}"/>
    <cellStyle name="Output 3 17 79" xfId="53188" xr:uid="{00000000-0005-0000-0000-0000D1AB0000}"/>
    <cellStyle name="Output 3 17 8" xfId="43320" xr:uid="{00000000-0005-0000-0000-0000D2AB0000}"/>
    <cellStyle name="Output 3 17 8 2" xfId="43321" xr:uid="{00000000-0005-0000-0000-0000D3AB0000}"/>
    <cellStyle name="Output 3 17 9" xfId="43322" xr:uid="{00000000-0005-0000-0000-0000D4AB0000}"/>
    <cellStyle name="Output 3 17 9 2" xfId="43323" xr:uid="{00000000-0005-0000-0000-0000D5AB0000}"/>
    <cellStyle name="Output 3 18" xfId="1170" xr:uid="{00000000-0005-0000-0000-0000D6AB0000}"/>
    <cellStyle name="Output 3 18 10" xfId="43324" xr:uid="{00000000-0005-0000-0000-0000D7AB0000}"/>
    <cellStyle name="Output 3 18 10 2" xfId="43325" xr:uid="{00000000-0005-0000-0000-0000D8AB0000}"/>
    <cellStyle name="Output 3 18 11" xfId="43326" xr:uid="{00000000-0005-0000-0000-0000D9AB0000}"/>
    <cellStyle name="Output 3 18 11 2" xfId="43327" xr:uid="{00000000-0005-0000-0000-0000DAAB0000}"/>
    <cellStyle name="Output 3 18 12" xfId="43328" xr:uid="{00000000-0005-0000-0000-0000DBAB0000}"/>
    <cellStyle name="Output 3 18 12 2" xfId="43329" xr:uid="{00000000-0005-0000-0000-0000DCAB0000}"/>
    <cellStyle name="Output 3 18 13" xfId="43330" xr:uid="{00000000-0005-0000-0000-0000DDAB0000}"/>
    <cellStyle name="Output 3 18 13 2" xfId="43331" xr:uid="{00000000-0005-0000-0000-0000DEAB0000}"/>
    <cellStyle name="Output 3 18 14" xfId="43332" xr:uid="{00000000-0005-0000-0000-0000DFAB0000}"/>
    <cellStyle name="Output 3 18 14 2" xfId="43333" xr:uid="{00000000-0005-0000-0000-0000E0AB0000}"/>
    <cellStyle name="Output 3 18 15" xfId="43334" xr:uid="{00000000-0005-0000-0000-0000E1AB0000}"/>
    <cellStyle name="Output 3 18 15 2" xfId="43335" xr:uid="{00000000-0005-0000-0000-0000E2AB0000}"/>
    <cellStyle name="Output 3 18 16" xfId="43336" xr:uid="{00000000-0005-0000-0000-0000E3AB0000}"/>
    <cellStyle name="Output 3 18 16 2" xfId="43337" xr:uid="{00000000-0005-0000-0000-0000E4AB0000}"/>
    <cellStyle name="Output 3 18 17" xfId="43338" xr:uid="{00000000-0005-0000-0000-0000E5AB0000}"/>
    <cellStyle name="Output 3 18 17 2" xfId="43339" xr:uid="{00000000-0005-0000-0000-0000E6AB0000}"/>
    <cellStyle name="Output 3 18 18" xfId="43340" xr:uid="{00000000-0005-0000-0000-0000E7AB0000}"/>
    <cellStyle name="Output 3 18 18 2" xfId="43341" xr:uid="{00000000-0005-0000-0000-0000E8AB0000}"/>
    <cellStyle name="Output 3 18 19" xfId="43342" xr:uid="{00000000-0005-0000-0000-0000E9AB0000}"/>
    <cellStyle name="Output 3 18 19 2" xfId="43343" xr:uid="{00000000-0005-0000-0000-0000EAAB0000}"/>
    <cellStyle name="Output 3 18 2" xfId="1171" xr:uid="{00000000-0005-0000-0000-0000EBAB0000}"/>
    <cellStyle name="Output 3 18 2 2" xfId="43344" xr:uid="{00000000-0005-0000-0000-0000ECAB0000}"/>
    <cellStyle name="Output 3 18 20" xfId="43345" xr:uid="{00000000-0005-0000-0000-0000EDAB0000}"/>
    <cellStyle name="Output 3 18 20 2" xfId="43346" xr:uid="{00000000-0005-0000-0000-0000EEAB0000}"/>
    <cellStyle name="Output 3 18 21" xfId="43347" xr:uid="{00000000-0005-0000-0000-0000EFAB0000}"/>
    <cellStyle name="Output 3 18 21 2" xfId="43348" xr:uid="{00000000-0005-0000-0000-0000F0AB0000}"/>
    <cellStyle name="Output 3 18 22" xfId="43349" xr:uid="{00000000-0005-0000-0000-0000F1AB0000}"/>
    <cellStyle name="Output 3 18 22 2" xfId="43350" xr:uid="{00000000-0005-0000-0000-0000F2AB0000}"/>
    <cellStyle name="Output 3 18 23" xfId="43351" xr:uid="{00000000-0005-0000-0000-0000F3AB0000}"/>
    <cellStyle name="Output 3 18 23 2" xfId="43352" xr:uid="{00000000-0005-0000-0000-0000F4AB0000}"/>
    <cellStyle name="Output 3 18 24" xfId="43353" xr:uid="{00000000-0005-0000-0000-0000F5AB0000}"/>
    <cellStyle name="Output 3 18 24 2" xfId="43354" xr:uid="{00000000-0005-0000-0000-0000F6AB0000}"/>
    <cellStyle name="Output 3 18 25" xfId="43355" xr:uid="{00000000-0005-0000-0000-0000F7AB0000}"/>
    <cellStyle name="Output 3 18 25 2" xfId="43356" xr:uid="{00000000-0005-0000-0000-0000F8AB0000}"/>
    <cellStyle name="Output 3 18 26" xfId="43357" xr:uid="{00000000-0005-0000-0000-0000F9AB0000}"/>
    <cellStyle name="Output 3 18 26 2" xfId="43358" xr:uid="{00000000-0005-0000-0000-0000FAAB0000}"/>
    <cellStyle name="Output 3 18 27" xfId="43359" xr:uid="{00000000-0005-0000-0000-0000FBAB0000}"/>
    <cellStyle name="Output 3 18 27 2" xfId="43360" xr:uid="{00000000-0005-0000-0000-0000FCAB0000}"/>
    <cellStyle name="Output 3 18 28" xfId="43361" xr:uid="{00000000-0005-0000-0000-0000FDAB0000}"/>
    <cellStyle name="Output 3 18 28 2" xfId="43362" xr:uid="{00000000-0005-0000-0000-0000FEAB0000}"/>
    <cellStyle name="Output 3 18 29" xfId="43363" xr:uid="{00000000-0005-0000-0000-0000FFAB0000}"/>
    <cellStyle name="Output 3 18 29 2" xfId="43364" xr:uid="{00000000-0005-0000-0000-000000AC0000}"/>
    <cellStyle name="Output 3 18 3" xfId="43365" xr:uid="{00000000-0005-0000-0000-000001AC0000}"/>
    <cellStyle name="Output 3 18 3 2" xfId="43366" xr:uid="{00000000-0005-0000-0000-000002AC0000}"/>
    <cellStyle name="Output 3 18 30" xfId="43367" xr:uid="{00000000-0005-0000-0000-000003AC0000}"/>
    <cellStyle name="Output 3 18 30 2" xfId="43368" xr:uid="{00000000-0005-0000-0000-000004AC0000}"/>
    <cellStyle name="Output 3 18 31" xfId="43369" xr:uid="{00000000-0005-0000-0000-000005AC0000}"/>
    <cellStyle name="Output 3 18 31 2" xfId="43370" xr:uid="{00000000-0005-0000-0000-000006AC0000}"/>
    <cellStyle name="Output 3 18 32" xfId="43371" xr:uid="{00000000-0005-0000-0000-000007AC0000}"/>
    <cellStyle name="Output 3 18 32 2" xfId="43372" xr:uid="{00000000-0005-0000-0000-000008AC0000}"/>
    <cellStyle name="Output 3 18 33" xfId="43373" xr:uid="{00000000-0005-0000-0000-000009AC0000}"/>
    <cellStyle name="Output 3 18 33 2" xfId="43374" xr:uid="{00000000-0005-0000-0000-00000AAC0000}"/>
    <cellStyle name="Output 3 18 34" xfId="43375" xr:uid="{00000000-0005-0000-0000-00000BAC0000}"/>
    <cellStyle name="Output 3 18 34 2" xfId="43376" xr:uid="{00000000-0005-0000-0000-00000CAC0000}"/>
    <cellStyle name="Output 3 18 35" xfId="43377" xr:uid="{00000000-0005-0000-0000-00000DAC0000}"/>
    <cellStyle name="Output 3 18 35 2" xfId="43378" xr:uid="{00000000-0005-0000-0000-00000EAC0000}"/>
    <cellStyle name="Output 3 18 36" xfId="43379" xr:uid="{00000000-0005-0000-0000-00000FAC0000}"/>
    <cellStyle name="Output 3 18 36 2" xfId="43380" xr:uid="{00000000-0005-0000-0000-000010AC0000}"/>
    <cellStyle name="Output 3 18 37" xfId="43381" xr:uid="{00000000-0005-0000-0000-000011AC0000}"/>
    <cellStyle name="Output 3 18 37 2" xfId="43382" xr:uid="{00000000-0005-0000-0000-000012AC0000}"/>
    <cellStyle name="Output 3 18 38" xfId="43383" xr:uid="{00000000-0005-0000-0000-000013AC0000}"/>
    <cellStyle name="Output 3 18 38 2" xfId="43384" xr:uid="{00000000-0005-0000-0000-000014AC0000}"/>
    <cellStyle name="Output 3 18 39" xfId="43385" xr:uid="{00000000-0005-0000-0000-000015AC0000}"/>
    <cellStyle name="Output 3 18 39 2" xfId="43386" xr:uid="{00000000-0005-0000-0000-000016AC0000}"/>
    <cellStyle name="Output 3 18 4" xfId="43387" xr:uid="{00000000-0005-0000-0000-000017AC0000}"/>
    <cellStyle name="Output 3 18 4 2" xfId="43388" xr:uid="{00000000-0005-0000-0000-000018AC0000}"/>
    <cellStyle name="Output 3 18 40" xfId="43389" xr:uid="{00000000-0005-0000-0000-000019AC0000}"/>
    <cellStyle name="Output 3 18 41" xfId="43390" xr:uid="{00000000-0005-0000-0000-00001AAC0000}"/>
    <cellStyle name="Output 3 18 42" xfId="43391" xr:uid="{00000000-0005-0000-0000-00001BAC0000}"/>
    <cellStyle name="Output 3 18 43" xfId="43392" xr:uid="{00000000-0005-0000-0000-00001CAC0000}"/>
    <cellStyle name="Output 3 18 44" xfId="43393" xr:uid="{00000000-0005-0000-0000-00001DAC0000}"/>
    <cellStyle name="Output 3 18 45" xfId="43394" xr:uid="{00000000-0005-0000-0000-00001EAC0000}"/>
    <cellStyle name="Output 3 18 46" xfId="43395" xr:uid="{00000000-0005-0000-0000-00001FAC0000}"/>
    <cellStyle name="Output 3 18 47" xfId="43396" xr:uid="{00000000-0005-0000-0000-000020AC0000}"/>
    <cellStyle name="Output 3 18 48" xfId="43397" xr:uid="{00000000-0005-0000-0000-000021AC0000}"/>
    <cellStyle name="Output 3 18 49" xfId="43398" xr:uid="{00000000-0005-0000-0000-000022AC0000}"/>
    <cellStyle name="Output 3 18 5" xfId="43399" xr:uid="{00000000-0005-0000-0000-000023AC0000}"/>
    <cellStyle name="Output 3 18 5 2" xfId="43400" xr:uid="{00000000-0005-0000-0000-000024AC0000}"/>
    <cellStyle name="Output 3 18 50" xfId="43401" xr:uid="{00000000-0005-0000-0000-000025AC0000}"/>
    <cellStyle name="Output 3 18 51" xfId="43402" xr:uid="{00000000-0005-0000-0000-000026AC0000}"/>
    <cellStyle name="Output 3 18 52" xfId="43403" xr:uid="{00000000-0005-0000-0000-000027AC0000}"/>
    <cellStyle name="Output 3 18 53" xfId="43404" xr:uid="{00000000-0005-0000-0000-000028AC0000}"/>
    <cellStyle name="Output 3 18 54" xfId="43405" xr:uid="{00000000-0005-0000-0000-000029AC0000}"/>
    <cellStyle name="Output 3 18 55" xfId="43406" xr:uid="{00000000-0005-0000-0000-00002AAC0000}"/>
    <cellStyle name="Output 3 18 56" xfId="43407" xr:uid="{00000000-0005-0000-0000-00002BAC0000}"/>
    <cellStyle name="Output 3 18 57" xfId="43408" xr:uid="{00000000-0005-0000-0000-00002CAC0000}"/>
    <cellStyle name="Output 3 18 58" xfId="43409" xr:uid="{00000000-0005-0000-0000-00002DAC0000}"/>
    <cellStyle name="Output 3 18 59" xfId="43410" xr:uid="{00000000-0005-0000-0000-00002EAC0000}"/>
    <cellStyle name="Output 3 18 6" xfId="43411" xr:uid="{00000000-0005-0000-0000-00002FAC0000}"/>
    <cellStyle name="Output 3 18 6 2" xfId="43412" xr:uid="{00000000-0005-0000-0000-000030AC0000}"/>
    <cellStyle name="Output 3 18 60" xfId="43413" xr:uid="{00000000-0005-0000-0000-000031AC0000}"/>
    <cellStyle name="Output 3 18 61" xfId="43414" xr:uid="{00000000-0005-0000-0000-000032AC0000}"/>
    <cellStyle name="Output 3 18 62" xfId="43415" xr:uid="{00000000-0005-0000-0000-000033AC0000}"/>
    <cellStyle name="Output 3 18 63" xfId="43416" xr:uid="{00000000-0005-0000-0000-000034AC0000}"/>
    <cellStyle name="Output 3 18 64" xfId="43417" xr:uid="{00000000-0005-0000-0000-000035AC0000}"/>
    <cellStyle name="Output 3 18 65" xfId="43418" xr:uid="{00000000-0005-0000-0000-000036AC0000}"/>
    <cellStyle name="Output 3 18 66" xfId="43419" xr:uid="{00000000-0005-0000-0000-000037AC0000}"/>
    <cellStyle name="Output 3 18 67" xfId="43420" xr:uid="{00000000-0005-0000-0000-000038AC0000}"/>
    <cellStyle name="Output 3 18 68" xfId="43421" xr:uid="{00000000-0005-0000-0000-000039AC0000}"/>
    <cellStyle name="Output 3 18 69" xfId="43422" xr:uid="{00000000-0005-0000-0000-00003AAC0000}"/>
    <cellStyle name="Output 3 18 7" xfId="43423" xr:uid="{00000000-0005-0000-0000-00003BAC0000}"/>
    <cellStyle name="Output 3 18 7 2" xfId="43424" xr:uid="{00000000-0005-0000-0000-00003CAC0000}"/>
    <cellStyle name="Output 3 18 70" xfId="43425" xr:uid="{00000000-0005-0000-0000-00003DAC0000}"/>
    <cellStyle name="Output 3 18 71" xfId="43426" xr:uid="{00000000-0005-0000-0000-00003EAC0000}"/>
    <cellStyle name="Output 3 18 72" xfId="43427" xr:uid="{00000000-0005-0000-0000-00003FAC0000}"/>
    <cellStyle name="Output 3 18 73" xfId="43428" xr:uid="{00000000-0005-0000-0000-000040AC0000}"/>
    <cellStyle name="Output 3 18 74" xfId="43429" xr:uid="{00000000-0005-0000-0000-000041AC0000}"/>
    <cellStyle name="Output 3 18 75" xfId="43430" xr:uid="{00000000-0005-0000-0000-000042AC0000}"/>
    <cellStyle name="Output 3 18 76" xfId="43431" xr:uid="{00000000-0005-0000-0000-000043AC0000}"/>
    <cellStyle name="Output 3 18 77" xfId="52662" xr:uid="{00000000-0005-0000-0000-000044AC0000}"/>
    <cellStyle name="Output 3 18 78" xfId="52917" xr:uid="{00000000-0005-0000-0000-000045AC0000}"/>
    <cellStyle name="Output 3 18 79" xfId="53378" xr:uid="{00000000-0005-0000-0000-000046AC0000}"/>
    <cellStyle name="Output 3 18 8" xfId="43432" xr:uid="{00000000-0005-0000-0000-000047AC0000}"/>
    <cellStyle name="Output 3 18 8 2" xfId="43433" xr:uid="{00000000-0005-0000-0000-000048AC0000}"/>
    <cellStyle name="Output 3 18 9" xfId="43434" xr:uid="{00000000-0005-0000-0000-000049AC0000}"/>
    <cellStyle name="Output 3 18 9 2" xfId="43435" xr:uid="{00000000-0005-0000-0000-00004AAC0000}"/>
    <cellStyle name="Output 3 19" xfId="1172" xr:uid="{00000000-0005-0000-0000-00004BAC0000}"/>
    <cellStyle name="Output 3 19 10" xfId="43436" xr:uid="{00000000-0005-0000-0000-00004CAC0000}"/>
    <cellStyle name="Output 3 19 10 2" xfId="43437" xr:uid="{00000000-0005-0000-0000-00004DAC0000}"/>
    <cellStyle name="Output 3 19 11" xfId="43438" xr:uid="{00000000-0005-0000-0000-00004EAC0000}"/>
    <cellStyle name="Output 3 19 11 2" xfId="43439" xr:uid="{00000000-0005-0000-0000-00004FAC0000}"/>
    <cellStyle name="Output 3 19 12" xfId="43440" xr:uid="{00000000-0005-0000-0000-000050AC0000}"/>
    <cellStyle name="Output 3 19 12 2" xfId="43441" xr:uid="{00000000-0005-0000-0000-000051AC0000}"/>
    <cellStyle name="Output 3 19 13" xfId="43442" xr:uid="{00000000-0005-0000-0000-000052AC0000}"/>
    <cellStyle name="Output 3 19 13 2" xfId="43443" xr:uid="{00000000-0005-0000-0000-000053AC0000}"/>
    <cellStyle name="Output 3 19 14" xfId="43444" xr:uid="{00000000-0005-0000-0000-000054AC0000}"/>
    <cellStyle name="Output 3 19 14 2" xfId="43445" xr:uid="{00000000-0005-0000-0000-000055AC0000}"/>
    <cellStyle name="Output 3 19 15" xfId="43446" xr:uid="{00000000-0005-0000-0000-000056AC0000}"/>
    <cellStyle name="Output 3 19 15 2" xfId="43447" xr:uid="{00000000-0005-0000-0000-000057AC0000}"/>
    <cellStyle name="Output 3 19 16" xfId="43448" xr:uid="{00000000-0005-0000-0000-000058AC0000}"/>
    <cellStyle name="Output 3 19 16 2" xfId="43449" xr:uid="{00000000-0005-0000-0000-000059AC0000}"/>
    <cellStyle name="Output 3 19 17" xfId="43450" xr:uid="{00000000-0005-0000-0000-00005AAC0000}"/>
    <cellStyle name="Output 3 19 17 2" xfId="43451" xr:uid="{00000000-0005-0000-0000-00005BAC0000}"/>
    <cellStyle name="Output 3 19 18" xfId="43452" xr:uid="{00000000-0005-0000-0000-00005CAC0000}"/>
    <cellStyle name="Output 3 19 18 2" xfId="43453" xr:uid="{00000000-0005-0000-0000-00005DAC0000}"/>
    <cellStyle name="Output 3 19 19" xfId="43454" xr:uid="{00000000-0005-0000-0000-00005EAC0000}"/>
    <cellStyle name="Output 3 19 19 2" xfId="43455" xr:uid="{00000000-0005-0000-0000-00005FAC0000}"/>
    <cellStyle name="Output 3 19 2" xfId="1173" xr:uid="{00000000-0005-0000-0000-000060AC0000}"/>
    <cellStyle name="Output 3 19 2 2" xfId="43456" xr:uid="{00000000-0005-0000-0000-000061AC0000}"/>
    <cellStyle name="Output 3 19 20" xfId="43457" xr:uid="{00000000-0005-0000-0000-000062AC0000}"/>
    <cellStyle name="Output 3 19 20 2" xfId="43458" xr:uid="{00000000-0005-0000-0000-000063AC0000}"/>
    <cellStyle name="Output 3 19 21" xfId="43459" xr:uid="{00000000-0005-0000-0000-000064AC0000}"/>
    <cellStyle name="Output 3 19 21 2" xfId="43460" xr:uid="{00000000-0005-0000-0000-000065AC0000}"/>
    <cellStyle name="Output 3 19 22" xfId="43461" xr:uid="{00000000-0005-0000-0000-000066AC0000}"/>
    <cellStyle name="Output 3 19 22 2" xfId="43462" xr:uid="{00000000-0005-0000-0000-000067AC0000}"/>
    <cellStyle name="Output 3 19 23" xfId="43463" xr:uid="{00000000-0005-0000-0000-000068AC0000}"/>
    <cellStyle name="Output 3 19 23 2" xfId="43464" xr:uid="{00000000-0005-0000-0000-000069AC0000}"/>
    <cellStyle name="Output 3 19 24" xfId="43465" xr:uid="{00000000-0005-0000-0000-00006AAC0000}"/>
    <cellStyle name="Output 3 19 24 2" xfId="43466" xr:uid="{00000000-0005-0000-0000-00006BAC0000}"/>
    <cellStyle name="Output 3 19 25" xfId="43467" xr:uid="{00000000-0005-0000-0000-00006CAC0000}"/>
    <cellStyle name="Output 3 19 25 2" xfId="43468" xr:uid="{00000000-0005-0000-0000-00006DAC0000}"/>
    <cellStyle name="Output 3 19 26" xfId="43469" xr:uid="{00000000-0005-0000-0000-00006EAC0000}"/>
    <cellStyle name="Output 3 19 26 2" xfId="43470" xr:uid="{00000000-0005-0000-0000-00006FAC0000}"/>
    <cellStyle name="Output 3 19 27" xfId="43471" xr:uid="{00000000-0005-0000-0000-000070AC0000}"/>
    <cellStyle name="Output 3 19 27 2" xfId="43472" xr:uid="{00000000-0005-0000-0000-000071AC0000}"/>
    <cellStyle name="Output 3 19 28" xfId="43473" xr:uid="{00000000-0005-0000-0000-000072AC0000}"/>
    <cellStyle name="Output 3 19 28 2" xfId="43474" xr:uid="{00000000-0005-0000-0000-000073AC0000}"/>
    <cellStyle name="Output 3 19 29" xfId="43475" xr:uid="{00000000-0005-0000-0000-000074AC0000}"/>
    <cellStyle name="Output 3 19 29 2" xfId="43476" xr:uid="{00000000-0005-0000-0000-000075AC0000}"/>
    <cellStyle name="Output 3 19 3" xfId="43477" xr:uid="{00000000-0005-0000-0000-000076AC0000}"/>
    <cellStyle name="Output 3 19 3 2" xfId="43478" xr:uid="{00000000-0005-0000-0000-000077AC0000}"/>
    <cellStyle name="Output 3 19 30" xfId="43479" xr:uid="{00000000-0005-0000-0000-000078AC0000}"/>
    <cellStyle name="Output 3 19 30 2" xfId="43480" xr:uid="{00000000-0005-0000-0000-000079AC0000}"/>
    <cellStyle name="Output 3 19 31" xfId="43481" xr:uid="{00000000-0005-0000-0000-00007AAC0000}"/>
    <cellStyle name="Output 3 19 31 2" xfId="43482" xr:uid="{00000000-0005-0000-0000-00007BAC0000}"/>
    <cellStyle name="Output 3 19 32" xfId="43483" xr:uid="{00000000-0005-0000-0000-00007CAC0000}"/>
    <cellStyle name="Output 3 19 32 2" xfId="43484" xr:uid="{00000000-0005-0000-0000-00007DAC0000}"/>
    <cellStyle name="Output 3 19 33" xfId="43485" xr:uid="{00000000-0005-0000-0000-00007EAC0000}"/>
    <cellStyle name="Output 3 19 33 2" xfId="43486" xr:uid="{00000000-0005-0000-0000-00007FAC0000}"/>
    <cellStyle name="Output 3 19 34" xfId="43487" xr:uid="{00000000-0005-0000-0000-000080AC0000}"/>
    <cellStyle name="Output 3 19 34 2" xfId="43488" xr:uid="{00000000-0005-0000-0000-000081AC0000}"/>
    <cellStyle name="Output 3 19 35" xfId="43489" xr:uid="{00000000-0005-0000-0000-000082AC0000}"/>
    <cellStyle name="Output 3 19 35 2" xfId="43490" xr:uid="{00000000-0005-0000-0000-000083AC0000}"/>
    <cellStyle name="Output 3 19 36" xfId="43491" xr:uid="{00000000-0005-0000-0000-000084AC0000}"/>
    <cellStyle name="Output 3 19 36 2" xfId="43492" xr:uid="{00000000-0005-0000-0000-000085AC0000}"/>
    <cellStyle name="Output 3 19 37" xfId="43493" xr:uid="{00000000-0005-0000-0000-000086AC0000}"/>
    <cellStyle name="Output 3 19 37 2" xfId="43494" xr:uid="{00000000-0005-0000-0000-000087AC0000}"/>
    <cellStyle name="Output 3 19 38" xfId="43495" xr:uid="{00000000-0005-0000-0000-000088AC0000}"/>
    <cellStyle name="Output 3 19 38 2" xfId="43496" xr:uid="{00000000-0005-0000-0000-000089AC0000}"/>
    <cellStyle name="Output 3 19 39" xfId="43497" xr:uid="{00000000-0005-0000-0000-00008AAC0000}"/>
    <cellStyle name="Output 3 19 39 2" xfId="43498" xr:uid="{00000000-0005-0000-0000-00008BAC0000}"/>
    <cellStyle name="Output 3 19 4" xfId="43499" xr:uid="{00000000-0005-0000-0000-00008CAC0000}"/>
    <cellStyle name="Output 3 19 4 2" xfId="43500" xr:uid="{00000000-0005-0000-0000-00008DAC0000}"/>
    <cellStyle name="Output 3 19 40" xfId="43501" xr:uid="{00000000-0005-0000-0000-00008EAC0000}"/>
    <cellStyle name="Output 3 19 41" xfId="43502" xr:uid="{00000000-0005-0000-0000-00008FAC0000}"/>
    <cellStyle name="Output 3 19 42" xfId="43503" xr:uid="{00000000-0005-0000-0000-000090AC0000}"/>
    <cellStyle name="Output 3 19 43" xfId="43504" xr:uid="{00000000-0005-0000-0000-000091AC0000}"/>
    <cellStyle name="Output 3 19 44" xfId="43505" xr:uid="{00000000-0005-0000-0000-000092AC0000}"/>
    <cellStyle name="Output 3 19 45" xfId="43506" xr:uid="{00000000-0005-0000-0000-000093AC0000}"/>
    <cellStyle name="Output 3 19 46" xfId="43507" xr:uid="{00000000-0005-0000-0000-000094AC0000}"/>
    <cellStyle name="Output 3 19 47" xfId="43508" xr:uid="{00000000-0005-0000-0000-000095AC0000}"/>
    <cellStyle name="Output 3 19 48" xfId="43509" xr:uid="{00000000-0005-0000-0000-000096AC0000}"/>
    <cellStyle name="Output 3 19 49" xfId="43510" xr:uid="{00000000-0005-0000-0000-000097AC0000}"/>
    <cellStyle name="Output 3 19 5" xfId="43511" xr:uid="{00000000-0005-0000-0000-000098AC0000}"/>
    <cellStyle name="Output 3 19 5 2" xfId="43512" xr:uid="{00000000-0005-0000-0000-000099AC0000}"/>
    <cellStyle name="Output 3 19 50" xfId="43513" xr:uid="{00000000-0005-0000-0000-00009AAC0000}"/>
    <cellStyle name="Output 3 19 51" xfId="43514" xr:uid="{00000000-0005-0000-0000-00009BAC0000}"/>
    <cellStyle name="Output 3 19 52" xfId="43515" xr:uid="{00000000-0005-0000-0000-00009CAC0000}"/>
    <cellStyle name="Output 3 19 53" xfId="43516" xr:uid="{00000000-0005-0000-0000-00009DAC0000}"/>
    <cellStyle name="Output 3 19 54" xfId="43517" xr:uid="{00000000-0005-0000-0000-00009EAC0000}"/>
    <cellStyle name="Output 3 19 55" xfId="43518" xr:uid="{00000000-0005-0000-0000-00009FAC0000}"/>
    <cellStyle name="Output 3 19 56" xfId="43519" xr:uid="{00000000-0005-0000-0000-0000A0AC0000}"/>
    <cellStyle name="Output 3 19 57" xfId="43520" xr:uid="{00000000-0005-0000-0000-0000A1AC0000}"/>
    <cellStyle name="Output 3 19 58" xfId="43521" xr:uid="{00000000-0005-0000-0000-0000A2AC0000}"/>
    <cellStyle name="Output 3 19 59" xfId="43522" xr:uid="{00000000-0005-0000-0000-0000A3AC0000}"/>
    <cellStyle name="Output 3 19 6" xfId="43523" xr:uid="{00000000-0005-0000-0000-0000A4AC0000}"/>
    <cellStyle name="Output 3 19 6 2" xfId="43524" xr:uid="{00000000-0005-0000-0000-0000A5AC0000}"/>
    <cellStyle name="Output 3 19 60" xfId="43525" xr:uid="{00000000-0005-0000-0000-0000A6AC0000}"/>
    <cellStyle name="Output 3 19 61" xfId="43526" xr:uid="{00000000-0005-0000-0000-0000A7AC0000}"/>
    <cellStyle name="Output 3 19 62" xfId="43527" xr:uid="{00000000-0005-0000-0000-0000A8AC0000}"/>
    <cellStyle name="Output 3 19 63" xfId="43528" xr:uid="{00000000-0005-0000-0000-0000A9AC0000}"/>
    <cellStyle name="Output 3 19 64" xfId="43529" xr:uid="{00000000-0005-0000-0000-0000AAAC0000}"/>
    <cellStyle name="Output 3 19 65" xfId="43530" xr:uid="{00000000-0005-0000-0000-0000ABAC0000}"/>
    <cellStyle name="Output 3 19 66" xfId="43531" xr:uid="{00000000-0005-0000-0000-0000ACAC0000}"/>
    <cellStyle name="Output 3 19 67" xfId="43532" xr:uid="{00000000-0005-0000-0000-0000ADAC0000}"/>
    <cellStyle name="Output 3 19 68" xfId="43533" xr:uid="{00000000-0005-0000-0000-0000AEAC0000}"/>
    <cellStyle name="Output 3 19 69" xfId="43534" xr:uid="{00000000-0005-0000-0000-0000AFAC0000}"/>
    <cellStyle name="Output 3 19 7" xfId="43535" xr:uid="{00000000-0005-0000-0000-0000B0AC0000}"/>
    <cellStyle name="Output 3 19 7 2" xfId="43536" xr:uid="{00000000-0005-0000-0000-0000B1AC0000}"/>
    <cellStyle name="Output 3 19 70" xfId="43537" xr:uid="{00000000-0005-0000-0000-0000B2AC0000}"/>
    <cellStyle name="Output 3 19 71" xfId="43538" xr:uid="{00000000-0005-0000-0000-0000B3AC0000}"/>
    <cellStyle name="Output 3 19 72" xfId="43539" xr:uid="{00000000-0005-0000-0000-0000B4AC0000}"/>
    <cellStyle name="Output 3 19 73" xfId="43540" xr:uid="{00000000-0005-0000-0000-0000B5AC0000}"/>
    <cellStyle name="Output 3 19 74" xfId="43541" xr:uid="{00000000-0005-0000-0000-0000B6AC0000}"/>
    <cellStyle name="Output 3 19 75" xfId="43542" xr:uid="{00000000-0005-0000-0000-0000B7AC0000}"/>
    <cellStyle name="Output 3 19 76" xfId="43543" xr:uid="{00000000-0005-0000-0000-0000B8AC0000}"/>
    <cellStyle name="Output 3 19 77" xfId="52544" xr:uid="{00000000-0005-0000-0000-0000B9AC0000}"/>
    <cellStyle name="Output 3 19 78" xfId="52776" xr:uid="{00000000-0005-0000-0000-0000BAAC0000}"/>
    <cellStyle name="Output 3 19 79" xfId="53237" xr:uid="{00000000-0005-0000-0000-0000BBAC0000}"/>
    <cellStyle name="Output 3 19 8" xfId="43544" xr:uid="{00000000-0005-0000-0000-0000BCAC0000}"/>
    <cellStyle name="Output 3 19 8 2" xfId="43545" xr:uid="{00000000-0005-0000-0000-0000BDAC0000}"/>
    <cellStyle name="Output 3 19 9" xfId="43546" xr:uid="{00000000-0005-0000-0000-0000BEAC0000}"/>
    <cellStyle name="Output 3 19 9 2" xfId="43547" xr:uid="{00000000-0005-0000-0000-0000BFAC0000}"/>
    <cellStyle name="Output 3 2" xfId="1174" xr:uid="{00000000-0005-0000-0000-0000C0AC0000}"/>
    <cellStyle name="Output 3 2 10" xfId="43548" xr:uid="{00000000-0005-0000-0000-0000C1AC0000}"/>
    <cellStyle name="Output 3 2 10 2" xfId="43549" xr:uid="{00000000-0005-0000-0000-0000C2AC0000}"/>
    <cellStyle name="Output 3 2 11" xfId="43550" xr:uid="{00000000-0005-0000-0000-0000C3AC0000}"/>
    <cellStyle name="Output 3 2 11 2" xfId="43551" xr:uid="{00000000-0005-0000-0000-0000C4AC0000}"/>
    <cellStyle name="Output 3 2 12" xfId="43552" xr:uid="{00000000-0005-0000-0000-0000C5AC0000}"/>
    <cellStyle name="Output 3 2 12 2" xfId="43553" xr:uid="{00000000-0005-0000-0000-0000C6AC0000}"/>
    <cellStyle name="Output 3 2 13" xfId="43554" xr:uid="{00000000-0005-0000-0000-0000C7AC0000}"/>
    <cellStyle name="Output 3 2 13 2" xfId="43555" xr:uid="{00000000-0005-0000-0000-0000C8AC0000}"/>
    <cellStyle name="Output 3 2 14" xfId="43556" xr:uid="{00000000-0005-0000-0000-0000C9AC0000}"/>
    <cellStyle name="Output 3 2 14 2" xfId="43557" xr:uid="{00000000-0005-0000-0000-0000CAAC0000}"/>
    <cellStyle name="Output 3 2 15" xfId="43558" xr:uid="{00000000-0005-0000-0000-0000CBAC0000}"/>
    <cellStyle name="Output 3 2 15 2" xfId="43559" xr:uid="{00000000-0005-0000-0000-0000CCAC0000}"/>
    <cellStyle name="Output 3 2 16" xfId="43560" xr:uid="{00000000-0005-0000-0000-0000CDAC0000}"/>
    <cellStyle name="Output 3 2 16 2" xfId="43561" xr:uid="{00000000-0005-0000-0000-0000CEAC0000}"/>
    <cellStyle name="Output 3 2 17" xfId="43562" xr:uid="{00000000-0005-0000-0000-0000CFAC0000}"/>
    <cellStyle name="Output 3 2 17 2" xfId="43563" xr:uid="{00000000-0005-0000-0000-0000D0AC0000}"/>
    <cellStyle name="Output 3 2 18" xfId="43564" xr:uid="{00000000-0005-0000-0000-0000D1AC0000}"/>
    <cellStyle name="Output 3 2 18 2" xfId="43565" xr:uid="{00000000-0005-0000-0000-0000D2AC0000}"/>
    <cellStyle name="Output 3 2 19" xfId="43566" xr:uid="{00000000-0005-0000-0000-0000D3AC0000}"/>
    <cellStyle name="Output 3 2 19 2" xfId="43567" xr:uid="{00000000-0005-0000-0000-0000D4AC0000}"/>
    <cellStyle name="Output 3 2 2" xfId="1175" xr:uid="{00000000-0005-0000-0000-0000D5AC0000}"/>
    <cellStyle name="Output 3 2 2 2" xfId="43568" xr:uid="{00000000-0005-0000-0000-0000D6AC0000}"/>
    <cellStyle name="Output 3 2 20" xfId="43569" xr:uid="{00000000-0005-0000-0000-0000D7AC0000}"/>
    <cellStyle name="Output 3 2 20 2" xfId="43570" xr:uid="{00000000-0005-0000-0000-0000D8AC0000}"/>
    <cellStyle name="Output 3 2 21" xfId="43571" xr:uid="{00000000-0005-0000-0000-0000D9AC0000}"/>
    <cellStyle name="Output 3 2 21 2" xfId="43572" xr:uid="{00000000-0005-0000-0000-0000DAAC0000}"/>
    <cellStyle name="Output 3 2 22" xfId="43573" xr:uid="{00000000-0005-0000-0000-0000DBAC0000}"/>
    <cellStyle name="Output 3 2 22 2" xfId="43574" xr:uid="{00000000-0005-0000-0000-0000DCAC0000}"/>
    <cellStyle name="Output 3 2 23" xfId="43575" xr:uid="{00000000-0005-0000-0000-0000DDAC0000}"/>
    <cellStyle name="Output 3 2 23 2" xfId="43576" xr:uid="{00000000-0005-0000-0000-0000DEAC0000}"/>
    <cellStyle name="Output 3 2 24" xfId="43577" xr:uid="{00000000-0005-0000-0000-0000DFAC0000}"/>
    <cellStyle name="Output 3 2 24 2" xfId="43578" xr:uid="{00000000-0005-0000-0000-0000E0AC0000}"/>
    <cellStyle name="Output 3 2 25" xfId="43579" xr:uid="{00000000-0005-0000-0000-0000E1AC0000}"/>
    <cellStyle name="Output 3 2 25 2" xfId="43580" xr:uid="{00000000-0005-0000-0000-0000E2AC0000}"/>
    <cellStyle name="Output 3 2 26" xfId="43581" xr:uid="{00000000-0005-0000-0000-0000E3AC0000}"/>
    <cellStyle name="Output 3 2 26 2" xfId="43582" xr:uid="{00000000-0005-0000-0000-0000E4AC0000}"/>
    <cellStyle name="Output 3 2 27" xfId="43583" xr:uid="{00000000-0005-0000-0000-0000E5AC0000}"/>
    <cellStyle name="Output 3 2 27 2" xfId="43584" xr:uid="{00000000-0005-0000-0000-0000E6AC0000}"/>
    <cellStyle name="Output 3 2 28" xfId="43585" xr:uid="{00000000-0005-0000-0000-0000E7AC0000}"/>
    <cellStyle name="Output 3 2 28 2" xfId="43586" xr:uid="{00000000-0005-0000-0000-0000E8AC0000}"/>
    <cellStyle name="Output 3 2 29" xfId="43587" xr:uid="{00000000-0005-0000-0000-0000E9AC0000}"/>
    <cellStyle name="Output 3 2 29 2" xfId="43588" xr:uid="{00000000-0005-0000-0000-0000EAAC0000}"/>
    <cellStyle name="Output 3 2 3" xfId="43589" xr:uid="{00000000-0005-0000-0000-0000EBAC0000}"/>
    <cellStyle name="Output 3 2 3 2" xfId="43590" xr:uid="{00000000-0005-0000-0000-0000ECAC0000}"/>
    <cellStyle name="Output 3 2 30" xfId="43591" xr:uid="{00000000-0005-0000-0000-0000EDAC0000}"/>
    <cellStyle name="Output 3 2 30 2" xfId="43592" xr:uid="{00000000-0005-0000-0000-0000EEAC0000}"/>
    <cellStyle name="Output 3 2 31" xfId="43593" xr:uid="{00000000-0005-0000-0000-0000EFAC0000}"/>
    <cellStyle name="Output 3 2 31 2" xfId="43594" xr:uid="{00000000-0005-0000-0000-0000F0AC0000}"/>
    <cellStyle name="Output 3 2 32" xfId="43595" xr:uid="{00000000-0005-0000-0000-0000F1AC0000}"/>
    <cellStyle name="Output 3 2 32 2" xfId="43596" xr:uid="{00000000-0005-0000-0000-0000F2AC0000}"/>
    <cellStyle name="Output 3 2 33" xfId="43597" xr:uid="{00000000-0005-0000-0000-0000F3AC0000}"/>
    <cellStyle name="Output 3 2 33 2" xfId="43598" xr:uid="{00000000-0005-0000-0000-0000F4AC0000}"/>
    <cellStyle name="Output 3 2 34" xfId="43599" xr:uid="{00000000-0005-0000-0000-0000F5AC0000}"/>
    <cellStyle name="Output 3 2 34 2" xfId="43600" xr:uid="{00000000-0005-0000-0000-0000F6AC0000}"/>
    <cellStyle name="Output 3 2 35" xfId="43601" xr:uid="{00000000-0005-0000-0000-0000F7AC0000}"/>
    <cellStyle name="Output 3 2 35 2" xfId="43602" xr:uid="{00000000-0005-0000-0000-0000F8AC0000}"/>
    <cellStyle name="Output 3 2 36" xfId="43603" xr:uid="{00000000-0005-0000-0000-0000F9AC0000}"/>
    <cellStyle name="Output 3 2 36 2" xfId="43604" xr:uid="{00000000-0005-0000-0000-0000FAAC0000}"/>
    <cellStyle name="Output 3 2 37" xfId="43605" xr:uid="{00000000-0005-0000-0000-0000FBAC0000}"/>
    <cellStyle name="Output 3 2 37 2" xfId="43606" xr:uid="{00000000-0005-0000-0000-0000FCAC0000}"/>
    <cellStyle name="Output 3 2 38" xfId="43607" xr:uid="{00000000-0005-0000-0000-0000FDAC0000}"/>
    <cellStyle name="Output 3 2 38 2" xfId="43608" xr:uid="{00000000-0005-0000-0000-0000FEAC0000}"/>
    <cellStyle name="Output 3 2 39" xfId="43609" xr:uid="{00000000-0005-0000-0000-0000FFAC0000}"/>
    <cellStyle name="Output 3 2 39 2" xfId="43610" xr:uid="{00000000-0005-0000-0000-000000AD0000}"/>
    <cellStyle name="Output 3 2 4" xfId="43611" xr:uid="{00000000-0005-0000-0000-000001AD0000}"/>
    <cellStyle name="Output 3 2 4 2" xfId="43612" xr:uid="{00000000-0005-0000-0000-000002AD0000}"/>
    <cellStyle name="Output 3 2 40" xfId="43613" xr:uid="{00000000-0005-0000-0000-000003AD0000}"/>
    <cellStyle name="Output 3 2 41" xfId="43614" xr:uid="{00000000-0005-0000-0000-000004AD0000}"/>
    <cellStyle name="Output 3 2 42" xfId="43615" xr:uid="{00000000-0005-0000-0000-000005AD0000}"/>
    <cellStyle name="Output 3 2 43" xfId="43616" xr:uid="{00000000-0005-0000-0000-000006AD0000}"/>
    <cellStyle name="Output 3 2 44" xfId="43617" xr:uid="{00000000-0005-0000-0000-000007AD0000}"/>
    <cellStyle name="Output 3 2 45" xfId="43618" xr:uid="{00000000-0005-0000-0000-000008AD0000}"/>
    <cellStyle name="Output 3 2 46" xfId="43619" xr:uid="{00000000-0005-0000-0000-000009AD0000}"/>
    <cellStyle name="Output 3 2 47" xfId="43620" xr:uid="{00000000-0005-0000-0000-00000AAD0000}"/>
    <cellStyle name="Output 3 2 48" xfId="43621" xr:uid="{00000000-0005-0000-0000-00000BAD0000}"/>
    <cellStyle name="Output 3 2 49" xfId="43622" xr:uid="{00000000-0005-0000-0000-00000CAD0000}"/>
    <cellStyle name="Output 3 2 5" xfId="43623" xr:uid="{00000000-0005-0000-0000-00000DAD0000}"/>
    <cellStyle name="Output 3 2 5 2" xfId="43624" xr:uid="{00000000-0005-0000-0000-00000EAD0000}"/>
    <cellStyle name="Output 3 2 50" xfId="43625" xr:uid="{00000000-0005-0000-0000-00000FAD0000}"/>
    <cellStyle name="Output 3 2 51" xfId="43626" xr:uid="{00000000-0005-0000-0000-000010AD0000}"/>
    <cellStyle name="Output 3 2 52" xfId="43627" xr:uid="{00000000-0005-0000-0000-000011AD0000}"/>
    <cellStyle name="Output 3 2 53" xfId="43628" xr:uid="{00000000-0005-0000-0000-000012AD0000}"/>
    <cellStyle name="Output 3 2 54" xfId="43629" xr:uid="{00000000-0005-0000-0000-000013AD0000}"/>
    <cellStyle name="Output 3 2 55" xfId="43630" xr:uid="{00000000-0005-0000-0000-000014AD0000}"/>
    <cellStyle name="Output 3 2 56" xfId="43631" xr:uid="{00000000-0005-0000-0000-000015AD0000}"/>
    <cellStyle name="Output 3 2 57" xfId="43632" xr:uid="{00000000-0005-0000-0000-000016AD0000}"/>
    <cellStyle name="Output 3 2 58" xfId="43633" xr:uid="{00000000-0005-0000-0000-000017AD0000}"/>
    <cellStyle name="Output 3 2 59" xfId="43634" xr:uid="{00000000-0005-0000-0000-000018AD0000}"/>
    <cellStyle name="Output 3 2 6" xfId="43635" xr:uid="{00000000-0005-0000-0000-000019AD0000}"/>
    <cellStyle name="Output 3 2 6 2" xfId="43636" xr:uid="{00000000-0005-0000-0000-00001AAD0000}"/>
    <cellStyle name="Output 3 2 60" xfId="43637" xr:uid="{00000000-0005-0000-0000-00001BAD0000}"/>
    <cellStyle name="Output 3 2 61" xfId="43638" xr:uid="{00000000-0005-0000-0000-00001CAD0000}"/>
    <cellStyle name="Output 3 2 62" xfId="43639" xr:uid="{00000000-0005-0000-0000-00001DAD0000}"/>
    <cellStyle name="Output 3 2 63" xfId="43640" xr:uid="{00000000-0005-0000-0000-00001EAD0000}"/>
    <cellStyle name="Output 3 2 64" xfId="43641" xr:uid="{00000000-0005-0000-0000-00001FAD0000}"/>
    <cellStyle name="Output 3 2 65" xfId="43642" xr:uid="{00000000-0005-0000-0000-000020AD0000}"/>
    <cellStyle name="Output 3 2 66" xfId="43643" xr:uid="{00000000-0005-0000-0000-000021AD0000}"/>
    <cellStyle name="Output 3 2 67" xfId="43644" xr:uid="{00000000-0005-0000-0000-000022AD0000}"/>
    <cellStyle name="Output 3 2 68" xfId="43645" xr:uid="{00000000-0005-0000-0000-000023AD0000}"/>
    <cellStyle name="Output 3 2 69" xfId="43646" xr:uid="{00000000-0005-0000-0000-000024AD0000}"/>
    <cellStyle name="Output 3 2 7" xfId="43647" xr:uid="{00000000-0005-0000-0000-000025AD0000}"/>
    <cellStyle name="Output 3 2 7 2" xfId="43648" xr:uid="{00000000-0005-0000-0000-000026AD0000}"/>
    <cellStyle name="Output 3 2 70" xfId="43649" xr:uid="{00000000-0005-0000-0000-000027AD0000}"/>
    <cellStyle name="Output 3 2 71" xfId="43650" xr:uid="{00000000-0005-0000-0000-000028AD0000}"/>
    <cellStyle name="Output 3 2 72" xfId="43651" xr:uid="{00000000-0005-0000-0000-000029AD0000}"/>
    <cellStyle name="Output 3 2 73" xfId="43652" xr:uid="{00000000-0005-0000-0000-00002AAD0000}"/>
    <cellStyle name="Output 3 2 74" xfId="43653" xr:uid="{00000000-0005-0000-0000-00002BAD0000}"/>
    <cellStyle name="Output 3 2 75" xfId="43654" xr:uid="{00000000-0005-0000-0000-00002CAD0000}"/>
    <cellStyle name="Output 3 2 76" xfId="43655" xr:uid="{00000000-0005-0000-0000-00002DAD0000}"/>
    <cellStyle name="Output 3 2 77" xfId="52552" xr:uid="{00000000-0005-0000-0000-00002EAD0000}"/>
    <cellStyle name="Output 3 2 78" xfId="52784" xr:uid="{00000000-0005-0000-0000-00002FAD0000}"/>
    <cellStyle name="Output 3 2 79" xfId="53245" xr:uid="{00000000-0005-0000-0000-000030AD0000}"/>
    <cellStyle name="Output 3 2 8" xfId="43656" xr:uid="{00000000-0005-0000-0000-000031AD0000}"/>
    <cellStyle name="Output 3 2 8 2" xfId="43657" xr:uid="{00000000-0005-0000-0000-000032AD0000}"/>
    <cellStyle name="Output 3 2 9" xfId="43658" xr:uid="{00000000-0005-0000-0000-000033AD0000}"/>
    <cellStyle name="Output 3 2 9 2" xfId="43659" xr:uid="{00000000-0005-0000-0000-000034AD0000}"/>
    <cellStyle name="Output 3 20" xfId="1176" xr:uid="{00000000-0005-0000-0000-000035AD0000}"/>
    <cellStyle name="Output 3 20 10" xfId="43660" xr:uid="{00000000-0005-0000-0000-000036AD0000}"/>
    <cellStyle name="Output 3 20 10 2" xfId="43661" xr:uid="{00000000-0005-0000-0000-000037AD0000}"/>
    <cellStyle name="Output 3 20 11" xfId="43662" xr:uid="{00000000-0005-0000-0000-000038AD0000}"/>
    <cellStyle name="Output 3 20 11 2" xfId="43663" xr:uid="{00000000-0005-0000-0000-000039AD0000}"/>
    <cellStyle name="Output 3 20 12" xfId="43664" xr:uid="{00000000-0005-0000-0000-00003AAD0000}"/>
    <cellStyle name="Output 3 20 12 2" xfId="43665" xr:uid="{00000000-0005-0000-0000-00003BAD0000}"/>
    <cellStyle name="Output 3 20 13" xfId="43666" xr:uid="{00000000-0005-0000-0000-00003CAD0000}"/>
    <cellStyle name="Output 3 20 13 2" xfId="43667" xr:uid="{00000000-0005-0000-0000-00003DAD0000}"/>
    <cellStyle name="Output 3 20 14" xfId="43668" xr:uid="{00000000-0005-0000-0000-00003EAD0000}"/>
    <cellStyle name="Output 3 20 14 2" xfId="43669" xr:uid="{00000000-0005-0000-0000-00003FAD0000}"/>
    <cellStyle name="Output 3 20 15" xfId="43670" xr:uid="{00000000-0005-0000-0000-000040AD0000}"/>
    <cellStyle name="Output 3 20 15 2" xfId="43671" xr:uid="{00000000-0005-0000-0000-000041AD0000}"/>
    <cellStyle name="Output 3 20 16" xfId="43672" xr:uid="{00000000-0005-0000-0000-000042AD0000}"/>
    <cellStyle name="Output 3 20 16 2" xfId="43673" xr:uid="{00000000-0005-0000-0000-000043AD0000}"/>
    <cellStyle name="Output 3 20 17" xfId="43674" xr:uid="{00000000-0005-0000-0000-000044AD0000}"/>
    <cellStyle name="Output 3 20 17 2" xfId="43675" xr:uid="{00000000-0005-0000-0000-000045AD0000}"/>
    <cellStyle name="Output 3 20 18" xfId="43676" xr:uid="{00000000-0005-0000-0000-000046AD0000}"/>
    <cellStyle name="Output 3 20 18 2" xfId="43677" xr:uid="{00000000-0005-0000-0000-000047AD0000}"/>
    <cellStyle name="Output 3 20 19" xfId="43678" xr:uid="{00000000-0005-0000-0000-000048AD0000}"/>
    <cellStyle name="Output 3 20 19 2" xfId="43679" xr:uid="{00000000-0005-0000-0000-000049AD0000}"/>
    <cellStyle name="Output 3 20 2" xfId="1177" xr:uid="{00000000-0005-0000-0000-00004AAD0000}"/>
    <cellStyle name="Output 3 20 2 2" xfId="43680" xr:uid="{00000000-0005-0000-0000-00004BAD0000}"/>
    <cellStyle name="Output 3 20 20" xfId="43681" xr:uid="{00000000-0005-0000-0000-00004CAD0000}"/>
    <cellStyle name="Output 3 20 20 2" xfId="43682" xr:uid="{00000000-0005-0000-0000-00004DAD0000}"/>
    <cellStyle name="Output 3 20 21" xfId="43683" xr:uid="{00000000-0005-0000-0000-00004EAD0000}"/>
    <cellStyle name="Output 3 20 21 2" xfId="43684" xr:uid="{00000000-0005-0000-0000-00004FAD0000}"/>
    <cellStyle name="Output 3 20 22" xfId="43685" xr:uid="{00000000-0005-0000-0000-000050AD0000}"/>
    <cellStyle name="Output 3 20 22 2" xfId="43686" xr:uid="{00000000-0005-0000-0000-000051AD0000}"/>
    <cellStyle name="Output 3 20 23" xfId="43687" xr:uid="{00000000-0005-0000-0000-000052AD0000}"/>
    <cellStyle name="Output 3 20 23 2" xfId="43688" xr:uid="{00000000-0005-0000-0000-000053AD0000}"/>
    <cellStyle name="Output 3 20 24" xfId="43689" xr:uid="{00000000-0005-0000-0000-000054AD0000}"/>
    <cellStyle name="Output 3 20 24 2" xfId="43690" xr:uid="{00000000-0005-0000-0000-000055AD0000}"/>
    <cellStyle name="Output 3 20 25" xfId="43691" xr:uid="{00000000-0005-0000-0000-000056AD0000}"/>
    <cellStyle name="Output 3 20 25 2" xfId="43692" xr:uid="{00000000-0005-0000-0000-000057AD0000}"/>
    <cellStyle name="Output 3 20 26" xfId="43693" xr:uid="{00000000-0005-0000-0000-000058AD0000}"/>
    <cellStyle name="Output 3 20 26 2" xfId="43694" xr:uid="{00000000-0005-0000-0000-000059AD0000}"/>
    <cellStyle name="Output 3 20 27" xfId="43695" xr:uid="{00000000-0005-0000-0000-00005AAD0000}"/>
    <cellStyle name="Output 3 20 27 2" xfId="43696" xr:uid="{00000000-0005-0000-0000-00005BAD0000}"/>
    <cellStyle name="Output 3 20 28" xfId="43697" xr:uid="{00000000-0005-0000-0000-00005CAD0000}"/>
    <cellStyle name="Output 3 20 28 2" xfId="43698" xr:uid="{00000000-0005-0000-0000-00005DAD0000}"/>
    <cellStyle name="Output 3 20 29" xfId="43699" xr:uid="{00000000-0005-0000-0000-00005EAD0000}"/>
    <cellStyle name="Output 3 20 29 2" xfId="43700" xr:uid="{00000000-0005-0000-0000-00005FAD0000}"/>
    <cellStyle name="Output 3 20 3" xfId="43701" xr:uid="{00000000-0005-0000-0000-000060AD0000}"/>
    <cellStyle name="Output 3 20 3 2" xfId="43702" xr:uid="{00000000-0005-0000-0000-000061AD0000}"/>
    <cellStyle name="Output 3 20 30" xfId="43703" xr:uid="{00000000-0005-0000-0000-000062AD0000}"/>
    <cellStyle name="Output 3 20 30 2" xfId="43704" xr:uid="{00000000-0005-0000-0000-000063AD0000}"/>
    <cellStyle name="Output 3 20 31" xfId="43705" xr:uid="{00000000-0005-0000-0000-000064AD0000}"/>
    <cellStyle name="Output 3 20 31 2" xfId="43706" xr:uid="{00000000-0005-0000-0000-000065AD0000}"/>
    <cellStyle name="Output 3 20 32" xfId="43707" xr:uid="{00000000-0005-0000-0000-000066AD0000}"/>
    <cellStyle name="Output 3 20 32 2" xfId="43708" xr:uid="{00000000-0005-0000-0000-000067AD0000}"/>
    <cellStyle name="Output 3 20 33" xfId="43709" xr:uid="{00000000-0005-0000-0000-000068AD0000}"/>
    <cellStyle name="Output 3 20 33 2" xfId="43710" xr:uid="{00000000-0005-0000-0000-000069AD0000}"/>
    <cellStyle name="Output 3 20 34" xfId="43711" xr:uid="{00000000-0005-0000-0000-00006AAD0000}"/>
    <cellStyle name="Output 3 20 34 2" xfId="43712" xr:uid="{00000000-0005-0000-0000-00006BAD0000}"/>
    <cellStyle name="Output 3 20 35" xfId="43713" xr:uid="{00000000-0005-0000-0000-00006CAD0000}"/>
    <cellStyle name="Output 3 20 35 2" xfId="43714" xr:uid="{00000000-0005-0000-0000-00006DAD0000}"/>
    <cellStyle name="Output 3 20 36" xfId="43715" xr:uid="{00000000-0005-0000-0000-00006EAD0000}"/>
    <cellStyle name="Output 3 20 36 2" xfId="43716" xr:uid="{00000000-0005-0000-0000-00006FAD0000}"/>
    <cellStyle name="Output 3 20 37" xfId="43717" xr:uid="{00000000-0005-0000-0000-000070AD0000}"/>
    <cellStyle name="Output 3 20 37 2" xfId="43718" xr:uid="{00000000-0005-0000-0000-000071AD0000}"/>
    <cellStyle name="Output 3 20 38" xfId="43719" xr:uid="{00000000-0005-0000-0000-000072AD0000}"/>
    <cellStyle name="Output 3 20 38 2" xfId="43720" xr:uid="{00000000-0005-0000-0000-000073AD0000}"/>
    <cellStyle name="Output 3 20 39" xfId="43721" xr:uid="{00000000-0005-0000-0000-000074AD0000}"/>
    <cellStyle name="Output 3 20 39 2" xfId="43722" xr:uid="{00000000-0005-0000-0000-000075AD0000}"/>
    <cellStyle name="Output 3 20 4" xfId="43723" xr:uid="{00000000-0005-0000-0000-000076AD0000}"/>
    <cellStyle name="Output 3 20 4 2" xfId="43724" xr:uid="{00000000-0005-0000-0000-000077AD0000}"/>
    <cellStyle name="Output 3 20 40" xfId="43725" xr:uid="{00000000-0005-0000-0000-000078AD0000}"/>
    <cellStyle name="Output 3 20 41" xfId="43726" xr:uid="{00000000-0005-0000-0000-000079AD0000}"/>
    <cellStyle name="Output 3 20 42" xfId="43727" xr:uid="{00000000-0005-0000-0000-00007AAD0000}"/>
    <cellStyle name="Output 3 20 43" xfId="43728" xr:uid="{00000000-0005-0000-0000-00007BAD0000}"/>
    <cellStyle name="Output 3 20 44" xfId="43729" xr:uid="{00000000-0005-0000-0000-00007CAD0000}"/>
    <cellStyle name="Output 3 20 45" xfId="43730" xr:uid="{00000000-0005-0000-0000-00007DAD0000}"/>
    <cellStyle name="Output 3 20 46" xfId="43731" xr:uid="{00000000-0005-0000-0000-00007EAD0000}"/>
    <cellStyle name="Output 3 20 47" xfId="43732" xr:uid="{00000000-0005-0000-0000-00007FAD0000}"/>
    <cellStyle name="Output 3 20 48" xfId="43733" xr:uid="{00000000-0005-0000-0000-000080AD0000}"/>
    <cellStyle name="Output 3 20 49" xfId="43734" xr:uid="{00000000-0005-0000-0000-000081AD0000}"/>
    <cellStyle name="Output 3 20 5" xfId="43735" xr:uid="{00000000-0005-0000-0000-000082AD0000}"/>
    <cellStyle name="Output 3 20 5 2" xfId="43736" xr:uid="{00000000-0005-0000-0000-000083AD0000}"/>
    <cellStyle name="Output 3 20 50" xfId="43737" xr:uid="{00000000-0005-0000-0000-000084AD0000}"/>
    <cellStyle name="Output 3 20 51" xfId="43738" xr:uid="{00000000-0005-0000-0000-000085AD0000}"/>
    <cellStyle name="Output 3 20 52" xfId="43739" xr:uid="{00000000-0005-0000-0000-000086AD0000}"/>
    <cellStyle name="Output 3 20 53" xfId="43740" xr:uid="{00000000-0005-0000-0000-000087AD0000}"/>
    <cellStyle name="Output 3 20 54" xfId="43741" xr:uid="{00000000-0005-0000-0000-000088AD0000}"/>
    <cellStyle name="Output 3 20 55" xfId="43742" xr:uid="{00000000-0005-0000-0000-000089AD0000}"/>
    <cellStyle name="Output 3 20 56" xfId="43743" xr:uid="{00000000-0005-0000-0000-00008AAD0000}"/>
    <cellStyle name="Output 3 20 57" xfId="43744" xr:uid="{00000000-0005-0000-0000-00008BAD0000}"/>
    <cellStyle name="Output 3 20 58" xfId="43745" xr:uid="{00000000-0005-0000-0000-00008CAD0000}"/>
    <cellStyle name="Output 3 20 59" xfId="43746" xr:uid="{00000000-0005-0000-0000-00008DAD0000}"/>
    <cellStyle name="Output 3 20 6" xfId="43747" xr:uid="{00000000-0005-0000-0000-00008EAD0000}"/>
    <cellStyle name="Output 3 20 6 2" xfId="43748" xr:uid="{00000000-0005-0000-0000-00008FAD0000}"/>
    <cellStyle name="Output 3 20 60" xfId="43749" xr:uid="{00000000-0005-0000-0000-000090AD0000}"/>
    <cellStyle name="Output 3 20 61" xfId="43750" xr:uid="{00000000-0005-0000-0000-000091AD0000}"/>
    <cellStyle name="Output 3 20 62" xfId="43751" xr:uid="{00000000-0005-0000-0000-000092AD0000}"/>
    <cellStyle name="Output 3 20 63" xfId="43752" xr:uid="{00000000-0005-0000-0000-000093AD0000}"/>
    <cellStyle name="Output 3 20 64" xfId="43753" xr:uid="{00000000-0005-0000-0000-000094AD0000}"/>
    <cellStyle name="Output 3 20 65" xfId="43754" xr:uid="{00000000-0005-0000-0000-000095AD0000}"/>
    <cellStyle name="Output 3 20 66" xfId="43755" xr:uid="{00000000-0005-0000-0000-000096AD0000}"/>
    <cellStyle name="Output 3 20 67" xfId="43756" xr:uid="{00000000-0005-0000-0000-000097AD0000}"/>
    <cellStyle name="Output 3 20 68" xfId="43757" xr:uid="{00000000-0005-0000-0000-000098AD0000}"/>
    <cellStyle name="Output 3 20 69" xfId="43758" xr:uid="{00000000-0005-0000-0000-000099AD0000}"/>
    <cellStyle name="Output 3 20 7" xfId="43759" xr:uid="{00000000-0005-0000-0000-00009AAD0000}"/>
    <cellStyle name="Output 3 20 7 2" xfId="43760" xr:uid="{00000000-0005-0000-0000-00009BAD0000}"/>
    <cellStyle name="Output 3 20 70" xfId="43761" xr:uid="{00000000-0005-0000-0000-00009CAD0000}"/>
    <cellStyle name="Output 3 20 71" xfId="43762" xr:uid="{00000000-0005-0000-0000-00009DAD0000}"/>
    <cellStyle name="Output 3 20 72" xfId="43763" xr:uid="{00000000-0005-0000-0000-00009EAD0000}"/>
    <cellStyle name="Output 3 20 73" xfId="43764" xr:uid="{00000000-0005-0000-0000-00009FAD0000}"/>
    <cellStyle name="Output 3 20 74" xfId="43765" xr:uid="{00000000-0005-0000-0000-0000A0AD0000}"/>
    <cellStyle name="Output 3 20 75" xfId="43766" xr:uid="{00000000-0005-0000-0000-0000A1AD0000}"/>
    <cellStyle name="Output 3 20 76" xfId="43767" xr:uid="{00000000-0005-0000-0000-0000A2AD0000}"/>
    <cellStyle name="Output 3 20 77" xfId="52395" xr:uid="{00000000-0005-0000-0000-0000A3AD0000}"/>
    <cellStyle name="Output 3 20 78" xfId="52410" xr:uid="{00000000-0005-0000-0000-0000A4AD0000}"/>
    <cellStyle name="Output 3 20 79" xfId="53079" xr:uid="{00000000-0005-0000-0000-0000A5AD0000}"/>
    <cellStyle name="Output 3 20 8" xfId="43768" xr:uid="{00000000-0005-0000-0000-0000A6AD0000}"/>
    <cellStyle name="Output 3 20 8 2" xfId="43769" xr:uid="{00000000-0005-0000-0000-0000A7AD0000}"/>
    <cellStyle name="Output 3 20 9" xfId="43770" xr:uid="{00000000-0005-0000-0000-0000A8AD0000}"/>
    <cellStyle name="Output 3 20 9 2" xfId="43771" xr:uid="{00000000-0005-0000-0000-0000A9AD0000}"/>
    <cellStyle name="Output 3 21" xfId="1178" xr:uid="{00000000-0005-0000-0000-0000AAAD0000}"/>
    <cellStyle name="Output 3 21 10" xfId="43772" xr:uid="{00000000-0005-0000-0000-0000ABAD0000}"/>
    <cellStyle name="Output 3 21 10 2" xfId="43773" xr:uid="{00000000-0005-0000-0000-0000ACAD0000}"/>
    <cellStyle name="Output 3 21 11" xfId="43774" xr:uid="{00000000-0005-0000-0000-0000ADAD0000}"/>
    <cellStyle name="Output 3 21 11 2" xfId="43775" xr:uid="{00000000-0005-0000-0000-0000AEAD0000}"/>
    <cellStyle name="Output 3 21 12" xfId="43776" xr:uid="{00000000-0005-0000-0000-0000AFAD0000}"/>
    <cellStyle name="Output 3 21 12 2" xfId="43777" xr:uid="{00000000-0005-0000-0000-0000B0AD0000}"/>
    <cellStyle name="Output 3 21 13" xfId="43778" xr:uid="{00000000-0005-0000-0000-0000B1AD0000}"/>
    <cellStyle name="Output 3 21 13 2" xfId="43779" xr:uid="{00000000-0005-0000-0000-0000B2AD0000}"/>
    <cellStyle name="Output 3 21 14" xfId="43780" xr:uid="{00000000-0005-0000-0000-0000B3AD0000}"/>
    <cellStyle name="Output 3 21 14 2" xfId="43781" xr:uid="{00000000-0005-0000-0000-0000B4AD0000}"/>
    <cellStyle name="Output 3 21 15" xfId="43782" xr:uid="{00000000-0005-0000-0000-0000B5AD0000}"/>
    <cellStyle name="Output 3 21 15 2" xfId="43783" xr:uid="{00000000-0005-0000-0000-0000B6AD0000}"/>
    <cellStyle name="Output 3 21 16" xfId="43784" xr:uid="{00000000-0005-0000-0000-0000B7AD0000}"/>
    <cellStyle name="Output 3 21 16 2" xfId="43785" xr:uid="{00000000-0005-0000-0000-0000B8AD0000}"/>
    <cellStyle name="Output 3 21 17" xfId="43786" xr:uid="{00000000-0005-0000-0000-0000B9AD0000}"/>
    <cellStyle name="Output 3 21 17 2" xfId="43787" xr:uid="{00000000-0005-0000-0000-0000BAAD0000}"/>
    <cellStyle name="Output 3 21 18" xfId="43788" xr:uid="{00000000-0005-0000-0000-0000BBAD0000}"/>
    <cellStyle name="Output 3 21 18 2" xfId="43789" xr:uid="{00000000-0005-0000-0000-0000BCAD0000}"/>
    <cellStyle name="Output 3 21 19" xfId="43790" xr:uid="{00000000-0005-0000-0000-0000BDAD0000}"/>
    <cellStyle name="Output 3 21 19 2" xfId="43791" xr:uid="{00000000-0005-0000-0000-0000BEAD0000}"/>
    <cellStyle name="Output 3 21 2" xfId="1179" xr:uid="{00000000-0005-0000-0000-0000BFAD0000}"/>
    <cellStyle name="Output 3 21 2 2" xfId="43792" xr:uid="{00000000-0005-0000-0000-0000C0AD0000}"/>
    <cellStyle name="Output 3 21 20" xfId="43793" xr:uid="{00000000-0005-0000-0000-0000C1AD0000}"/>
    <cellStyle name="Output 3 21 20 2" xfId="43794" xr:uid="{00000000-0005-0000-0000-0000C2AD0000}"/>
    <cellStyle name="Output 3 21 21" xfId="43795" xr:uid="{00000000-0005-0000-0000-0000C3AD0000}"/>
    <cellStyle name="Output 3 21 21 2" xfId="43796" xr:uid="{00000000-0005-0000-0000-0000C4AD0000}"/>
    <cellStyle name="Output 3 21 22" xfId="43797" xr:uid="{00000000-0005-0000-0000-0000C5AD0000}"/>
    <cellStyle name="Output 3 21 22 2" xfId="43798" xr:uid="{00000000-0005-0000-0000-0000C6AD0000}"/>
    <cellStyle name="Output 3 21 23" xfId="43799" xr:uid="{00000000-0005-0000-0000-0000C7AD0000}"/>
    <cellStyle name="Output 3 21 23 2" xfId="43800" xr:uid="{00000000-0005-0000-0000-0000C8AD0000}"/>
    <cellStyle name="Output 3 21 24" xfId="43801" xr:uid="{00000000-0005-0000-0000-0000C9AD0000}"/>
    <cellStyle name="Output 3 21 24 2" xfId="43802" xr:uid="{00000000-0005-0000-0000-0000CAAD0000}"/>
    <cellStyle name="Output 3 21 25" xfId="43803" xr:uid="{00000000-0005-0000-0000-0000CBAD0000}"/>
    <cellStyle name="Output 3 21 25 2" xfId="43804" xr:uid="{00000000-0005-0000-0000-0000CCAD0000}"/>
    <cellStyle name="Output 3 21 26" xfId="43805" xr:uid="{00000000-0005-0000-0000-0000CDAD0000}"/>
    <cellStyle name="Output 3 21 26 2" xfId="43806" xr:uid="{00000000-0005-0000-0000-0000CEAD0000}"/>
    <cellStyle name="Output 3 21 27" xfId="43807" xr:uid="{00000000-0005-0000-0000-0000CFAD0000}"/>
    <cellStyle name="Output 3 21 27 2" xfId="43808" xr:uid="{00000000-0005-0000-0000-0000D0AD0000}"/>
    <cellStyle name="Output 3 21 28" xfId="43809" xr:uid="{00000000-0005-0000-0000-0000D1AD0000}"/>
    <cellStyle name="Output 3 21 28 2" xfId="43810" xr:uid="{00000000-0005-0000-0000-0000D2AD0000}"/>
    <cellStyle name="Output 3 21 29" xfId="43811" xr:uid="{00000000-0005-0000-0000-0000D3AD0000}"/>
    <cellStyle name="Output 3 21 29 2" xfId="43812" xr:uid="{00000000-0005-0000-0000-0000D4AD0000}"/>
    <cellStyle name="Output 3 21 3" xfId="43813" xr:uid="{00000000-0005-0000-0000-0000D5AD0000}"/>
    <cellStyle name="Output 3 21 3 2" xfId="43814" xr:uid="{00000000-0005-0000-0000-0000D6AD0000}"/>
    <cellStyle name="Output 3 21 30" xfId="43815" xr:uid="{00000000-0005-0000-0000-0000D7AD0000}"/>
    <cellStyle name="Output 3 21 30 2" xfId="43816" xr:uid="{00000000-0005-0000-0000-0000D8AD0000}"/>
    <cellStyle name="Output 3 21 31" xfId="43817" xr:uid="{00000000-0005-0000-0000-0000D9AD0000}"/>
    <cellStyle name="Output 3 21 31 2" xfId="43818" xr:uid="{00000000-0005-0000-0000-0000DAAD0000}"/>
    <cellStyle name="Output 3 21 32" xfId="43819" xr:uid="{00000000-0005-0000-0000-0000DBAD0000}"/>
    <cellStyle name="Output 3 21 32 2" xfId="43820" xr:uid="{00000000-0005-0000-0000-0000DCAD0000}"/>
    <cellStyle name="Output 3 21 33" xfId="43821" xr:uid="{00000000-0005-0000-0000-0000DDAD0000}"/>
    <cellStyle name="Output 3 21 33 2" xfId="43822" xr:uid="{00000000-0005-0000-0000-0000DEAD0000}"/>
    <cellStyle name="Output 3 21 34" xfId="43823" xr:uid="{00000000-0005-0000-0000-0000DFAD0000}"/>
    <cellStyle name="Output 3 21 34 2" xfId="43824" xr:uid="{00000000-0005-0000-0000-0000E0AD0000}"/>
    <cellStyle name="Output 3 21 35" xfId="43825" xr:uid="{00000000-0005-0000-0000-0000E1AD0000}"/>
    <cellStyle name="Output 3 21 35 2" xfId="43826" xr:uid="{00000000-0005-0000-0000-0000E2AD0000}"/>
    <cellStyle name="Output 3 21 36" xfId="43827" xr:uid="{00000000-0005-0000-0000-0000E3AD0000}"/>
    <cellStyle name="Output 3 21 36 2" xfId="43828" xr:uid="{00000000-0005-0000-0000-0000E4AD0000}"/>
    <cellStyle name="Output 3 21 37" xfId="43829" xr:uid="{00000000-0005-0000-0000-0000E5AD0000}"/>
    <cellStyle name="Output 3 21 37 2" xfId="43830" xr:uid="{00000000-0005-0000-0000-0000E6AD0000}"/>
    <cellStyle name="Output 3 21 38" xfId="43831" xr:uid="{00000000-0005-0000-0000-0000E7AD0000}"/>
    <cellStyle name="Output 3 21 38 2" xfId="43832" xr:uid="{00000000-0005-0000-0000-0000E8AD0000}"/>
    <cellStyle name="Output 3 21 39" xfId="43833" xr:uid="{00000000-0005-0000-0000-0000E9AD0000}"/>
    <cellStyle name="Output 3 21 4" xfId="43834" xr:uid="{00000000-0005-0000-0000-0000EAAD0000}"/>
    <cellStyle name="Output 3 21 4 2" xfId="43835" xr:uid="{00000000-0005-0000-0000-0000EBAD0000}"/>
    <cellStyle name="Output 3 21 40" xfId="43836" xr:uid="{00000000-0005-0000-0000-0000ECAD0000}"/>
    <cellStyle name="Output 3 21 41" xfId="43837" xr:uid="{00000000-0005-0000-0000-0000EDAD0000}"/>
    <cellStyle name="Output 3 21 42" xfId="43838" xr:uid="{00000000-0005-0000-0000-0000EEAD0000}"/>
    <cellStyle name="Output 3 21 43" xfId="43839" xr:uid="{00000000-0005-0000-0000-0000EFAD0000}"/>
    <cellStyle name="Output 3 21 44" xfId="43840" xr:uid="{00000000-0005-0000-0000-0000F0AD0000}"/>
    <cellStyle name="Output 3 21 45" xfId="43841" xr:uid="{00000000-0005-0000-0000-0000F1AD0000}"/>
    <cellStyle name="Output 3 21 46" xfId="43842" xr:uid="{00000000-0005-0000-0000-0000F2AD0000}"/>
    <cellStyle name="Output 3 21 47" xfId="43843" xr:uid="{00000000-0005-0000-0000-0000F3AD0000}"/>
    <cellStyle name="Output 3 21 48" xfId="43844" xr:uid="{00000000-0005-0000-0000-0000F4AD0000}"/>
    <cellStyle name="Output 3 21 49" xfId="43845" xr:uid="{00000000-0005-0000-0000-0000F5AD0000}"/>
    <cellStyle name="Output 3 21 5" xfId="43846" xr:uid="{00000000-0005-0000-0000-0000F6AD0000}"/>
    <cellStyle name="Output 3 21 5 2" xfId="43847" xr:uid="{00000000-0005-0000-0000-0000F7AD0000}"/>
    <cellStyle name="Output 3 21 50" xfId="43848" xr:uid="{00000000-0005-0000-0000-0000F8AD0000}"/>
    <cellStyle name="Output 3 21 51" xfId="43849" xr:uid="{00000000-0005-0000-0000-0000F9AD0000}"/>
    <cellStyle name="Output 3 21 52" xfId="43850" xr:uid="{00000000-0005-0000-0000-0000FAAD0000}"/>
    <cellStyle name="Output 3 21 53" xfId="43851" xr:uid="{00000000-0005-0000-0000-0000FBAD0000}"/>
    <cellStyle name="Output 3 21 54" xfId="43852" xr:uid="{00000000-0005-0000-0000-0000FCAD0000}"/>
    <cellStyle name="Output 3 21 55" xfId="43853" xr:uid="{00000000-0005-0000-0000-0000FDAD0000}"/>
    <cellStyle name="Output 3 21 56" xfId="43854" xr:uid="{00000000-0005-0000-0000-0000FEAD0000}"/>
    <cellStyle name="Output 3 21 57" xfId="43855" xr:uid="{00000000-0005-0000-0000-0000FFAD0000}"/>
    <cellStyle name="Output 3 21 58" xfId="43856" xr:uid="{00000000-0005-0000-0000-000000AE0000}"/>
    <cellStyle name="Output 3 21 59" xfId="43857" xr:uid="{00000000-0005-0000-0000-000001AE0000}"/>
    <cellStyle name="Output 3 21 6" xfId="43858" xr:uid="{00000000-0005-0000-0000-000002AE0000}"/>
    <cellStyle name="Output 3 21 6 2" xfId="43859" xr:uid="{00000000-0005-0000-0000-000003AE0000}"/>
    <cellStyle name="Output 3 21 60" xfId="43860" xr:uid="{00000000-0005-0000-0000-000004AE0000}"/>
    <cellStyle name="Output 3 21 61" xfId="43861" xr:uid="{00000000-0005-0000-0000-000005AE0000}"/>
    <cellStyle name="Output 3 21 62" xfId="43862" xr:uid="{00000000-0005-0000-0000-000006AE0000}"/>
    <cellStyle name="Output 3 21 63" xfId="43863" xr:uid="{00000000-0005-0000-0000-000007AE0000}"/>
    <cellStyle name="Output 3 21 64" xfId="43864" xr:uid="{00000000-0005-0000-0000-000008AE0000}"/>
    <cellStyle name="Output 3 21 65" xfId="43865" xr:uid="{00000000-0005-0000-0000-000009AE0000}"/>
    <cellStyle name="Output 3 21 66" xfId="43866" xr:uid="{00000000-0005-0000-0000-00000AAE0000}"/>
    <cellStyle name="Output 3 21 67" xfId="43867" xr:uid="{00000000-0005-0000-0000-00000BAE0000}"/>
    <cellStyle name="Output 3 21 68" xfId="43868" xr:uid="{00000000-0005-0000-0000-00000CAE0000}"/>
    <cellStyle name="Output 3 21 69" xfId="43869" xr:uid="{00000000-0005-0000-0000-00000DAE0000}"/>
    <cellStyle name="Output 3 21 7" xfId="43870" xr:uid="{00000000-0005-0000-0000-00000EAE0000}"/>
    <cellStyle name="Output 3 21 7 2" xfId="43871" xr:uid="{00000000-0005-0000-0000-00000FAE0000}"/>
    <cellStyle name="Output 3 21 70" xfId="43872" xr:uid="{00000000-0005-0000-0000-000010AE0000}"/>
    <cellStyle name="Output 3 21 71" xfId="43873" xr:uid="{00000000-0005-0000-0000-000011AE0000}"/>
    <cellStyle name="Output 3 21 72" xfId="43874" xr:uid="{00000000-0005-0000-0000-000012AE0000}"/>
    <cellStyle name="Output 3 21 73" xfId="43875" xr:uid="{00000000-0005-0000-0000-000013AE0000}"/>
    <cellStyle name="Output 3 21 74" xfId="43876" xr:uid="{00000000-0005-0000-0000-000014AE0000}"/>
    <cellStyle name="Output 3 21 75" xfId="43877" xr:uid="{00000000-0005-0000-0000-000015AE0000}"/>
    <cellStyle name="Output 3 21 76" xfId="52511" xr:uid="{00000000-0005-0000-0000-000016AE0000}"/>
    <cellStyle name="Output 3 21 77" xfId="52265" xr:uid="{00000000-0005-0000-0000-000017AE0000}"/>
    <cellStyle name="Output 3 21 78" xfId="53204" xr:uid="{00000000-0005-0000-0000-000018AE0000}"/>
    <cellStyle name="Output 3 21 8" xfId="43878" xr:uid="{00000000-0005-0000-0000-000019AE0000}"/>
    <cellStyle name="Output 3 21 8 2" xfId="43879" xr:uid="{00000000-0005-0000-0000-00001AAE0000}"/>
    <cellStyle name="Output 3 21 9" xfId="43880" xr:uid="{00000000-0005-0000-0000-00001BAE0000}"/>
    <cellStyle name="Output 3 21 9 2" xfId="43881" xr:uid="{00000000-0005-0000-0000-00001CAE0000}"/>
    <cellStyle name="Output 3 22" xfId="1180" xr:uid="{00000000-0005-0000-0000-00001DAE0000}"/>
    <cellStyle name="Output 3 22 2" xfId="43882" xr:uid="{00000000-0005-0000-0000-00001EAE0000}"/>
    <cellStyle name="Output 3 23" xfId="43883" xr:uid="{00000000-0005-0000-0000-00001FAE0000}"/>
    <cellStyle name="Output 3 23 2" xfId="43884" xr:uid="{00000000-0005-0000-0000-000020AE0000}"/>
    <cellStyle name="Output 3 24" xfId="43885" xr:uid="{00000000-0005-0000-0000-000021AE0000}"/>
    <cellStyle name="Output 3 24 2" xfId="43886" xr:uid="{00000000-0005-0000-0000-000022AE0000}"/>
    <cellStyle name="Output 3 25" xfId="43887" xr:uid="{00000000-0005-0000-0000-000023AE0000}"/>
    <cellStyle name="Output 3 25 2" xfId="43888" xr:uid="{00000000-0005-0000-0000-000024AE0000}"/>
    <cellStyle name="Output 3 26" xfId="43889" xr:uid="{00000000-0005-0000-0000-000025AE0000}"/>
    <cellStyle name="Output 3 26 2" xfId="43890" xr:uid="{00000000-0005-0000-0000-000026AE0000}"/>
    <cellStyle name="Output 3 27" xfId="43891" xr:uid="{00000000-0005-0000-0000-000027AE0000}"/>
    <cellStyle name="Output 3 27 2" xfId="43892" xr:uid="{00000000-0005-0000-0000-000028AE0000}"/>
    <cellStyle name="Output 3 28" xfId="43893" xr:uid="{00000000-0005-0000-0000-000029AE0000}"/>
    <cellStyle name="Output 3 28 2" xfId="43894" xr:uid="{00000000-0005-0000-0000-00002AAE0000}"/>
    <cellStyle name="Output 3 29" xfId="43895" xr:uid="{00000000-0005-0000-0000-00002BAE0000}"/>
    <cellStyle name="Output 3 29 2" xfId="43896" xr:uid="{00000000-0005-0000-0000-00002CAE0000}"/>
    <cellStyle name="Output 3 3" xfId="1181" xr:uid="{00000000-0005-0000-0000-00002DAE0000}"/>
    <cellStyle name="Output 3 3 10" xfId="43897" xr:uid="{00000000-0005-0000-0000-00002EAE0000}"/>
    <cellStyle name="Output 3 3 10 2" xfId="43898" xr:uid="{00000000-0005-0000-0000-00002FAE0000}"/>
    <cellStyle name="Output 3 3 11" xfId="43899" xr:uid="{00000000-0005-0000-0000-000030AE0000}"/>
    <cellStyle name="Output 3 3 11 2" xfId="43900" xr:uid="{00000000-0005-0000-0000-000031AE0000}"/>
    <cellStyle name="Output 3 3 12" xfId="43901" xr:uid="{00000000-0005-0000-0000-000032AE0000}"/>
    <cellStyle name="Output 3 3 12 2" xfId="43902" xr:uid="{00000000-0005-0000-0000-000033AE0000}"/>
    <cellStyle name="Output 3 3 13" xfId="43903" xr:uid="{00000000-0005-0000-0000-000034AE0000}"/>
    <cellStyle name="Output 3 3 13 2" xfId="43904" xr:uid="{00000000-0005-0000-0000-000035AE0000}"/>
    <cellStyle name="Output 3 3 14" xfId="43905" xr:uid="{00000000-0005-0000-0000-000036AE0000}"/>
    <cellStyle name="Output 3 3 14 2" xfId="43906" xr:uid="{00000000-0005-0000-0000-000037AE0000}"/>
    <cellStyle name="Output 3 3 15" xfId="43907" xr:uid="{00000000-0005-0000-0000-000038AE0000}"/>
    <cellStyle name="Output 3 3 15 2" xfId="43908" xr:uid="{00000000-0005-0000-0000-000039AE0000}"/>
    <cellStyle name="Output 3 3 16" xfId="43909" xr:uid="{00000000-0005-0000-0000-00003AAE0000}"/>
    <cellStyle name="Output 3 3 16 2" xfId="43910" xr:uid="{00000000-0005-0000-0000-00003BAE0000}"/>
    <cellStyle name="Output 3 3 17" xfId="43911" xr:uid="{00000000-0005-0000-0000-00003CAE0000}"/>
    <cellStyle name="Output 3 3 17 2" xfId="43912" xr:uid="{00000000-0005-0000-0000-00003DAE0000}"/>
    <cellStyle name="Output 3 3 18" xfId="43913" xr:uid="{00000000-0005-0000-0000-00003EAE0000}"/>
    <cellStyle name="Output 3 3 18 2" xfId="43914" xr:uid="{00000000-0005-0000-0000-00003FAE0000}"/>
    <cellStyle name="Output 3 3 19" xfId="43915" xr:uid="{00000000-0005-0000-0000-000040AE0000}"/>
    <cellStyle name="Output 3 3 19 2" xfId="43916" xr:uid="{00000000-0005-0000-0000-000041AE0000}"/>
    <cellStyle name="Output 3 3 2" xfId="1182" xr:uid="{00000000-0005-0000-0000-000042AE0000}"/>
    <cellStyle name="Output 3 3 2 2" xfId="43917" xr:uid="{00000000-0005-0000-0000-000043AE0000}"/>
    <cellStyle name="Output 3 3 20" xfId="43918" xr:uid="{00000000-0005-0000-0000-000044AE0000}"/>
    <cellStyle name="Output 3 3 20 2" xfId="43919" xr:uid="{00000000-0005-0000-0000-000045AE0000}"/>
    <cellStyle name="Output 3 3 21" xfId="43920" xr:uid="{00000000-0005-0000-0000-000046AE0000}"/>
    <cellStyle name="Output 3 3 21 2" xfId="43921" xr:uid="{00000000-0005-0000-0000-000047AE0000}"/>
    <cellStyle name="Output 3 3 22" xfId="43922" xr:uid="{00000000-0005-0000-0000-000048AE0000}"/>
    <cellStyle name="Output 3 3 22 2" xfId="43923" xr:uid="{00000000-0005-0000-0000-000049AE0000}"/>
    <cellStyle name="Output 3 3 23" xfId="43924" xr:uid="{00000000-0005-0000-0000-00004AAE0000}"/>
    <cellStyle name="Output 3 3 23 2" xfId="43925" xr:uid="{00000000-0005-0000-0000-00004BAE0000}"/>
    <cellStyle name="Output 3 3 24" xfId="43926" xr:uid="{00000000-0005-0000-0000-00004CAE0000}"/>
    <cellStyle name="Output 3 3 24 2" xfId="43927" xr:uid="{00000000-0005-0000-0000-00004DAE0000}"/>
    <cellStyle name="Output 3 3 25" xfId="43928" xr:uid="{00000000-0005-0000-0000-00004EAE0000}"/>
    <cellStyle name="Output 3 3 25 2" xfId="43929" xr:uid="{00000000-0005-0000-0000-00004FAE0000}"/>
    <cellStyle name="Output 3 3 26" xfId="43930" xr:uid="{00000000-0005-0000-0000-000050AE0000}"/>
    <cellStyle name="Output 3 3 26 2" xfId="43931" xr:uid="{00000000-0005-0000-0000-000051AE0000}"/>
    <cellStyle name="Output 3 3 27" xfId="43932" xr:uid="{00000000-0005-0000-0000-000052AE0000}"/>
    <cellStyle name="Output 3 3 27 2" xfId="43933" xr:uid="{00000000-0005-0000-0000-000053AE0000}"/>
    <cellStyle name="Output 3 3 28" xfId="43934" xr:uid="{00000000-0005-0000-0000-000054AE0000}"/>
    <cellStyle name="Output 3 3 28 2" xfId="43935" xr:uid="{00000000-0005-0000-0000-000055AE0000}"/>
    <cellStyle name="Output 3 3 29" xfId="43936" xr:uid="{00000000-0005-0000-0000-000056AE0000}"/>
    <cellStyle name="Output 3 3 29 2" xfId="43937" xr:uid="{00000000-0005-0000-0000-000057AE0000}"/>
    <cellStyle name="Output 3 3 3" xfId="43938" xr:uid="{00000000-0005-0000-0000-000058AE0000}"/>
    <cellStyle name="Output 3 3 3 2" xfId="43939" xr:uid="{00000000-0005-0000-0000-000059AE0000}"/>
    <cellStyle name="Output 3 3 30" xfId="43940" xr:uid="{00000000-0005-0000-0000-00005AAE0000}"/>
    <cellStyle name="Output 3 3 30 2" xfId="43941" xr:uid="{00000000-0005-0000-0000-00005BAE0000}"/>
    <cellStyle name="Output 3 3 31" xfId="43942" xr:uid="{00000000-0005-0000-0000-00005CAE0000}"/>
    <cellStyle name="Output 3 3 31 2" xfId="43943" xr:uid="{00000000-0005-0000-0000-00005DAE0000}"/>
    <cellStyle name="Output 3 3 32" xfId="43944" xr:uid="{00000000-0005-0000-0000-00005EAE0000}"/>
    <cellStyle name="Output 3 3 32 2" xfId="43945" xr:uid="{00000000-0005-0000-0000-00005FAE0000}"/>
    <cellStyle name="Output 3 3 33" xfId="43946" xr:uid="{00000000-0005-0000-0000-000060AE0000}"/>
    <cellStyle name="Output 3 3 33 2" xfId="43947" xr:uid="{00000000-0005-0000-0000-000061AE0000}"/>
    <cellStyle name="Output 3 3 34" xfId="43948" xr:uid="{00000000-0005-0000-0000-000062AE0000}"/>
    <cellStyle name="Output 3 3 34 2" xfId="43949" xr:uid="{00000000-0005-0000-0000-000063AE0000}"/>
    <cellStyle name="Output 3 3 35" xfId="43950" xr:uid="{00000000-0005-0000-0000-000064AE0000}"/>
    <cellStyle name="Output 3 3 35 2" xfId="43951" xr:uid="{00000000-0005-0000-0000-000065AE0000}"/>
    <cellStyle name="Output 3 3 36" xfId="43952" xr:uid="{00000000-0005-0000-0000-000066AE0000}"/>
    <cellStyle name="Output 3 3 36 2" xfId="43953" xr:uid="{00000000-0005-0000-0000-000067AE0000}"/>
    <cellStyle name="Output 3 3 37" xfId="43954" xr:uid="{00000000-0005-0000-0000-000068AE0000}"/>
    <cellStyle name="Output 3 3 37 2" xfId="43955" xr:uid="{00000000-0005-0000-0000-000069AE0000}"/>
    <cellStyle name="Output 3 3 38" xfId="43956" xr:uid="{00000000-0005-0000-0000-00006AAE0000}"/>
    <cellStyle name="Output 3 3 38 2" xfId="43957" xr:uid="{00000000-0005-0000-0000-00006BAE0000}"/>
    <cellStyle name="Output 3 3 39" xfId="43958" xr:uid="{00000000-0005-0000-0000-00006CAE0000}"/>
    <cellStyle name="Output 3 3 39 2" xfId="43959" xr:uid="{00000000-0005-0000-0000-00006DAE0000}"/>
    <cellStyle name="Output 3 3 4" xfId="43960" xr:uid="{00000000-0005-0000-0000-00006EAE0000}"/>
    <cellStyle name="Output 3 3 4 2" xfId="43961" xr:uid="{00000000-0005-0000-0000-00006FAE0000}"/>
    <cellStyle name="Output 3 3 40" xfId="43962" xr:uid="{00000000-0005-0000-0000-000070AE0000}"/>
    <cellStyle name="Output 3 3 41" xfId="43963" xr:uid="{00000000-0005-0000-0000-000071AE0000}"/>
    <cellStyle name="Output 3 3 42" xfId="43964" xr:uid="{00000000-0005-0000-0000-000072AE0000}"/>
    <cellStyle name="Output 3 3 43" xfId="43965" xr:uid="{00000000-0005-0000-0000-000073AE0000}"/>
    <cellStyle name="Output 3 3 44" xfId="43966" xr:uid="{00000000-0005-0000-0000-000074AE0000}"/>
    <cellStyle name="Output 3 3 45" xfId="43967" xr:uid="{00000000-0005-0000-0000-000075AE0000}"/>
    <cellStyle name="Output 3 3 46" xfId="43968" xr:uid="{00000000-0005-0000-0000-000076AE0000}"/>
    <cellStyle name="Output 3 3 47" xfId="43969" xr:uid="{00000000-0005-0000-0000-000077AE0000}"/>
    <cellStyle name="Output 3 3 48" xfId="43970" xr:uid="{00000000-0005-0000-0000-000078AE0000}"/>
    <cellStyle name="Output 3 3 49" xfId="43971" xr:uid="{00000000-0005-0000-0000-000079AE0000}"/>
    <cellStyle name="Output 3 3 5" xfId="43972" xr:uid="{00000000-0005-0000-0000-00007AAE0000}"/>
    <cellStyle name="Output 3 3 5 2" xfId="43973" xr:uid="{00000000-0005-0000-0000-00007BAE0000}"/>
    <cellStyle name="Output 3 3 50" xfId="43974" xr:uid="{00000000-0005-0000-0000-00007CAE0000}"/>
    <cellStyle name="Output 3 3 51" xfId="43975" xr:uid="{00000000-0005-0000-0000-00007DAE0000}"/>
    <cellStyle name="Output 3 3 52" xfId="43976" xr:uid="{00000000-0005-0000-0000-00007EAE0000}"/>
    <cellStyle name="Output 3 3 53" xfId="43977" xr:uid="{00000000-0005-0000-0000-00007FAE0000}"/>
    <cellStyle name="Output 3 3 54" xfId="43978" xr:uid="{00000000-0005-0000-0000-000080AE0000}"/>
    <cellStyle name="Output 3 3 55" xfId="43979" xr:uid="{00000000-0005-0000-0000-000081AE0000}"/>
    <cellStyle name="Output 3 3 56" xfId="43980" xr:uid="{00000000-0005-0000-0000-000082AE0000}"/>
    <cellStyle name="Output 3 3 57" xfId="43981" xr:uid="{00000000-0005-0000-0000-000083AE0000}"/>
    <cellStyle name="Output 3 3 58" xfId="43982" xr:uid="{00000000-0005-0000-0000-000084AE0000}"/>
    <cellStyle name="Output 3 3 59" xfId="43983" xr:uid="{00000000-0005-0000-0000-000085AE0000}"/>
    <cellStyle name="Output 3 3 6" xfId="43984" xr:uid="{00000000-0005-0000-0000-000086AE0000}"/>
    <cellStyle name="Output 3 3 6 2" xfId="43985" xr:uid="{00000000-0005-0000-0000-000087AE0000}"/>
    <cellStyle name="Output 3 3 60" xfId="43986" xr:uid="{00000000-0005-0000-0000-000088AE0000}"/>
    <cellStyle name="Output 3 3 61" xfId="43987" xr:uid="{00000000-0005-0000-0000-000089AE0000}"/>
    <cellStyle name="Output 3 3 62" xfId="43988" xr:uid="{00000000-0005-0000-0000-00008AAE0000}"/>
    <cellStyle name="Output 3 3 63" xfId="43989" xr:uid="{00000000-0005-0000-0000-00008BAE0000}"/>
    <cellStyle name="Output 3 3 64" xfId="43990" xr:uid="{00000000-0005-0000-0000-00008CAE0000}"/>
    <cellStyle name="Output 3 3 65" xfId="43991" xr:uid="{00000000-0005-0000-0000-00008DAE0000}"/>
    <cellStyle name="Output 3 3 66" xfId="43992" xr:uid="{00000000-0005-0000-0000-00008EAE0000}"/>
    <cellStyle name="Output 3 3 67" xfId="43993" xr:uid="{00000000-0005-0000-0000-00008FAE0000}"/>
    <cellStyle name="Output 3 3 68" xfId="43994" xr:uid="{00000000-0005-0000-0000-000090AE0000}"/>
    <cellStyle name="Output 3 3 69" xfId="43995" xr:uid="{00000000-0005-0000-0000-000091AE0000}"/>
    <cellStyle name="Output 3 3 7" xfId="43996" xr:uid="{00000000-0005-0000-0000-000092AE0000}"/>
    <cellStyle name="Output 3 3 7 2" xfId="43997" xr:uid="{00000000-0005-0000-0000-000093AE0000}"/>
    <cellStyle name="Output 3 3 70" xfId="43998" xr:uid="{00000000-0005-0000-0000-000094AE0000}"/>
    <cellStyle name="Output 3 3 71" xfId="43999" xr:uid="{00000000-0005-0000-0000-000095AE0000}"/>
    <cellStyle name="Output 3 3 72" xfId="44000" xr:uid="{00000000-0005-0000-0000-000096AE0000}"/>
    <cellStyle name="Output 3 3 73" xfId="44001" xr:uid="{00000000-0005-0000-0000-000097AE0000}"/>
    <cellStyle name="Output 3 3 74" xfId="44002" xr:uid="{00000000-0005-0000-0000-000098AE0000}"/>
    <cellStyle name="Output 3 3 75" xfId="44003" xr:uid="{00000000-0005-0000-0000-000099AE0000}"/>
    <cellStyle name="Output 3 3 76" xfId="44004" xr:uid="{00000000-0005-0000-0000-00009AAE0000}"/>
    <cellStyle name="Output 3 3 77" xfId="52542" xr:uid="{00000000-0005-0000-0000-00009BAE0000}"/>
    <cellStyle name="Output 3 3 78" xfId="52774" xr:uid="{00000000-0005-0000-0000-00009CAE0000}"/>
    <cellStyle name="Output 3 3 79" xfId="53235" xr:uid="{00000000-0005-0000-0000-00009DAE0000}"/>
    <cellStyle name="Output 3 3 8" xfId="44005" xr:uid="{00000000-0005-0000-0000-00009EAE0000}"/>
    <cellStyle name="Output 3 3 8 2" xfId="44006" xr:uid="{00000000-0005-0000-0000-00009FAE0000}"/>
    <cellStyle name="Output 3 3 9" xfId="44007" xr:uid="{00000000-0005-0000-0000-0000A0AE0000}"/>
    <cellStyle name="Output 3 3 9 2" xfId="44008" xr:uid="{00000000-0005-0000-0000-0000A1AE0000}"/>
    <cellStyle name="Output 3 30" xfId="44009" xr:uid="{00000000-0005-0000-0000-0000A2AE0000}"/>
    <cellStyle name="Output 3 30 2" xfId="44010" xr:uid="{00000000-0005-0000-0000-0000A3AE0000}"/>
    <cellStyle name="Output 3 31" xfId="44011" xr:uid="{00000000-0005-0000-0000-0000A4AE0000}"/>
    <cellStyle name="Output 3 31 2" xfId="44012" xr:uid="{00000000-0005-0000-0000-0000A5AE0000}"/>
    <cellStyle name="Output 3 32" xfId="44013" xr:uid="{00000000-0005-0000-0000-0000A6AE0000}"/>
    <cellStyle name="Output 3 32 2" xfId="44014" xr:uid="{00000000-0005-0000-0000-0000A7AE0000}"/>
    <cellStyle name="Output 3 33" xfId="44015" xr:uid="{00000000-0005-0000-0000-0000A8AE0000}"/>
    <cellStyle name="Output 3 33 2" xfId="44016" xr:uid="{00000000-0005-0000-0000-0000A9AE0000}"/>
    <cellStyle name="Output 3 34" xfId="44017" xr:uid="{00000000-0005-0000-0000-0000AAAE0000}"/>
    <cellStyle name="Output 3 34 2" xfId="44018" xr:uid="{00000000-0005-0000-0000-0000ABAE0000}"/>
    <cellStyle name="Output 3 35" xfId="44019" xr:uid="{00000000-0005-0000-0000-0000ACAE0000}"/>
    <cellStyle name="Output 3 35 2" xfId="44020" xr:uid="{00000000-0005-0000-0000-0000ADAE0000}"/>
    <cellStyle name="Output 3 36" xfId="44021" xr:uid="{00000000-0005-0000-0000-0000AEAE0000}"/>
    <cellStyle name="Output 3 36 2" xfId="44022" xr:uid="{00000000-0005-0000-0000-0000AFAE0000}"/>
    <cellStyle name="Output 3 37" xfId="44023" xr:uid="{00000000-0005-0000-0000-0000B0AE0000}"/>
    <cellStyle name="Output 3 37 2" xfId="44024" xr:uid="{00000000-0005-0000-0000-0000B1AE0000}"/>
    <cellStyle name="Output 3 38" xfId="44025" xr:uid="{00000000-0005-0000-0000-0000B2AE0000}"/>
    <cellStyle name="Output 3 38 2" xfId="44026" xr:uid="{00000000-0005-0000-0000-0000B3AE0000}"/>
    <cellStyle name="Output 3 39" xfId="44027" xr:uid="{00000000-0005-0000-0000-0000B4AE0000}"/>
    <cellStyle name="Output 3 39 2" xfId="44028" xr:uid="{00000000-0005-0000-0000-0000B5AE0000}"/>
    <cellStyle name="Output 3 4" xfId="1183" xr:uid="{00000000-0005-0000-0000-0000B6AE0000}"/>
    <cellStyle name="Output 3 4 10" xfId="44029" xr:uid="{00000000-0005-0000-0000-0000B7AE0000}"/>
    <cellStyle name="Output 3 4 10 2" xfId="44030" xr:uid="{00000000-0005-0000-0000-0000B8AE0000}"/>
    <cellStyle name="Output 3 4 11" xfId="44031" xr:uid="{00000000-0005-0000-0000-0000B9AE0000}"/>
    <cellStyle name="Output 3 4 11 2" xfId="44032" xr:uid="{00000000-0005-0000-0000-0000BAAE0000}"/>
    <cellStyle name="Output 3 4 12" xfId="44033" xr:uid="{00000000-0005-0000-0000-0000BBAE0000}"/>
    <cellStyle name="Output 3 4 12 2" xfId="44034" xr:uid="{00000000-0005-0000-0000-0000BCAE0000}"/>
    <cellStyle name="Output 3 4 13" xfId="44035" xr:uid="{00000000-0005-0000-0000-0000BDAE0000}"/>
    <cellStyle name="Output 3 4 13 2" xfId="44036" xr:uid="{00000000-0005-0000-0000-0000BEAE0000}"/>
    <cellStyle name="Output 3 4 14" xfId="44037" xr:uid="{00000000-0005-0000-0000-0000BFAE0000}"/>
    <cellStyle name="Output 3 4 14 2" xfId="44038" xr:uid="{00000000-0005-0000-0000-0000C0AE0000}"/>
    <cellStyle name="Output 3 4 15" xfId="44039" xr:uid="{00000000-0005-0000-0000-0000C1AE0000}"/>
    <cellStyle name="Output 3 4 15 2" xfId="44040" xr:uid="{00000000-0005-0000-0000-0000C2AE0000}"/>
    <cellStyle name="Output 3 4 16" xfId="44041" xr:uid="{00000000-0005-0000-0000-0000C3AE0000}"/>
    <cellStyle name="Output 3 4 16 2" xfId="44042" xr:uid="{00000000-0005-0000-0000-0000C4AE0000}"/>
    <cellStyle name="Output 3 4 17" xfId="44043" xr:uid="{00000000-0005-0000-0000-0000C5AE0000}"/>
    <cellStyle name="Output 3 4 17 2" xfId="44044" xr:uid="{00000000-0005-0000-0000-0000C6AE0000}"/>
    <cellStyle name="Output 3 4 18" xfId="44045" xr:uid="{00000000-0005-0000-0000-0000C7AE0000}"/>
    <cellStyle name="Output 3 4 18 2" xfId="44046" xr:uid="{00000000-0005-0000-0000-0000C8AE0000}"/>
    <cellStyle name="Output 3 4 19" xfId="44047" xr:uid="{00000000-0005-0000-0000-0000C9AE0000}"/>
    <cellStyle name="Output 3 4 19 2" xfId="44048" xr:uid="{00000000-0005-0000-0000-0000CAAE0000}"/>
    <cellStyle name="Output 3 4 2" xfId="1184" xr:uid="{00000000-0005-0000-0000-0000CBAE0000}"/>
    <cellStyle name="Output 3 4 2 2" xfId="44049" xr:uid="{00000000-0005-0000-0000-0000CCAE0000}"/>
    <cellStyle name="Output 3 4 20" xfId="44050" xr:uid="{00000000-0005-0000-0000-0000CDAE0000}"/>
    <cellStyle name="Output 3 4 20 2" xfId="44051" xr:uid="{00000000-0005-0000-0000-0000CEAE0000}"/>
    <cellStyle name="Output 3 4 21" xfId="44052" xr:uid="{00000000-0005-0000-0000-0000CFAE0000}"/>
    <cellStyle name="Output 3 4 21 2" xfId="44053" xr:uid="{00000000-0005-0000-0000-0000D0AE0000}"/>
    <cellStyle name="Output 3 4 22" xfId="44054" xr:uid="{00000000-0005-0000-0000-0000D1AE0000}"/>
    <cellStyle name="Output 3 4 22 2" xfId="44055" xr:uid="{00000000-0005-0000-0000-0000D2AE0000}"/>
    <cellStyle name="Output 3 4 23" xfId="44056" xr:uid="{00000000-0005-0000-0000-0000D3AE0000}"/>
    <cellStyle name="Output 3 4 23 2" xfId="44057" xr:uid="{00000000-0005-0000-0000-0000D4AE0000}"/>
    <cellStyle name="Output 3 4 24" xfId="44058" xr:uid="{00000000-0005-0000-0000-0000D5AE0000}"/>
    <cellStyle name="Output 3 4 24 2" xfId="44059" xr:uid="{00000000-0005-0000-0000-0000D6AE0000}"/>
    <cellStyle name="Output 3 4 25" xfId="44060" xr:uid="{00000000-0005-0000-0000-0000D7AE0000}"/>
    <cellStyle name="Output 3 4 25 2" xfId="44061" xr:uid="{00000000-0005-0000-0000-0000D8AE0000}"/>
    <cellStyle name="Output 3 4 26" xfId="44062" xr:uid="{00000000-0005-0000-0000-0000D9AE0000}"/>
    <cellStyle name="Output 3 4 26 2" xfId="44063" xr:uid="{00000000-0005-0000-0000-0000DAAE0000}"/>
    <cellStyle name="Output 3 4 27" xfId="44064" xr:uid="{00000000-0005-0000-0000-0000DBAE0000}"/>
    <cellStyle name="Output 3 4 27 2" xfId="44065" xr:uid="{00000000-0005-0000-0000-0000DCAE0000}"/>
    <cellStyle name="Output 3 4 28" xfId="44066" xr:uid="{00000000-0005-0000-0000-0000DDAE0000}"/>
    <cellStyle name="Output 3 4 28 2" xfId="44067" xr:uid="{00000000-0005-0000-0000-0000DEAE0000}"/>
    <cellStyle name="Output 3 4 29" xfId="44068" xr:uid="{00000000-0005-0000-0000-0000DFAE0000}"/>
    <cellStyle name="Output 3 4 29 2" xfId="44069" xr:uid="{00000000-0005-0000-0000-0000E0AE0000}"/>
    <cellStyle name="Output 3 4 3" xfId="44070" xr:uid="{00000000-0005-0000-0000-0000E1AE0000}"/>
    <cellStyle name="Output 3 4 3 2" xfId="44071" xr:uid="{00000000-0005-0000-0000-0000E2AE0000}"/>
    <cellStyle name="Output 3 4 30" xfId="44072" xr:uid="{00000000-0005-0000-0000-0000E3AE0000}"/>
    <cellStyle name="Output 3 4 30 2" xfId="44073" xr:uid="{00000000-0005-0000-0000-0000E4AE0000}"/>
    <cellStyle name="Output 3 4 31" xfId="44074" xr:uid="{00000000-0005-0000-0000-0000E5AE0000}"/>
    <cellStyle name="Output 3 4 31 2" xfId="44075" xr:uid="{00000000-0005-0000-0000-0000E6AE0000}"/>
    <cellStyle name="Output 3 4 32" xfId="44076" xr:uid="{00000000-0005-0000-0000-0000E7AE0000}"/>
    <cellStyle name="Output 3 4 32 2" xfId="44077" xr:uid="{00000000-0005-0000-0000-0000E8AE0000}"/>
    <cellStyle name="Output 3 4 33" xfId="44078" xr:uid="{00000000-0005-0000-0000-0000E9AE0000}"/>
    <cellStyle name="Output 3 4 33 2" xfId="44079" xr:uid="{00000000-0005-0000-0000-0000EAAE0000}"/>
    <cellStyle name="Output 3 4 34" xfId="44080" xr:uid="{00000000-0005-0000-0000-0000EBAE0000}"/>
    <cellStyle name="Output 3 4 34 2" xfId="44081" xr:uid="{00000000-0005-0000-0000-0000ECAE0000}"/>
    <cellStyle name="Output 3 4 35" xfId="44082" xr:uid="{00000000-0005-0000-0000-0000EDAE0000}"/>
    <cellStyle name="Output 3 4 35 2" xfId="44083" xr:uid="{00000000-0005-0000-0000-0000EEAE0000}"/>
    <cellStyle name="Output 3 4 36" xfId="44084" xr:uid="{00000000-0005-0000-0000-0000EFAE0000}"/>
    <cellStyle name="Output 3 4 36 2" xfId="44085" xr:uid="{00000000-0005-0000-0000-0000F0AE0000}"/>
    <cellStyle name="Output 3 4 37" xfId="44086" xr:uid="{00000000-0005-0000-0000-0000F1AE0000}"/>
    <cellStyle name="Output 3 4 37 2" xfId="44087" xr:uid="{00000000-0005-0000-0000-0000F2AE0000}"/>
    <cellStyle name="Output 3 4 38" xfId="44088" xr:uid="{00000000-0005-0000-0000-0000F3AE0000}"/>
    <cellStyle name="Output 3 4 38 2" xfId="44089" xr:uid="{00000000-0005-0000-0000-0000F4AE0000}"/>
    <cellStyle name="Output 3 4 39" xfId="44090" xr:uid="{00000000-0005-0000-0000-0000F5AE0000}"/>
    <cellStyle name="Output 3 4 39 2" xfId="44091" xr:uid="{00000000-0005-0000-0000-0000F6AE0000}"/>
    <cellStyle name="Output 3 4 4" xfId="44092" xr:uid="{00000000-0005-0000-0000-0000F7AE0000}"/>
    <cellStyle name="Output 3 4 4 2" xfId="44093" xr:uid="{00000000-0005-0000-0000-0000F8AE0000}"/>
    <cellStyle name="Output 3 4 40" xfId="44094" xr:uid="{00000000-0005-0000-0000-0000F9AE0000}"/>
    <cellStyle name="Output 3 4 41" xfId="44095" xr:uid="{00000000-0005-0000-0000-0000FAAE0000}"/>
    <cellStyle name="Output 3 4 42" xfId="44096" xr:uid="{00000000-0005-0000-0000-0000FBAE0000}"/>
    <cellStyle name="Output 3 4 43" xfId="44097" xr:uid="{00000000-0005-0000-0000-0000FCAE0000}"/>
    <cellStyle name="Output 3 4 44" xfId="44098" xr:uid="{00000000-0005-0000-0000-0000FDAE0000}"/>
    <cellStyle name="Output 3 4 45" xfId="44099" xr:uid="{00000000-0005-0000-0000-0000FEAE0000}"/>
    <cellStyle name="Output 3 4 46" xfId="44100" xr:uid="{00000000-0005-0000-0000-0000FFAE0000}"/>
    <cellStyle name="Output 3 4 47" xfId="44101" xr:uid="{00000000-0005-0000-0000-000000AF0000}"/>
    <cellStyle name="Output 3 4 48" xfId="44102" xr:uid="{00000000-0005-0000-0000-000001AF0000}"/>
    <cellStyle name="Output 3 4 49" xfId="44103" xr:uid="{00000000-0005-0000-0000-000002AF0000}"/>
    <cellStyle name="Output 3 4 5" xfId="44104" xr:uid="{00000000-0005-0000-0000-000003AF0000}"/>
    <cellStyle name="Output 3 4 5 2" xfId="44105" xr:uid="{00000000-0005-0000-0000-000004AF0000}"/>
    <cellStyle name="Output 3 4 50" xfId="44106" xr:uid="{00000000-0005-0000-0000-000005AF0000}"/>
    <cellStyle name="Output 3 4 51" xfId="44107" xr:uid="{00000000-0005-0000-0000-000006AF0000}"/>
    <cellStyle name="Output 3 4 52" xfId="44108" xr:uid="{00000000-0005-0000-0000-000007AF0000}"/>
    <cellStyle name="Output 3 4 53" xfId="44109" xr:uid="{00000000-0005-0000-0000-000008AF0000}"/>
    <cellStyle name="Output 3 4 54" xfId="44110" xr:uid="{00000000-0005-0000-0000-000009AF0000}"/>
    <cellStyle name="Output 3 4 55" xfId="44111" xr:uid="{00000000-0005-0000-0000-00000AAF0000}"/>
    <cellStyle name="Output 3 4 56" xfId="44112" xr:uid="{00000000-0005-0000-0000-00000BAF0000}"/>
    <cellStyle name="Output 3 4 57" xfId="44113" xr:uid="{00000000-0005-0000-0000-00000CAF0000}"/>
    <cellStyle name="Output 3 4 58" xfId="44114" xr:uid="{00000000-0005-0000-0000-00000DAF0000}"/>
    <cellStyle name="Output 3 4 59" xfId="44115" xr:uid="{00000000-0005-0000-0000-00000EAF0000}"/>
    <cellStyle name="Output 3 4 6" xfId="44116" xr:uid="{00000000-0005-0000-0000-00000FAF0000}"/>
    <cellStyle name="Output 3 4 6 2" xfId="44117" xr:uid="{00000000-0005-0000-0000-000010AF0000}"/>
    <cellStyle name="Output 3 4 60" xfId="44118" xr:uid="{00000000-0005-0000-0000-000011AF0000}"/>
    <cellStyle name="Output 3 4 61" xfId="44119" xr:uid="{00000000-0005-0000-0000-000012AF0000}"/>
    <cellStyle name="Output 3 4 62" xfId="44120" xr:uid="{00000000-0005-0000-0000-000013AF0000}"/>
    <cellStyle name="Output 3 4 63" xfId="44121" xr:uid="{00000000-0005-0000-0000-000014AF0000}"/>
    <cellStyle name="Output 3 4 64" xfId="44122" xr:uid="{00000000-0005-0000-0000-000015AF0000}"/>
    <cellStyle name="Output 3 4 65" xfId="44123" xr:uid="{00000000-0005-0000-0000-000016AF0000}"/>
    <cellStyle name="Output 3 4 66" xfId="44124" xr:uid="{00000000-0005-0000-0000-000017AF0000}"/>
    <cellStyle name="Output 3 4 67" xfId="44125" xr:uid="{00000000-0005-0000-0000-000018AF0000}"/>
    <cellStyle name="Output 3 4 68" xfId="44126" xr:uid="{00000000-0005-0000-0000-000019AF0000}"/>
    <cellStyle name="Output 3 4 69" xfId="44127" xr:uid="{00000000-0005-0000-0000-00001AAF0000}"/>
    <cellStyle name="Output 3 4 7" xfId="44128" xr:uid="{00000000-0005-0000-0000-00001BAF0000}"/>
    <cellStyle name="Output 3 4 7 2" xfId="44129" xr:uid="{00000000-0005-0000-0000-00001CAF0000}"/>
    <cellStyle name="Output 3 4 70" xfId="44130" xr:uid="{00000000-0005-0000-0000-00001DAF0000}"/>
    <cellStyle name="Output 3 4 71" xfId="44131" xr:uid="{00000000-0005-0000-0000-00001EAF0000}"/>
    <cellStyle name="Output 3 4 72" xfId="44132" xr:uid="{00000000-0005-0000-0000-00001FAF0000}"/>
    <cellStyle name="Output 3 4 73" xfId="44133" xr:uid="{00000000-0005-0000-0000-000020AF0000}"/>
    <cellStyle name="Output 3 4 74" xfId="44134" xr:uid="{00000000-0005-0000-0000-000021AF0000}"/>
    <cellStyle name="Output 3 4 75" xfId="44135" xr:uid="{00000000-0005-0000-0000-000022AF0000}"/>
    <cellStyle name="Output 3 4 76" xfId="44136" xr:uid="{00000000-0005-0000-0000-000023AF0000}"/>
    <cellStyle name="Output 3 4 77" xfId="52483" xr:uid="{00000000-0005-0000-0000-000024AF0000}"/>
    <cellStyle name="Output 3 4 78" xfId="52287" xr:uid="{00000000-0005-0000-0000-000025AF0000}"/>
    <cellStyle name="Output 3 4 79" xfId="53176" xr:uid="{00000000-0005-0000-0000-000026AF0000}"/>
    <cellStyle name="Output 3 4 8" xfId="44137" xr:uid="{00000000-0005-0000-0000-000027AF0000}"/>
    <cellStyle name="Output 3 4 8 2" xfId="44138" xr:uid="{00000000-0005-0000-0000-000028AF0000}"/>
    <cellStyle name="Output 3 4 9" xfId="44139" xr:uid="{00000000-0005-0000-0000-000029AF0000}"/>
    <cellStyle name="Output 3 4 9 2" xfId="44140" xr:uid="{00000000-0005-0000-0000-00002AAF0000}"/>
    <cellStyle name="Output 3 40" xfId="44141" xr:uid="{00000000-0005-0000-0000-00002BAF0000}"/>
    <cellStyle name="Output 3 40 2" xfId="44142" xr:uid="{00000000-0005-0000-0000-00002CAF0000}"/>
    <cellStyle name="Output 3 41" xfId="44143" xr:uid="{00000000-0005-0000-0000-00002DAF0000}"/>
    <cellStyle name="Output 3 41 2" xfId="44144" xr:uid="{00000000-0005-0000-0000-00002EAF0000}"/>
    <cellStyle name="Output 3 42" xfId="44145" xr:uid="{00000000-0005-0000-0000-00002FAF0000}"/>
    <cellStyle name="Output 3 42 2" xfId="44146" xr:uid="{00000000-0005-0000-0000-000030AF0000}"/>
    <cellStyle name="Output 3 43" xfId="44147" xr:uid="{00000000-0005-0000-0000-000031AF0000}"/>
    <cellStyle name="Output 3 43 2" xfId="44148" xr:uid="{00000000-0005-0000-0000-000032AF0000}"/>
    <cellStyle name="Output 3 44" xfId="44149" xr:uid="{00000000-0005-0000-0000-000033AF0000}"/>
    <cellStyle name="Output 3 44 2" xfId="44150" xr:uid="{00000000-0005-0000-0000-000034AF0000}"/>
    <cellStyle name="Output 3 45" xfId="44151" xr:uid="{00000000-0005-0000-0000-000035AF0000}"/>
    <cellStyle name="Output 3 45 2" xfId="44152" xr:uid="{00000000-0005-0000-0000-000036AF0000}"/>
    <cellStyle name="Output 3 46" xfId="44153" xr:uid="{00000000-0005-0000-0000-000037AF0000}"/>
    <cellStyle name="Output 3 46 2" xfId="44154" xr:uid="{00000000-0005-0000-0000-000038AF0000}"/>
    <cellStyle name="Output 3 47" xfId="44155" xr:uid="{00000000-0005-0000-0000-000039AF0000}"/>
    <cellStyle name="Output 3 47 2" xfId="44156" xr:uid="{00000000-0005-0000-0000-00003AAF0000}"/>
    <cellStyle name="Output 3 48" xfId="44157" xr:uid="{00000000-0005-0000-0000-00003BAF0000}"/>
    <cellStyle name="Output 3 48 2" xfId="44158" xr:uid="{00000000-0005-0000-0000-00003CAF0000}"/>
    <cellStyle name="Output 3 49" xfId="44159" xr:uid="{00000000-0005-0000-0000-00003DAF0000}"/>
    <cellStyle name="Output 3 49 2" xfId="44160" xr:uid="{00000000-0005-0000-0000-00003EAF0000}"/>
    <cellStyle name="Output 3 5" xfId="1185" xr:uid="{00000000-0005-0000-0000-00003FAF0000}"/>
    <cellStyle name="Output 3 5 10" xfId="44161" xr:uid="{00000000-0005-0000-0000-000040AF0000}"/>
    <cellStyle name="Output 3 5 10 2" xfId="44162" xr:uid="{00000000-0005-0000-0000-000041AF0000}"/>
    <cellStyle name="Output 3 5 11" xfId="44163" xr:uid="{00000000-0005-0000-0000-000042AF0000}"/>
    <cellStyle name="Output 3 5 11 2" xfId="44164" xr:uid="{00000000-0005-0000-0000-000043AF0000}"/>
    <cellStyle name="Output 3 5 12" xfId="44165" xr:uid="{00000000-0005-0000-0000-000044AF0000}"/>
    <cellStyle name="Output 3 5 12 2" xfId="44166" xr:uid="{00000000-0005-0000-0000-000045AF0000}"/>
    <cellStyle name="Output 3 5 13" xfId="44167" xr:uid="{00000000-0005-0000-0000-000046AF0000}"/>
    <cellStyle name="Output 3 5 13 2" xfId="44168" xr:uid="{00000000-0005-0000-0000-000047AF0000}"/>
    <cellStyle name="Output 3 5 14" xfId="44169" xr:uid="{00000000-0005-0000-0000-000048AF0000}"/>
    <cellStyle name="Output 3 5 14 2" xfId="44170" xr:uid="{00000000-0005-0000-0000-000049AF0000}"/>
    <cellStyle name="Output 3 5 15" xfId="44171" xr:uid="{00000000-0005-0000-0000-00004AAF0000}"/>
    <cellStyle name="Output 3 5 15 2" xfId="44172" xr:uid="{00000000-0005-0000-0000-00004BAF0000}"/>
    <cellStyle name="Output 3 5 16" xfId="44173" xr:uid="{00000000-0005-0000-0000-00004CAF0000}"/>
    <cellStyle name="Output 3 5 16 2" xfId="44174" xr:uid="{00000000-0005-0000-0000-00004DAF0000}"/>
    <cellStyle name="Output 3 5 17" xfId="44175" xr:uid="{00000000-0005-0000-0000-00004EAF0000}"/>
    <cellStyle name="Output 3 5 17 2" xfId="44176" xr:uid="{00000000-0005-0000-0000-00004FAF0000}"/>
    <cellStyle name="Output 3 5 18" xfId="44177" xr:uid="{00000000-0005-0000-0000-000050AF0000}"/>
    <cellStyle name="Output 3 5 18 2" xfId="44178" xr:uid="{00000000-0005-0000-0000-000051AF0000}"/>
    <cellStyle name="Output 3 5 19" xfId="44179" xr:uid="{00000000-0005-0000-0000-000052AF0000}"/>
    <cellStyle name="Output 3 5 19 2" xfId="44180" xr:uid="{00000000-0005-0000-0000-000053AF0000}"/>
    <cellStyle name="Output 3 5 2" xfId="1186" xr:uid="{00000000-0005-0000-0000-000054AF0000}"/>
    <cellStyle name="Output 3 5 2 2" xfId="44181" xr:uid="{00000000-0005-0000-0000-000055AF0000}"/>
    <cellStyle name="Output 3 5 20" xfId="44182" xr:uid="{00000000-0005-0000-0000-000056AF0000}"/>
    <cellStyle name="Output 3 5 20 2" xfId="44183" xr:uid="{00000000-0005-0000-0000-000057AF0000}"/>
    <cellStyle name="Output 3 5 21" xfId="44184" xr:uid="{00000000-0005-0000-0000-000058AF0000}"/>
    <cellStyle name="Output 3 5 21 2" xfId="44185" xr:uid="{00000000-0005-0000-0000-000059AF0000}"/>
    <cellStyle name="Output 3 5 22" xfId="44186" xr:uid="{00000000-0005-0000-0000-00005AAF0000}"/>
    <cellStyle name="Output 3 5 22 2" xfId="44187" xr:uid="{00000000-0005-0000-0000-00005BAF0000}"/>
    <cellStyle name="Output 3 5 23" xfId="44188" xr:uid="{00000000-0005-0000-0000-00005CAF0000}"/>
    <cellStyle name="Output 3 5 23 2" xfId="44189" xr:uid="{00000000-0005-0000-0000-00005DAF0000}"/>
    <cellStyle name="Output 3 5 24" xfId="44190" xr:uid="{00000000-0005-0000-0000-00005EAF0000}"/>
    <cellStyle name="Output 3 5 24 2" xfId="44191" xr:uid="{00000000-0005-0000-0000-00005FAF0000}"/>
    <cellStyle name="Output 3 5 25" xfId="44192" xr:uid="{00000000-0005-0000-0000-000060AF0000}"/>
    <cellStyle name="Output 3 5 25 2" xfId="44193" xr:uid="{00000000-0005-0000-0000-000061AF0000}"/>
    <cellStyle name="Output 3 5 26" xfId="44194" xr:uid="{00000000-0005-0000-0000-000062AF0000}"/>
    <cellStyle name="Output 3 5 26 2" xfId="44195" xr:uid="{00000000-0005-0000-0000-000063AF0000}"/>
    <cellStyle name="Output 3 5 27" xfId="44196" xr:uid="{00000000-0005-0000-0000-000064AF0000}"/>
    <cellStyle name="Output 3 5 27 2" xfId="44197" xr:uid="{00000000-0005-0000-0000-000065AF0000}"/>
    <cellStyle name="Output 3 5 28" xfId="44198" xr:uid="{00000000-0005-0000-0000-000066AF0000}"/>
    <cellStyle name="Output 3 5 28 2" xfId="44199" xr:uid="{00000000-0005-0000-0000-000067AF0000}"/>
    <cellStyle name="Output 3 5 29" xfId="44200" xr:uid="{00000000-0005-0000-0000-000068AF0000}"/>
    <cellStyle name="Output 3 5 29 2" xfId="44201" xr:uid="{00000000-0005-0000-0000-000069AF0000}"/>
    <cellStyle name="Output 3 5 3" xfId="44202" xr:uid="{00000000-0005-0000-0000-00006AAF0000}"/>
    <cellStyle name="Output 3 5 3 2" xfId="44203" xr:uid="{00000000-0005-0000-0000-00006BAF0000}"/>
    <cellStyle name="Output 3 5 30" xfId="44204" xr:uid="{00000000-0005-0000-0000-00006CAF0000}"/>
    <cellStyle name="Output 3 5 30 2" xfId="44205" xr:uid="{00000000-0005-0000-0000-00006DAF0000}"/>
    <cellStyle name="Output 3 5 31" xfId="44206" xr:uid="{00000000-0005-0000-0000-00006EAF0000}"/>
    <cellStyle name="Output 3 5 31 2" xfId="44207" xr:uid="{00000000-0005-0000-0000-00006FAF0000}"/>
    <cellStyle name="Output 3 5 32" xfId="44208" xr:uid="{00000000-0005-0000-0000-000070AF0000}"/>
    <cellStyle name="Output 3 5 32 2" xfId="44209" xr:uid="{00000000-0005-0000-0000-000071AF0000}"/>
    <cellStyle name="Output 3 5 33" xfId="44210" xr:uid="{00000000-0005-0000-0000-000072AF0000}"/>
    <cellStyle name="Output 3 5 33 2" xfId="44211" xr:uid="{00000000-0005-0000-0000-000073AF0000}"/>
    <cellStyle name="Output 3 5 34" xfId="44212" xr:uid="{00000000-0005-0000-0000-000074AF0000}"/>
    <cellStyle name="Output 3 5 34 2" xfId="44213" xr:uid="{00000000-0005-0000-0000-000075AF0000}"/>
    <cellStyle name="Output 3 5 35" xfId="44214" xr:uid="{00000000-0005-0000-0000-000076AF0000}"/>
    <cellStyle name="Output 3 5 35 2" xfId="44215" xr:uid="{00000000-0005-0000-0000-000077AF0000}"/>
    <cellStyle name="Output 3 5 36" xfId="44216" xr:uid="{00000000-0005-0000-0000-000078AF0000}"/>
    <cellStyle name="Output 3 5 36 2" xfId="44217" xr:uid="{00000000-0005-0000-0000-000079AF0000}"/>
    <cellStyle name="Output 3 5 37" xfId="44218" xr:uid="{00000000-0005-0000-0000-00007AAF0000}"/>
    <cellStyle name="Output 3 5 37 2" xfId="44219" xr:uid="{00000000-0005-0000-0000-00007BAF0000}"/>
    <cellStyle name="Output 3 5 38" xfId="44220" xr:uid="{00000000-0005-0000-0000-00007CAF0000}"/>
    <cellStyle name="Output 3 5 38 2" xfId="44221" xr:uid="{00000000-0005-0000-0000-00007DAF0000}"/>
    <cellStyle name="Output 3 5 39" xfId="44222" xr:uid="{00000000-0005-0000-0000-00007EAF0000}"/>
    <cellStyle name="Output 3 5 39 2" xfId="44223" xr:uid="{00000000-0005-0000-0000-00007FAF0000}"/>
    <cellStyle name="Output 3 5 4" xfId="44224" xr:uid="{00000000-0005-0000-0000-000080AF0000}"/>
    <cellStyle name="Output 3 5 4 2" xfId="44225" xr:uid="{00000000-0005-0000-0000-000081AF0000}"/>
    <cellStyle name="Output 3 5 40" xfId="44226" xr:uid="{00000000-0005-0000-0000-000082AF0000}"/>
    <cellStyle name="Output 3 5 41" xfId="44227" xr:uid="{00000000-0005-0000-0000-000083AF0000}"/>
    <cellStyle name="Output 3 5 42" xfId="44228" xr:uid="{00000000-0005-0000-0000-000084AF0000}"/>
    <cellStyle name="Output 3 5 43" xfId="44229" xr:uid="{00000000-0005-0000-0000-000085AF0000}"/>
    <cellStyle name="Output 3 5 44" xfId="44230" xr:uid="{00000000-0005-0000-0000-000086AF0000}"/>
    <cellStyle name="Output 3 5 45" xfId="44231" xr:uid="{00000000-0005-0000-0000-000087AF0000}"/>
    <cellStyle name="Output 3 5 46" xfId="44232" xr:uid="{00000000-0005-0000-0000-000088AF0000}"/>
    <cellStyle name="Output 3 5 47" xfId="44233" xr:uid="{00000000-0005-0000-0000-000089AF0000}"/>
    <cellStyle name="Output 3 5 48" xfId="44234" xr:uid="{00000000-0005-0000-0000-00008AAF0000}"/>
    <cellStyle name="Output 3 5 49" xfId="44235" xr:uid="{00000000-0005-0000-0000-00008BAF0000}"/>
    <cellStyle name="Output 3 5 5" xfId="44236" xr:uid="{00000000-0005-0000-0000-00008CAF0000}"/>
    <cellStyle name="Output 3 5 5 2" xfId="44237" xr:uid="{00000000-0005-0000-0000-00008DAF0000}"/>
    <cellStyle name="Output 3 5 50" xfId="44238" xr:uid="{00000000-0005-0000-0000-00008EAF0000}"/>
    <cellStyle name="Output 3 5 51" xfId="44239" xr:uid="{00000000-0005-0000-0000-00008FAF0000}"/>
    <cellStyle name="Output 3 5 52" xfId="44240" xr:uid="{00000000-0005-0000-0000-000090AF0000}"/>
    <cellStyle name="Output 3 5 53" xfId="44241" xr:uid="{00000000-0005-0000-0000-000091AF0000}"/>
    <cellStyle name="Output 3 5 54" xfId="44242" xr:uid="{00000000-0005-0000-0000-000092AF0000}"/>
    <cellStyle name="Output 3 5 55" xfId="44243" xr:uid="{00000000-0005-0000-0000-000093AF0000}"/>
    <cellStyle name="Output 3 5 56" xfId="44244" xr:uid="{00000000-0005-0000-0000-000094AF0000}"/>
    <cellStyle name="Output 3 5 57" xfId="44245" xr:uid="{00000000-0005-0000-0000-000095AF0000}"/>
    <cellStyle name="Output 3 5 58" xfId="44246" xr:uid="{00000000-0005-0000-0000-000096AF0000}"/>
    <cellStyle name="Output 3 5 59" xfId="44247" xr:uid="{00000000-0005-0000-0000-000097AF0000}"/>
    <cellStyle name="Output 3 5 6" xfId="44248" xr:uid="{00000000-0005-0000-0000-000098AF0000}"/>
    <cellStyle name="Output 3 5 6 2" xfId="44249" xr:uid="{00000000-0005-0000-0000-000099AF0000}"/>
    <cellStyle name="Output 3 5 60" xfId="44250" xr:uid="{00000000-0005-0000-0000-00009AAF0000}"/>
    <cellStyle name="Output 3 5 61" xfId="44251" xr:uid="{00000000-0005-0000-0000-00009BAF0000}"/>
    <cellStyle name="Output 3 5 62" xfId="44252" xr:uid="{00000000-0005-0000-0000-00009CAF0000}"/>
    <cellStyle name="Output 3 5 63" xfId="44253" xr:uid="{00000000-0005-0000-0000-00009DAF0000}"/>
    <cellStyle name="Output 3 5 64" xfId="44254" xr:uid="{00000000-0005-0000-0000-00009EAF0000}"/>
    <cellStyle name="Output 3 5 65" xfId="44255" xr:uid="{00000000-0005-0000-0000-00009FAF0000}"/>
    <cellStyle name="Output 3 5 66" xfId="44256" xr:uid="{00000000-0005-0000-0000-0000A0AF0000}"/>
    <cellStyle name="Output 3 5 67" xfId="44257" xr:uid="{00000000-0005-0000-0000-0000A1AF0000}"/>
    <cellStyle name="Output 3 5 68" xfId="44258" xr:uid="{00000000-0005-0000-0000-0000A2AF0000}"/>
    <cellStyle name="Output 3 5 69" xfId="44259" xr:uid="{00000000-0005-0000-0000-0000A3AF0000}"/>
    <cellStyle name="Output 3 5 7" xfId="44260" xr:uid="{00000000-0005-0000-0000-0000A4AF0000}"/>
    <cellStyle name="Output 3 5 7 2" xfId="44261" xr:uid="{00000000-0005-0000-0000-0000A5AF0000}"/>
    <cellStyle name="Output 3 5 70" xfId="44262" xr:uid="{00000000-0005-0000-0000-0000A6AF0000}"/>
    <cellStyle name="Output 3 5 71" xfId="44263" xr:uid="{00000000-0005-0000-0000-0000A7AF0000}"/>
    <cellStyle name="Output 3 5 72" xfId="44264" xr:uid="{00000000-0005-0000-0000-0000A8AF0000}"/>
    <cellStyle name="Output 3 5 73" xfId="44265" xr:uid="{00000000-0005-0000-0000-0000A9AF0000}"/>
    <cellStyle name="Output 3 5 74" xfId="44266" xr:uid="{00000000-0005-0000-0000-0000AAAF0000}"/>
    <cellStyle name="Output 3 5 75" xfId="44267" xr:uid="{00000000-0005-0000-0000-0000ABAF0000}"/>
    <cellStyle name="Output 3 5 76" xfId="44268" xr:uid="{00000000-0005-0000-0000-0000ACAF0000}"/>
    <cellStyle name="Output 3 5 77" xfId="52491" xr:uid="{00000000-0005-0000-0000-0000ADAF0000}"/>
    <cellStyle name="Output 3 5 78" xfId="52231" xr:uid="{00000000-0005-0000-0000-0000AEAF0000}"/>
    <cellStyle name="Output 3 5 79" xfId="53184" xr:uid="{00000000-0005-0000-0000-0000AFAF0000}"/>
    <cellStyle name="Output 3 5 8" xfId="44269" xr:uid="{00000000-0005-0000-0000-0000B0AF0000}"/>
    <cellStyle name="Output 3 5 8 2" xfId="44270" xr:uid="{00000000-0005-0000-0000-0000B1AF0000}"/>
    <cellStyle name="Output 3 5 9" xfId="44271" xr:uid="{00000000-0005-0000-0000-0000B2AF0000}"/>
    <cellStyle name="Output 3 5 9 2" xfId="44272" xr:uid="{00000000-0005-0000-0000-0000B3AF0000}"/>
    <cellStyle name="Output 3 50" xfId="44273" xr:uid="{00000000-0005-0000-0000-0000B4AF0000}"/>
    <cellStyle name="Output 3 50 2" xfId="44274" xr:uid="{00000000-0005-0000-0000-0000B5AF0000}"/>
    <cellStyle name="Output 3 51" xfId="44275" xr:uid="{00000000-0005-0000-0000-0000B6AF0000}"/>
    <cellStyle name="Output 3 51 2" xfId="44276" xr:uid="{00000000-0005-0000-0000-0000B7AF0000}"/>
    <cellStyle name="Output 3 52" xfId="44277" xr:uid="{00000000-0005-0000-0000-0000B8AF0000}"/>
    <cellStyle name="Output 3 52 2" xfId="44278" xr:uid="{00000000-0005-0000-0000-0000B9AF0000}"/>
    <cellStyle name="Output 3 53" xfId="44279" xr:uid="{00000000-0005-0000-0000-0000BAAF0000}"/>
    <cellStyle name="Output 3 53 2" xfId="44280" xr:uid="{00000000-0005-0000-0000-0000BBAF0000}"/>
    <cellStyle name="Output 3 54" xfId="44281" xr:uid="{00000000-0005-0000-0000-0000BCAF0000}"/>
    <cellStyle name="Output 3 54 2" xfId="44282" xr:uid="{00000000-0005-0000-0000-0000BDAF0000}"/>
    <cellStyle name="Output 3 55" xfId="44283" xr:uid="{00000000-0005-0000-0000-0000BEAF0000}"/>
    <cellStyle name="Output 3 55 2" xfId="44284" xr:uid="{00000000-0005-0000-0000-0000BFAF0000}"/>
    <cellStyle name="Output 3 56" xfId="44285" xr:uid="{00000000-0005-0000-0000-0000C0AF0000}"/>
    <cellStyle name="Output 3 56 2" xfId="44286" xr:uid="{00000000-0005-0000-0000-0000C1AF0000}"/>
    <cellStyle name="Output 3 57" xfId="44287" xr:uid="{00000000-0005-0000-0000-0000C2AF0000}"/>
    <cellStyle name="Output 3 57 2" xfId="44288" xr:uid="{00000000-0005-0000-0000-0000C3AF0000}"/>
    <cellStyle name="Output 3 58" xfId="44289" xr:uid="{00000000-0005-0000-0000-0000C4AF0000}"/>
    <cellStyle name="Output 3 58 2" xfId="44290" xr:uid="{00000000-0005-0000-0000-0000C5AF0000}"/>
    <cellStyle name="Output 3 59" xfId="44291" xr:uid="{00000000-0005-0000-0000-0000C6AF0000}"/>
    <cellStyle name="Output 3 6" xfId="1187" xr:uid="{00000000-0005-0000-0000-0000C7AF0000}"/>
    <cellStyle name="Output 3 6 10" xfId="44292" xr:uid="{00000000-0005-0000-0000-0000C8AF0000}"/>
    <cellStyle name="Output 3 6 10 2" xfId="44293" xr:uid="{00000000-0005-0000-0000-0000C9AF0000}"/>
    <cellStyle name="Output 3 6 11" xfId="44294" xr:uid="{00000000-0005-0000-0000-0000CAAF0000}"/>
    <cellStyle name="Output 3 6 11 2" xfId="44295" xr:uid="{00000000-0005-0000-0000-0000CBAF0000}"/>
    <cellStyle name="Output 3 6 12" xfId="44296" xr:uid="{00000000-0005-0000-0000-0000CCAF0000}"/>
    <cellStyle name="Output 3 6 12 2" xfId="44297" xr:uid="{00000000-0005-0000-0000-0000CDAF0000}"/>
    <cellStyle name="Output 3 6 13" xfId="44298" xr:uid="{00000000-0005-0000-0000-0000CEAF0000}"/>
    <cellStyle name="Output 3 6 13 2" xfId="44299" xr:uid="{00000000-0005-0000-0000-0000CFAF0000}"/>
    <cellStyle name="Output 3 6 14" xfId="44300" xr:uid="{00000000-0005-0000-0000-0000D0AF0000}"/>
    <cellStyle name="Output 3 6 14 2" xfId="44301" xr:uid="{00000000-0005-0000-0000-0000D1AF0000}"/>
    <cellStyle name="Output 3 6 15" xfId="44302" xr:uid="{00000000-0005-0000-0000-0000D2AF0000}"/>
    <cellStyle name="Output 3 6 15 2" xfId="44303" xr:uid="{00000000-0005-0000-0000-0000D3AF0000}"/>
    <cellStyle name="Output 3 6 16" xfId="44304" xr:uid="{00000000-0005-0000-0000-0000D4AF0000}"/>
    <cellStyle name="Output 3 6 16 2" xfId="44305" xr:uid="{00000000-0005-0000-0000-0000D5AF0000}"/>
    <cellStyle name="Output 3 6 17" xfId="44306" xr:uid="{00000000-0005-0000-0000-0000D6AF0000}"/>
    <cellStyle name="Output 3 6 17 2" xfId="44307" xr:uid="{00000000-0005-0000-0000-0000D7AF0000}"/>
    <cellStyle name="Output 3 6 18" xfId="44308" xr:uid="{00000000-0005-0000-0000-0000D8AF0000}"/>
    <cellStyle name="Output 3 6 18 2" xfId="44309" xr:uid="{00000000-0005-0000-0000-0000D9AF0000}"/>
    <cellStyle name="Output 3 6 19" xfId="44310" xr:uid="{00000000-0005-0000-0000-0000DAAF0000}"/>
    <cellStyle name="Output 3 6 19 2" xfId="44311" xr:uid="{00000000-0005-0000-0000-0000DBAF0000}"/>
    <cellStyle name="Output 3 6 2" xfId="1188" xr:uid="{00000000-0005-0000-0000-0000DCAF0000}"/>
    <cellStyle name="Output 3 6 2 2" xfId="44312" xr:uid="{00000000-0005-0000-0000-0000DDAF0000}"/>
    <cellStyle name="Output 3 6 20" xfId="44313" xr:uid="{00000000-0005-0000-0000-0000DEAF0000}"/>
    <cellStyle name="Output 3 6 20 2" xfId="44314" xr:uid="{00000000-0005-0000-0000-0000DFAF0000}"/>
    <cellStyle name="Output 3 6 21" xfId="44315" xr:uid="{00000000-0005-0000-0000-0000E0AF0000}"/>
    <cellStyle name="Output 3 6 21 2" xfId="44316" xr:uid="{00000000-0005-0000-0000-0000E1AF0000}"/>
    <cellStyle name="Output 3 6 22" xfId="44317" xr:uid="{00000000-0005-0000-0000-0000E2AF0000}"/>
    <cellStyle name="Output 3 6 22 2" xfId="44318" xr:uid="{00000000-0005-0000-0000-0000E3AF0000}"/>
    <cellStyle name="Output 3 6 23" xfId="44319" xr:uid="{00000000-0005-0000-0000-0000E4AF0000}"/>
    <cellStyle name="Output 3 6 23 2" xfId="44320" xr:uid="{00000000-0005-0000-0000-0000E5AF0000}"/>
    <cellStyle name="Output 3 6 24" xfId="44321" xr:uid="{00000000-0005-0000-0000-0000E6AF0000}"/>
    <cellStyle name="Output 3 6 24 2" xfId="44322" xr:uid="{00000000-0005-0000-0000-0000E7AF0000}"/>
    <cellStyle name="Output 3 6 25" xfId="44323" xr:uid="{00000000-0005-0000-0000-0000E8AF0000}"/>
    <cellStyle name="Output 3 6 25 2" xfId="44324" xr:uid="{00000000-0005-0000-0000-0000E9AF0000}"/>
    <cellStyle name="Output 3 6 26" xfId="44325" xr:uid="{00000000-0005-0000-0000-0000EAAF0000}"/>
    <cellStyle name="Output 3 6 26 2" xfId="44326" xr:uid="{00000000-0005-0000-0000-0000EBAF0000}"/>
    <cellStyle name="Output 3 6 27" xfId="44327" xr:uid="{00000000-0005-0000-0000-0000ECAF0000}"/>
    <cellStyle name="Output 3 6 27 2" xfId="44328" xr:uid="{00000000-0005-0000-0000-0000EDAF0000}"/>
    <cellStyle name="Output 3 6 28" xfId="44329" xr:uid="{00000000-0005-0000-0000-0000EEAF0000}"/>
    <cellStyle name="Output 3 6 28 2" xfId="44330" xr:uid="{00000000-0005-0000-0000-0000EFAF0000}"/>
    <cellStyle name="Output 3 6 29" xfId="44331" xr:uid="{00000000-0005-0000-0000-0000F0AF0000}"/>
    <cellStyle name="Output 3 6 29 2" xfId="44332" xr:uid="{00000000-0005-0000-0000-0000F1AF0000}"/>
    <cellStyle name="Output 3 6 3" xfId="44333" xr:uid="{00000000-0005-0000-0000-0000F2AF0000}"/>
    <cellStyle name="Output 3 6 3 2" xfId="44334" xr:uid="{00000000-0005-0000-0000-0000F3AF0000}"/>
    <cellStyle name="Output 3 6 30" xfId="44335" xr:uid="{00000000-0005-0000-0000-0000F4AF0000}"/>
    <cellStyle name="Output 3 6 30 2" xfId="44336" xr:uid="{00000000-0005-0000-0000-0000F5AF0000}"/>
    <cellStyle name="Output 3 6 31" xfId="44337" xr:uid="{00000000-0005-0000-0000-0000F6AF0000}"/>
    <cellStyle name="Output 3 6 31 2" xfId="44338" xr:uid="{00000000-0005-0000-0000-0000F7AF0000}"/>
    <cellStyle name="Output 3 6 32" xfId="44339" xr:uid="{00000000-0005-0000-0000-0000F8AF0000}"/>
    <cellStyle name="Output 3 6 32 2" xfId="44340" xr:uid="{00000000-0005-0000-0000-0000F9AF0000}"/>
    <cellStyle name="Output 3 6 33" xfId="44341" xr:uid="{00000000-0005-0000-0000-0000FAAF0000}"/>
    <cellStyle name="Output 3 6 33 2" xfId="44342" xr:uid="{00000000-0005-0000-0000-0000FBAF0000}"/>
    <cellStyle name="Output 3 6 34" xfId="44343" xr:uid="{00000000-0005-0000-0000-0000FCAF0000}"/>
    <cellStyle name="Output 3 6 34 2" xfId="44344" xr:uid="{00000000-0005-0000-0000-0000FDAF0000}"/>
    <cellStyle name="Output 3 6 35" xfId="44345" xr:uid="{00000000-0005-0000-0000-0000FEAF0000}"/>
    <cellStyle name="Output 3 6 35 2" xfId="44346" xr:uid="{00000000-0005-0000-0000-0000FFAF0000}"/>
    <cellStyle name="Output 3 6 36" xfId="44347" xr:uid="{00000000-0005-0000-0000-000000B00000}"/>
    <cellStyle name="Output 3 6 36 2" xfId="44348" xr:uid="{00000000-0005-0000-0000-000001B00000}"/>
    <cellStyle name="Output 3 6 37" xfId="44349" xr:uid="{00000000-0005-0000-0000-000002B00000}"/>
    <cellStyle name="Output 3 6 37 2" xfId="44350" xr:uid="{00000000-0005-0000-0000-000003B00000}"/>
    <cellStyle name="Output 3 6 38" xfId="44351" xr:uid="{00000000-0005-0000-0000-000004B00000}"/>
    <cellStyle name="Output 3 6 38 2" xfId="44352" xr:uid="{00000000-0005-0000-0000-000005B00000}"/>
    <cellStyle name="Output 3 6 39" xfId="44353" xr:uid="{00000000-0005-0000-0000-000006B00000}"/>
    <cellStyle name="Output 3 6 39 2" xfId="44354" xr:uid="{00000000-0005-0000-0000-000007B00000}"/>
    <cellStyle name="Output 3 6 4" xfId="44355" xr:uid="{00000000-0005-0000-0000-000008B00000}"/>
    <cellStyle name="Output 3 6 4 2" xfId="44356" xr:uid="{00000000-0005-0000-0000-000009B00000}"/>
    <cellStyle name="Output 3 6 40" xfId="44357" xr:uid="{00000000-0005-0000-0000-00000AB00000}"/>
    <cellStyle name="Output 3 6 41" xfId="44358" xr:uid="{00000000-0005-0000-0000-00000BB00000}"/>
    <cellStyle name="Output 3 6 42" xfId="44359" xr:uid="{00000000-0005-0000-0000-00000CB00000}"/>
    <cellStyle name="Output 3 6 43" xfId="44360" xr:uid="{00000000-0005-0000-0000-00000DB00000}"/>
    <cellStyle name="Output 3 6 44" xfId="44361" xr:uid="{00000000-0005-0000-0000-00000EB00000}"/>
    <cellStyle name="Output 3 6 45" xfId="44362" xr:uid="{00000000-0005-0000-0000-00000FB00000}"/>
    <cellStyle name="Output 3 6 46" xfId="44363" xr:uid="{00000000-0005-0000-0000-000010B00000}"/>
    <cellStyle name="Output 3 6 47" xfId="44364" xr:uid="{00000000-0005-0000-0000-000011B00000}"/>
    <cellStyle name="Output 3 6 48" xfId="44365" xr:uid="{00000000-0005-0000-0000-000012B00000}"/>
    <cellStyle name="Output 3 6 49" xfId="44366" xr:uid="{00000000-0005-0000-0000-000013B00000}"/>
    <cellStyle name="Output 3 6 5" xfId="44367" xr:uid="{00000000-0005-0000-0000-000014B00000}"/>
    <cellStyle name="Output 3 6 5 2" xfId="44368" xr:uid="{00000000-0005-0000-0000-000015B00000}"/>
    <cellStyle name="Output 3 6 50" xfId="44369" xr:uid="{00000000-0005-0000-0000-000016B00000}"/>
    <cellStyle name="Output 3 6 51" xfId="44370" xr:uid="{00000000-0005-0000-0000-000017B00000}"/>
    <cellStyle name="Output 3 6 52" xfId="44371" xr:uid="{00000000-0005-0000-0000-000018B00000}"/>
    <cellStyle name="Output 3 6 53" xfId="44372" xr:uid="{00000000-0005-0000-0000-000019B00000}"/>
    <cellStyle name="Output 3 6 54" xfId="44373" xr:uid="{00000000-0005-0000-0000-00001AB00000}"/>
    <cellStyle name="Output 3 6 55" xfId="44374" xr:uid="{00000000-0005-0000-0000-00001BB00000}"/>
    <cellStyle name="Output 3 6 56" xfId="44375" xr:uid="{00000000-0005-0000-0000-00001CB00000}"/>
    <cellStyle name="Output 3 6 57" xfId="44376" xr:uid="{00000000-0005-0000-0000-00001DB00000}"/>
    <cellStyle name="Output 3 6 58" xfId="44377" xr:uid="{00000000-0005-0000-0000-00001EB00000}"/>
    <cellStyle name="Output 3 6 59" xfId="44378" xr:uid="{00000000-0005-0000-0000-00001FB00000}"/>
    <cellStyle name="Output 3 6 6" xfId="44379" xr:uid="{00000000-0005-0000-0000-000020B00000}"/>
    <cellStyle name="Output 3 6 6 2" xfId="44380" xr:uid="{00000000-0005-0000-0000-000021B00000}"/>
    <cellStyle name="Output 3 6 60" xfId="44381" xr:uid="{00000000-0005-0000-0000-000022B00000}"/>
    <cellStyle name="Output 3 6 61" xfId="44382" xr:uid="{00000000-0005-0000-0000-000023B00000}"/>
    <cellStyle name="Output 3 6 62" xfId="44383" xr:uid="{00000000-0005-0000-0000-000024B00000}"/>
    <cellStyle name="Output 3 6 63" xfId="44384" xr:uid="{00000000-0005-0000-0000-000025B00000}"/>
    <cellStyle name="Output 3 6 64" xfId="44385" xr:uid="{00000000-0005-0000-0000-000026B00000}"/>
    <cellStyle name="Output 3 6 65" xfId="44386" xr:uid="{00000000-0005-0000-0000-000027B00000}"/>
    <cellStyle name="Output 3 6 66" xfId="44387" xr:uid="{00000000-0005-0000-0000-000028B00000}"/>
    <cellStyle name="Output 3 6 67" xfId="44388" xr:uid="{00000000-0005-0000-0000-000029B00000}"/>
    <cellStyle name="Output 3 6 68" xfId="44389" xr:uid="{00000000-0005-0000-0000-00002AB00000}"/>
    <cellStyle name="Output 3 6 69" xfId="44390" xr:uid="{00000000-0005-0000-0000-00002BB00000}"/>
    <cellStyle name="Output 3 6 7" xfId="44391" xr:uid="{00000000-0005-0000-0000-00002CB00000}"/>
    <cellStyle name="Output 3 6 7 2" xfId="44392" xr:uid="{00000000-0005-0000-0000-00002DB00000}"/>
    <cellStyle name="Output 3 6 70" xfId="44393" xr:uid="{00000000-0005-0000-0000-00002EB00000}"/>
    <cellStyle name="Output 3 6 71" xfId="44394" xr:uid="{00000000-0005-0000-0000-00002FB00000}"/>
    <cellStyle name="Output 3 6 72" xfId="44395" xr:uid="{00000000-0005-0000-0000-000030B00000}"/>
    <cellStyle name="Output 3 6 73" xfId="44396" xr:uid="{00000000-0005-0000-0000-000031B00000}"/>
    <cellStyle name="Output 3 6 74" xfId="44397" xr:uid="{00000000-0005-0000-0000-000032B00000}"/>
    <cellStyle name="Output 3 6 75" xfId="44398" xr:uid="{00000000-0005-0000-0000-000033B00000}"/>
    <cellStyle name="Output 3 6 76" xfId="44399" xr:uid="{00000000-0005-0000-0000-000034B00000}"/>
    <cellStyle name="Output 3 6 77" xfId="52538" xr:uid="{00000000-0005-0000-0000-000035B00000}"/>
    <cellStyle name="Output 3 6 78" xfId="52770" xr:uid="{00000000-0005-0000-0000-000036B00000}"/>
    <cellStyle name="Output 3 6 79" xfId="53231" xr:uid="{00000000-0005-0000-0000-000037B00000}"/>
    <cellStyle name="Output 3 6 8" xfId="44400" xr:uid="{00000000-0005-0000-0000-000038B00000}"/>
    <cellStyle name="Output 3 6 8 2" xfId="44401" xr:uid="{00000000-0005-0000-0000-000039B00000}"/>
    <cellStyle name="Output 3 6 9" xfId="44402" xr:uid="{00000000-0005-0000-0000-00003AB00000}"/>
    <cellStyle name="Output 3 6 9 2" xfId="44403" xr:uid="{00000000-0005-0000-0000-00003BB00000}"/>
    <cellStyle name="Output 3 60" xfId="44404" xr:uid="{00000000-0005-0000-0000-00003CB00000}"/>
    <cellStyle name="Output 3 61" xfId="44405" xr:uid="{00000000-0005-0000-0000-00003DB00000}"/>
    <cellStyle name="Output 3 62" xfId="44406" xr:uid="{00000000-0005-0000-0000-00003EB00000}"/>
    <cellStyle name="Output 3 63" xfId="44407" xr:uid="{00000000-0005-0000-0000-00003FB00000}"/>
    <cellStyle name="Output 3 64" xfId="44408" xr:uid="{00000000-0005-0000-0000-000040B00000}"/>
    <cellStyle name="Output 3 65" xfId="44409" xr:uid="{00000000-0005-0000-0000-000041B00000}"/>
    <cellStyle name="Output 3 66" xfId="44410" xr:uid="{00000000-0005-0000-0000-000042B00000}"/>
    <cellStyle name="Output 3 67" xfId="44411" xr:uid="{00000000-0005-0000-0000-000043B00000}"/>
    <cellStyle name="Output 3 68" xfId="44412" xr:uid="{00000000-0005-0000-0000-000044B00000}"/>
    <cellStyle name="Output 3 69" xfId="44413" xr:uid="{00000000-0005-0000-0000-000045B00000}"/>
    <cellStyle name="Output 3 7" xfId="1189" xr:uid="{00000000-0005-0000-0000-000046B00000}"/>
    <cellStyle name="Output 3 7 10" xfId="44414" xr:uid="{00000000-0005-0000-0000-000047B00000}"/>
    <cellStyle name="Output 3 7 10 2" xfId="44415" xr:uid="{00000000-0005-0000-0000-000048B00000}"/>
    <cellStyle name="Output 3 7 11" xfId="44416" xr:uid="{00000000-0005-0000-0000-000049B00000}"/>
    <cellStyle name="Output 3 7 11 2" xfId="44417" xr:uid="{00000000-0005-0000-0000-00004AB00000}"/>
    <cellStyle name="Output 3 7 12" xfId="44418" xr:uid="{00000000-0005-0000-0000-00004BB00000}"/>
    <cellStyle name="Output 3 7 12 2" xfId="44419" xr:uid="{00000000-0005-0000-0000-00004CB00000}"/>
    <cellStyle name="Output 3 7 13" xfId="44420" xr:uid="{00000000-0005-0000-0000-00004DB00000}"/>
    <cellStyle name="Output 3 7 13 2" xfId="44421" xr:uid="{00000000-0005-0000-0000-00004EB00000}"/>
    <cellStyle name="Output 3 7 14" xfId="44422" xr:uid="{00000000-0005-0000-0000-00004FB00000}"/>
    <cellStyle name="Output 3 7 14 2" xfId="44423" xr:uid="{00000000-0005-0000-0000-000050B00000}"/>
    <cellStyle name="Output 3 7 15" xfId="44424" xr:uid="{00000000-0005-0000-0000-000051B00000}"/>
    <cellStyle name="Output 3 7 15 2" xfId="44425" xr:uid="{00000000-0005-0000-0000-000052B00000}"/>
    <cellStyle name="Output 3 7 16" xfId="44426" xr:uid="{00000000-0005-0000-0000-000053B00000}"/>
    <cellStyle name="Output 3 7 16 2" xfId="44427" xr:uid="{00000000-0005-0000-0000-000054B00000}"/>
    <cellStyle name="Output 3 7 17" xfId="44428" xr:uid="{00000000-0005-0000-0000-000055B00000}"/>
    <cellStyle name="Output 3 7 17 2" xfId="44429" xr:uid="{00000000-0005-0000-0000-000056B00000}"/>
    <cellStyle name="Output 3 7 18" xfId="44430" xr:uid="{00000000-0005-0000-0000-000057B00000}"/>
    <cellStyle name="Output 3 7 18 2" xfId="44431" xr:uid="{00000000-0005-0000-0000-000058B00000}"/>
    <cellStyle name="Output 3 7 19" xfId="44432" xr:uid="{00000000-0005-0000-0000-000059B00000}"/>
    <cellStyle name="Output 3 7 19 2" xfId="44433" xr:uid="{00000000-0005-0000-0000-00005AB00000}"/>
    <cellStyle name="Output 3 7 2" xfId="1190" xr:uid="{00000000-0005-0000-0000-00005BB00000}"/>
    <cellStyle name="Output 3 7 2 2" xfId="44434" xr:uid="{00000000-0005-0000-0000-00005CB00000}"/>
    <cellStyle name="Output 3 7 20" xfId="44435" xr:uid="{00000000-0005-0000-0000-00005DB00000}"/>
    <cellStyle name="Output 3 7 20 2" xfId="44436" xr:uid="{00000000-0005-0000-0000-00005EB00000}"/>
    <cellStyle name="Output 3 7 21" xfId="44437" xr:uid="{00000000-0005-0000-0000-00005FB00000}"/>
    <cellStyle name="Output 3 7 21 2" xfId="44438" xr:uid="{00000000-0005-0000-0000-000060B00000}"/>
    <cellStyle name="Output 3 7 22" xfId="44439" xr:uid="{00000000-0005-0000-0000-000061B00000}"/>
    <cellStyle name="Output 3 7 22 2" xfId="44440" xr:uid="{00000000-0005-0000-0000-000062B00000}"/>
    <cellStyle name="Output 3 7 23" xfId="44441" xr:uid="{00000000-0005-0000-0000-000063B00000}"/>
    <cellStyle name="Output 3 7 23 2" xfId="44442" xr:uid="{00000000-0005-0000-0000-000064B00000}"/>
    <cellStyle name="Output 3 7 24" xfId="44443" xr:uid="{00000000-0005-0000-0000-000065B00000}"/>
    <cellStyle name="Output 3 7 24 2" xfId="44444" xr:uid="{00000000-0005-0000-0000-000066B00000}"/>
    <cellStyle name="Output 3 7 25" xfId="44445" xr:uid="{00000000-0005-0000-0000-000067B00000}"/>
    <cellStyle name="Output 3 7 25 2" xfId="44446" xr:uid="{00000000-0005-0000-0000-000068B00000}"/>
    <cellStyle name="Output 3 7 26" xfId="44447" xr:uid="{00000000-0005-0000-0000-000069B00000}"/>
    <cellStyle name="Output 3 7 26 2" xfId="44448" xr:uid="{00000000-0005-0000-0000-00006AB00000}"/>
    <cellStyle name="Output 3 7 27" xfId="44449" xr:uid="{00000000-0005-0000-0000-00006BB00000}"/>
    <cellStyle name="Output 3 7 27 2" xfId="44450" xr:uid="{00000000-0005-0000-0000-00006CB00000}"/>
    <cellStyle name="Output 3 7 28" xfId="44451" xr:uid="{00000000-0005-0000-0000-00006DB00000}"/>
    <cellStyle name="Output 3 7 28 2" xfId="44452" xr:uid="{00000000-0005-0000-0000-00006EB00000}"/>
    <cellStyle name="Output 3 7 29" xfId="44453" xr:uid="{00000000-0005-0000-0000-00006FB00000}"/>
    <cellStyle name="Output 3 7 29 2" xfId="44454" xr:uid="{00000000-0005-0000-0000-000070B00000}"/>
    <cellStyle name="Output 3 7 3" xfId="44455" xr:uid="{00000000-0005-0000-0000-000071B00000}"/>
    <cellStyle name="Output 3 7 3 2" xfId="44456" xr:uid="{00000000-0005-0000-0000-000072B00000}"/>
    <cellStyle name="Output 3 7 30" xfId="44457" xr:uid="{00000000-0005-0000-0000-000073B00000}"/>
    <cellStyle name="Output 3 7 30 2" xfId="44458" xr:uid="{00000000-0005-0000-0000-000074B00000}"/>
    <cellStyle name="Output 3 7 31" xfId="44459" xr:uid="{00000000-0005-0000-0000-000075B00000}"/>
    <cellStyle name="Output 3 7 31 2" xfId="44460" xr:uid="{00000000-0005-0000-0000-000076B00000}"/>
    <cellStyle name="Output 3 7 32" xfId="44461" xr:uid="{00000000-0005-0000-0000-000077B00000}"/>
    <cellStyle name="Output 3 7 32 2" xfId="44462" xr:uid="{00000000-0005-0000-0000-000078B00000}"/>
    <cellStyle name="Output 3 7 33" xfId="44463" xr:uid="{00000000-0005-0000-0000-000079B00000}"/>
    <cellStyle name="Output 3 7 33 2" xfId="44464" xr:uid="{00000000-0005-0000-0000-00007AB00000}"/>
    <cellStyle name="Output 3 7 34" xfId="44465" xr:uid="{00000000-0005-0000-0000-00007BB00000}"/>
    <cellStyle name="Output 3 7 34 2" xfId="44466" xr:uid="{00000000-0005-0000-0000-00007CB00000}"/>
    <cellStyle name="Output 3 7 35" xfId="44467" xr:uid="{00000000-0005-0000-0000-00007DB00000}"/>
    <cellStyle name="Output 3 7 35 2" xfId="44468" xr:uid="{00000000-0005-0000-0000-00007EB00000}"/>
    <cellStyle name="Output 3 7 36" xfId="44469" xr:uid="{00000000-0005-0000-0000-00007FB00000}"/>
    <cellStyle name="Output 3 7 36 2" xfId="44470" xr:uid="{00000000-0005-0000-0000-000080B00000}"/>
    <cellStyle name="Output 3 7 37" xfId="44471" xr:uid="{00000000-0005-0000-0000-000081B00000}"/>
    <cellStyle name="Output 3 7 37 2" xfId="44472" xr:uid="{00000000-0005-0000-0000-000082B00000}"/>
    <cellStyle name="Output 3 7 38" xfId="44473" xr:uid="{00000000-0005-0000-0000-000083B00000}"/>
    <cellStyle name="Output 3 7 38 2" xfId="44474" xr:uid="{00000000-0005-0000-0000-000084B00000}"/>
    <cellStyle name="Output 3 7 39" xfId="44475" xr:uid="{00000000-0005-0000-0000-000085B00000}"/>
    <cellStyle name="Output 3 7 39 2" xfId="44476" xr:uid="{00000000-0005-0000-0000-000086B00000}"/>
    <cellStyle name="Output 3 7 4" xfId="44477" xr:uid="{00000000-0005-0000-0000-000087B00000}"/>
    <cellStyle name="Output 3 7 4 2" xfId="44478" xr:uid="{00000000-0005-0000-0000-000088B00000}"/>
    <cellStyle name="Output 3 7 40" xfId="44479" xr:uid="{00000000-0005-0000-0000-000089B00000}"/>
    <cellStyle name="Output 3 7 41" xfId="44480" xr:uid="{00000000-0005-0000-0000-00008AB00000}"/>
    <cellStyle name="Output 3 7 42" xfId="44481" xr:uid="{00000000-0005-0000-0000-00008BB00000}"/>
    <cellStyle name="Output 3 7 43" xfId="44482" xr:uid="{00000000-0005-0000-0000-00008CB00000}"/>
    <cellStyle name="Output 3 7 44" xfId="44483" xr:uid="{00000000-0005-0000-0000-00008DB00000}"/>
    <cellStyle name="Output 3 7 45" xfId="44484" xr:uid="{00000000-0005-0000-0000-00008EB00000}"/>
    <cellStyle name="Output 3 7 46" xfId="44485" xr:uid="{00000000-0005-0000-0000-00008FB00000}"/>
    <cellStyle name="Output 3 7 47" xfId="44486" xr:uid="{00000000-0005-0000-0000-000090B00000}"/>
    <cellStyle name="Output 3 7 48" xfId="44487" xr:uid="{00000000-0005-0000-0000-000091B00000}"/>
    <cellStyle name="Output 3 7 49" xfId="44488" xr:uid="{00000000-0005-0000-0000-000092B00000}"/>
    <cellStyle name="Output 3 7 5" xfId="44489" xr:uid="{00000000-0005-0000-0000-000093B00000}"/>
    <cellStyle name="Output 3 7 5 2" xfId="44490" xr:uid="{00000000-0005-0000-0000-000094B00000}"/>
    <cellStyle name="Output 3 7 50" xfId="44491" xr:uid="{00000000-0005-0000-0000-000095B00000}"/>
    <cellStyle name="Output 3 7 51" xfId="44492" xr:uid="{00000000-0005-0000-0000-000096B00000}"/>
    <cellStyle name="Output 3 7 52" xfId="44493" xr:uid="{00000000-0005-0000-0000-000097B00000}"/>
    <cellStyle name="Output 3 7 53" xfId="44494" xr:uid="{00000000-0005-0000-0000-000098B00000}"/>
    <cellStyle name="Output 3 7 54" xfId="44495" xr:uid="{00000000-0005-0000-0000-000099B00000}"/>
    <cellStyle name="Output 3 7 55" xfId="44496" xr:uid="{00000000-0005-0000-0000-00009AB00000}"/>
    <cellStyle name="Output 3 7 56" xfId="44497" xr:uid="{00000000-0005-0000-0000-00009BB00000}"/>
    <cellStyle name="Output 3 7 57" xfId="44498" xr:uid="{00000000-0005-0000-0000-00009CB00000}"/>
    <cellStyle name="Output 3 7 58" xfId="44499" xr:uid="{00000000-0005-0000-0000-00009DB00000}"/>
    <cellStyle name="Output 3 7 59" xfId="44500" xr:uid="{00000000-0005-0000-0000-00009EB00000}"/>
    <cellStyle name="Output 3 7 6" xfId="44501" xr:uid="{00000000-0005-0000-0000-00009FB00000}"/>
    <cellStyle name="Output 3 7 6 2" xfId="44502" xr:uid="{00000000-0005-0000-0000-0000A0B00000}"/>
    <cellStyle name="Output 3 7 60" xfId="44503" xr:uid="{00000000-0005-0000-0000-0000A1B00000}"/>
    <cellStyle name="Output 3 7 61" xfId="44504" xr:uid="{00000000-0005-0000-0000-0000A2B00000}"/>
    <cellStyle name="Output 3 7 62" xfId="44505" xr:uid="{00000000-0005-0000-0000-0000A3B00000}"/>
    <cellStyle name="Output 3 7 63" xfId="44506" xr:uid="{00000000-0005-0000-0000-0000A4B00000}"/>
    <cellStyle name="Output 3 7 64" xfId="44507" xr:uid="{00000000-0005-0000-0000-0000A5B00000}"/>
    <cellStyle name="Output 3 7 65" xfId="44508" xr:uid="{00000000-0005-0000-0000-0000A6B00000}"/>
    <cellStyle name="Output 3 7 66" xfId="44509" xr:uid="{00000000-0005-0000-0000-0000A7B00000}"/>
    <cellStyle name="Output 3 7 67" xfId="44510" xr:uid="{00000000-0005-0000-0000-0000A8B00000}"/>
    <cellStyle name="Output 3 7 68" xfId="44511" xr:uid="{00000000-0005-0000-0000-0000A9B00000}"/>
    <cellStyle name="Output 3 7 69" xfId="44512" xr:uid="{00000000-0005-0000-0000-0000AAB00000}"/>
    <cellStyle name="Output 3 7 7" xfId="44513" xr:uid="{00000000-0005-0000-0000-0000ABB00000}"/>
    <cellStyle name="Output 3 7 7 2" xfId="44514" xr:uid="{00000000-0005-0000-0000-0000ACB00000}"/>
    <cellStyle name="Output 3 7 70" xfId="44515" xr:uid="{00000000-0005-0000-0000-0000ADB00000}"/>
    <cellStyle name="Output 3 7 71" xfId="44516" xr:uid="{00000000-0005-0000-0000-0000AEB00000}"/>
    <cellStyle name="Output 3 7 72" xfId="44517" xr:uid="{00000000-0005-0000-0000-0000AFB00000}"/>
    <cellStyle name="Output 3 7 73" xfId="44518" xr:uid="{00000000-0005-0000-0000-0000B0B00000}"/>
    <cellStyle name="Output 3 7 74" xfId="44519" xr:uid="{00000000-0005-0000-0000-0000B1B00000}"/>
    <cellStyle name="Output 3 7 75" xfId="44520" xr:uid="{00000000-0005-0000-0000-0000B2B00000}"/>
    <cellStyle name="Output 3 7 76" xfId="44521" xr:uid="{00000000-0005-0000-0000-0000B3B00000}"/>
    <cellStyle name="Output 3 7 77" xfId="52479" xr:uid="{00000000-0005-0000-0000-0000B4B00000}"/>
    <cellStyle name="Output 3 7 78" xfId="52247" xr:uid="{00000000-0005-0000-0000-0000B5B00000}"/>
    <cellStyle name="Output 3 7 79" xfId="53172" xr:uid="{00000000-0005-0000-0000-0000B6B00000}"/>
    <cellStyle name="Output 3 7 8" xfId="44522" xr:uid="{00000000-0005-0000-0000-0000B7B00000}"/>
    <cellStyle name="Output 3 7 8 2" xfId="44523" xr:uid="{00000000-0005-0000-0000-0000B8B00000}"/>
    <cellStyle name="Output 3 7 9" xfId="44524" xr:uid="{00000000-0005-0000-0000-0000B9B00000}"/>
    <cellStyle name="Output 3 7 9 2" xfId="44525" xr:uid="{00000000-0005-0000-0000-0000BAB00000}"/>
    <cellStyle name="Output 3 70" xfId="44526" xr:uid="{00000000-0005-0000-0000-0000BBB00000}"/>
    <cellStyle name="Output 3 71" xfId="44527" xr:uid="{00000000-0005-0000-0000-0000BCB00000}"/>
    <cellStyle name="Output 3 72" xfId="44528" xr:uid="{00000000-0005-0000-0000-0000BDB00000}"/>
    <cellStyle name="Output 3 73" xfId="44529" xr:uid="{00000000-0005-0000-0000-0000BEB00000}"/>
    <cellStyle name="Output 3 74" xfId="44530" xr:uid="{00000000-0005-0000-0000-0000BFB00000}"/>
    <cellStyle name="Output 3 75" xfId="44531" xr:uid="{00000000-0005-0000-0000-0000C0B00000}"/>
    <cellStyle name="Output 3 76" xfId="44532" xr:uid="{00000000-0005-0000-0000-0000C1B00000}"/>
    <cellStyle name="Output 3 77" xfId="44533" xr:uid="{00000000-0005-0000-0000-0000C2B00000}"/>
    <cellStyle name="Output 3 78" xfId="44534" xr:uid="{00000000-0005-0000-0000-0000C3B00000}"/>
    <cellStyle name="Output 3 79" xfId="44535" xr:uid="{00000000-0005-0000-0000-0000C4B00000}"/>
    <cellStyle name="Output 3 8" xfId="1191" xr:uid="{00000000-0005-0000-0000-0000C5B00000}"/>
    <cellStyle name="Output 3 8 10" xfId="44536" xr:uid="{00000000-0005-0000-0000-0000C6B00000}"/>
    <cellStyle name="Output 3 8 10 2" xfId="44537" xr:uid="{00000000-0005-0000-0000-0000C7B00000}"/>
    <cellStyle name="Output 3 8 11" xfId="44538" xr:uid="{00000000-0005-0000-0000-0000C8B00000}"/>
    <cellStyle name="Output 3 8 11 2" xfId="44539" xr:uid="{00000000-0005-0000-0000-0000C9B00000}"/>
    <cellStyle name="Output 3 8 12" xfId="44540" xr:uid="{00000000-0005-0000-0000-0000CAB00000}"/>
    <cellStyle name="Output 3 8 12 2" xfId="44541" xr:uid="{00000000-0005-0000-0000-0000CBB00000}"/>
    <cellStyle name="Output 3 8 13" xfId="44542" xr:uid="{00000000-0005-0000-0000-0000CCB00000}"/>
    <cellStyle name="Output 3 8 13 2" xfId="44543" xr:uid="{00000000-0005-0000-0000-0000CDB00000}"/>
    <cellStyle name="Output 3 8 14" xfId="44544" xr:uid="{00000000-0005-0000-0000-0000CEB00000}"/>
    <cellStyle name="Output 3 8 14 2" xfId="44545" xr:uid="{00000000-0005-0000-0000-0000CFB00000}"/>
    <cellStyle name="Output 3 8 15" xfId="44546" xr:uid="{00000000-0005-0000-0000-0000D0B00000}"/>
    <cellStyle name="Output 3 8 15 2" xfId="44547" xr:uid="{00000000-0005-0000-0000-0000D1B00000}"/>
    <cellStyle name="Output 3 8 16" xfId="44548" xr:uid="{00000000-0005-0000-0000-0000D2B00000}"/>
    <cellStyle name="Output 3 8 16 2" xfId="44549" xr:uid="{00000000-0005-0000-0000-0000D3B00000}"/>
    <cellStyle name="Output 3 8 17" xfId="44550" xr:uid="{00000000-0005-0000-0000-0000D4B00000}"/>
    <cellStyle name="Output 3 8 17 2" xfId="44551" xr:uid="{00000000-0005-0000-0000-0000D5B00000}"/>
    <cellStyle name="Output 3 8 18" xfId="44552" xr:uid="{00000000-0005-0000-0000-0000D6B00000}"/>
    <cellStyle name="Output 3 8 18 2" xfId="44553" xr:uid="{00000000-0005-0000-0000-0000D7B00000}"/>
    <cellStyle name="Output 3 8 19" xfId="44554" xr:uid="{00000000-0005-0000-0000-0000D8B00000}"/>
    <cellStyle name="Output 3 8 19 2" xfId="44555" xr:uid="{00000000-0005-0000-0000-0000D9B00000}"/>
    <cellStyle name="Output 3 8 2" xfId="1192" xr:uid="{00000000-0005-0000-0000-0000DAB00000}"/>
    <cellStyle name="Output 3 8 2 2" xfId="44556" xr:uid="{00000000-0005-0000-0000-0000DBB00000}"/>
    <cellStyle name="Output 3 8 20" xfId="44557" xr:uid="{00000000-0005-0000-0000-0000DCB00000}"/>
    <cellStyle name="Output 3 8 20 2" xfId="44558" xr:uid="{00000000-0005-0000-0000-0000DDB00000}"/>
    <cellStyle name="Output 3 8 21" xfId="44559" xr:uid="{00000000-0005-0000-0000-0000DEB00000}"/>
    <cellStyle name="Output 3 8 21 2" xfId="44560" xr:uid="{00000000-0005-0000-0000-0000DFB00000}"/>
    <cellStyle name="Output 3 8 22" xfId="44561" xr:uid="{00000000-0005-0000-0000-0000E0B00000}"/>
    <cellStyle name="Output 3 8 22 2" xfId="44562" xr:uid="{00000000-0005-0000-0000-0000E1B00000}"/>
    <cellStyle name="Output 3 8 23" xfId="44563" xr:uid="{00000000-0005-0000-0000-0000E2B00000}"/>
    <cellStyle name="Output 3 8 23 2" xfId="44564" xr:uid="{00000000-0005-0000-0000-0000E3B00000}"/>
    <cellStyle name="Output 3 8 24" xfId="44565" xr:uid="{00000000-0005-0000-0000-0000E4B00000}"/>
    <cellStyle name="Output 3 8 24 2" xfId="44566" xr:uid="{00000000-0005-0000-0000-0000E5B00000}"/>
    <cellStyle name="Output 3 8 25" xfId="44567" xr:uid="{00000000-0005-0000-0000-0000E6B00000}"/>
    <cellStyle name="Output 3 8 25 2" xfId="44568" xr:uid="{00000000-0005-0000-0000-0000E7B00000}"/>
    <cellStyle name="Output 3 8 26" xfId="44569" xr:uid="{00000000-0005-0000-0000-0000E8B00000}"/>
    <cellStyle name="Output 3 8 26 2" xfId="44570" xr:uid="{00000000-0005-0000-0000-0000E9B00000}"/>
    <cellStyle name="Output 3 8 27" xfId="44571" xr:uid="{00000000-0005-0000-0000-0000EAB00000}"/>
    <cellStyle name="Output 3 8 27 2" xfId="44572" xr:uid="{00000000-0005-0000-0000-0000EBB00000}"/>
    <cellStyle name="Output 3 8 28" xfId="44573" xr:uid="{00000000-0005-0000-0000-0000ECB00000}"/>
    <cellStyle name="Output 3 8 28 2" xfId="44574" xr:uid="{00000000-0005-0000-0000-0000EDB00000}"/>
    <cellStyle name="Output 3 8 29" xfId="44575" xr:uid="{00000000-0005-0000-0000-0000EEB00000}"/>
    <cellStyle name="Output 3 8 29 2" xfId="44576" xr:uid="{00000000-0005-0000-0000-0000EFB00000}"/>
    <cellStyle name="Output 3 8 3" xfId="44577" xr:uid="{00000000-0005-0000-0000-0000F0B00000}"/>
    <cellStyle name="Output 3 8 3 2" xfId="44578" xr:uid="{00000000-0005-0000-0000-0000F1B00000}"/>
    <cellStyle name="Output 3 8 30" xfId="44579" xr:uid="{00000000-0005-0000-0000-0000F2B00000}"/>
    <cellStyle name="Output 3 8 30 2" xfId="44580" xr:uid="{00000000-0005-0000-0000-0000F3B00000}"/>
    <cellStyle name="Output 3 8 31" xfId="44581" xr:uid="{00000000-0005-0000-0000-0000F4B00000}"/>
    <cellStyle name="Output 3 8 31 2" xfId="44582" xr:uid="{00000000-0005-0000-0000-0000F5B00000}"/>
    <cellStyle name="Output 3 8 32" xfId="44583" xr:uid="{00000000-0005-0000-0000-0000F6B00000}"/>
    <cellStyle name="Output 3 8 32 2" xfId="44584" xr:uid="{00000000-0005-0000-0000-0000F7B00000}"/>
    <cellStyle name="Output 3 8 33" xfId="44585" xr:uid="{00000000-0005-0000-0000-0000F8B00000}"/>
    <cellStyle name="Output 3 8 33 2" xfId="44586" xr:uid="{00000000-0005-0000-0000-0000F9B00000}"/>
    <cellStyle name="Output 3 8 34" xfId="44587" xr:uid="{00000000-0005-0000-0000-0000FAB00000}"/>
    <cellStyle name="Output 3 8 34 2" xfId="44588" xr:uid="{00000000-0005-0000-0000-0000FBB00000}"/>
    <cellStyle name="Output 3 8 35" xfId="44589" xr:uid="{00000000-0005-0000-0000-0000FCB00000}"/>
    <cellStyle name="Output 3 8 35 2" xfId="44590" xr:uid="{00000000-0005-0000-0000-0000FDB00000}"/>
    <cellStyle name="Output 3 8 36" xfId="44591" xr:uid="{00000000-0005-0000-0000-0000FEB00000}"/>
    <cellStyle name="Output 3 8 36 2" xfId="44592" xr:uid="{00000000-0005-0000-0000-0000FFB00000}"/>
    <cellStyle name="Output 3 8 37" xfId="44593" xr:uid="{00000000-0005-0000-0000-000000B10000}"/>
    <cellStyle name="Output 3 8 37 2" xfId="44594" xr:uid="{00000000-0005-0000-0000-000001B10000}"/>
    <cellStyle name="Output 3 8 38" xfId="44595" xr:uid="{00000000-0005-0000-0000-000002B10000}"/>
    <cellStyle name="Output 3 8 38 2" xfId="44596" xr:uid="{00000000-0005-0000-0000-000003B10000}"/>
    <cellStyle name="Output 3 8 39" xfId="44597" xr:uid="{00000000-0005-0000-0000-000004B10000}"/>
    <cellStyle name="Output 3 8 39 2" xfId="44598" xr:uid="{00000000-0005-0000-0000-000005B10000}"/>
    <cellStyle name="Output 3 8 4" xfId="44599" xr:uid="{00000000-0005-0000-0000-000006B10000}"/>
    <cellStyle name="Output 3 8 4 2" xfId="44600" xr:uid="{00000000-0005-0000-0000-000007B10000}"/>
    <cellStyle name="Output 3 8 40" xfId="44601" xr:uid="{00000000-0005-0000-0000-000008B10000}"/>
    <cellStyle name="Output 3 8 41" xfId="44602" xr:uid="{00000000-0005-0000-0000-000009B10000}"/>
    <cellStyle name="Output 3 8 42" xfId="44603" xr:uid="{00000000-0005-0000-0000-00000AB10000}"/>
    <cellStyle name="Output 3 8 43" xfId="44604" xr:uid="{00000000-0005-0000-0000-00000BB10000}"/>
    <cellStyle name="Output 3 8 44" xfId="44605" xr:uid="{00000000-0005-0000-0000-00000CB10000}"/>
    <cellStyle name="Output 3 8 45" xfId="44606" xr:uid="{00000000-0005-0000-0000-00000DB10000}"/>
    <cellStyle name="Output 3 8 46" xfId="44607" xr:uid="{00000000-0005-0000-0000-00000EB10000}"/>
    <cellStyle name="Output 3 8 47" xfId="44608" xr:uid="{00000000-0005-0000-0000-00000FB10000}"/>
    <cellStyle name="Output 3 8 48" xfId="44609" xr:uid="{00000000-0005-0000-0000-000010B10000}"/>
    <cellStyle name="Output 3 8 49" xfId="44610" xr:uid="{00000000-0005-0000-0000-000011B10000}"/>
    <cellStyle name="Output 3 8 5" xfId="44611" xr:uid="{00000000-0005-0000-0000-000012B10000}"/>
    <cellStyle name="Output 3 8 5 2" xfId="44612" xr:uid="{00000000-0005-0000-0000-000013B10000}"/>
    <cellStyle name="Output 3 8 50" xfId="44613" xr:uid="{00000000-0005-0000-0000-000014B10000}"/>
    <cellStyle name="Output 3 8 51" xfId="44614" xr:uid="{00000000-0005-0000-0000-000015B10000}"/>
    <cellStyle name="Output 3 8 52" xfId="44615" xr:uid="{00000000-0005-0000-0000-000016B10000}"/>
    <cellStyle name="Output 3 8 53" xfId="44616" xr:uid="{00000000-0005-0000-0000-000017B10000}"/>
    <cellStyle name="Output 3 8 54" xfId="44617" xr:uid="{00000000-0005-0000-0000-000018B10000}"/>
    <cellStyle name="Output 3 8 55" xfId="44618" xr:uid="{00000000-0005-0000-0000-000019B10000}"/>
    <cellStyle name="Output 3 8 56" xfId="44619" xr:uid="{00000000-0005-0000-0000-00001AB10000}"/>
    <cellStyle name="Output 3 8 57" xfId="44620" xr:uid="{00000000-0005-0000-0000-00001BB10000}"/>
    <cellStyle name="Output 3 8 58" xfId="44621" xr:uid="{00000000-0005-0000-0000-00001CB10000}"/>
    <cellStyle name="Output 3 8 59" xfId="44622" xr:uid="{00000000-0005-0000-0000-00001DB10000}"/>
    <cellStyle name="Output 3 8 6" xfId="44623" xr:uid="{00000000-0005-0000-0000-00001EB10000}"/>
    <cellStyle name="Output 3 8 6 2" xfId="44624" xr:uid="{00000000-0005-0000-0000-00001FB10000}"/>
    <cellStyle name="Output 3 8 60" xfId="44625" xr:uid="{00000000-0005-0000-0000-000020B10000}"/>
    <cellStyle name="Output 3 8 61" xfId="44626" xr:uid="{00000000-0005-0000-0000-000021B10000}"/>
    <cellStyle name="Output 3 8 62" xfId="44627" xr:uid="{00000000-0005-0000-0000-000022B10000}"/>
    <cellStyle name="Output 3 8 63" xfId="44628" xr:uid="{00000000-0005-0000-0000-000023B10000}"/>
    <cellStyle name="Output 3 8 64" xfId="44629" xr:uid="{00000000-0005-0000-0000-000024B10000}"/>
    <cellStyle name="Output 3 8 65" xfId="44630" xr:uid="{00000000-0005-0000-0000-000025B10000}"/>
    <cellStyle name="Output 3 8 66" xfId="44631" xr:uid="{00000000-0005-0000-0000-000026B10000}"/>
    <cellStyle name="Output 3 8 67" xfId="44632" xr:uid="{00000000-0005-0000-0000-000027B10000}"/>
    <cellStyle name="Output 3 8 68" xfId="44633" xr:uid="{00000000-0005-0000-0000-000028B10000}"/>
    <cellStyle name="Output 3 8 69" xfId="44634" xr:uid="{00000000-0005-0000-0000-000029B10000}"/>
    <cellStyle name="Output 3 8 7" xfId="44635" xr:uid="{00000000-0005-0000-0000-00002AB10000}"/>
    <cellStyle name="Output 3 8 7 2" xfId="44636" xr:uid="{00000000-0005-0000-0000-00002BB10000}"/>
    <cellStyle name="Output 3 8 70" xfId="44637" xr:uid="{00000000-0005-0000-0000-00002CB10000}"/>
    <cellStyle name="Output 3 8 71" xfId="44638" xr:uid="{00000000-0005-0000-0000-00002DB10000}"/>
    <cellStyle name="Output 3 8 72" xfId="44639" xr:uid="{00000000-0005-0000-0000-00002EB10000}"/>
    <cellStyle name="Output 3 8 73" xfId="44640" xr:uid="{00000000-0005-0000-0000-00002FB10000}"/>
    <cellStyle name="Output 3 8 74" xfId="44641" xr:uid="{00000000-0005-0000-0000-000030B10000}"/>
    <cellStyle name="Output 3 8 75" xfId="44642" xr:uid="{00000000-0005-0000-0000-000031B10000}"/>
    <cellStyle name="Output 3 8 76" xfId="44643" xr:uid="{00000000-0005-0000-0000-000032B10000}"/>
    <cellStyle name="Output 3 8 77" xfId="52556" xr:uid="{00000000-0005-0000-0000-000033B10000}"/>
    <cellStyle name="Output 3 8 78" xfId="52788" xr:uid="{00000000-0005-0000-0000-000034B10000}"/>
    <cellStyle name="Output 3 8 79" xfId="53249" xr:uid="{00000000-0005-0000-0000-000035B10000}"/>
    <cellStyle name="Output 3 8 8" xfId="44644" xr:uid="{00000000-0005-0000-0000-000036B10000}"/>
    <cellStyle name="Output 3 8 8 2" xfId="44645" xr:uid="{00000000-0005-0000-0000-000037B10000}"/>
    <cellStyle name="Output 3 8 9" xfId="44646" xr:uid="{00000000-0005-0000-0000-000038B10000}"/>
    <cellStyle name="Output 3 8 9 2" xfId="44647" xr:uid="{00000000-0005-0000-0000-000039B10000}"/>
    <cellStyle name="Output 3 80" xfId="44648" xr:uid="{00000000-0005-0000-0000-00003AB10000}"/>
    <cellStyle name="Output 3 81" xfId="44649" xr:uid="{00000000-0005-0000-0000-00003BB10000}"/>
    <cellStyle name="Output 3 82" xfId="44650" xr:uid="{00000000-0005-0000-0000-00003CB10000}"/>
    <cellStyle name="Output 3 83" xfId="44651" xr:uid="{00000000-0005-0000-0000-00003DB10000}"/>
    <cellStyle name="Output 3 84" xfId="44652" xr:uid="{00000000-0005-0000-0000-00003EB10000}"/>
    <cellStyle name="Output 3 85" xfId="44653" xr:uid="{00000000-0005-0000-0000-00003FB10000}"/>
    <cellStyle name="Output 3 86" xfId="44654" xr:uid="{00000000-0005-0000-0000-000040B10000}"/>
    <cellStyle name="Output 3 87" xfId="44655" xr:uid="{00000000-0005-0000-0000-000041B10000}"/>
    <cellStyle name="Output 3 88" xfId="44656" xr:uid="{00000000-0005-0000-0000-000042B10000}"/>
    <cellStyle name="Output 3 89" xfId="44657" xr:uid="{00000000-0005-0000-0000-000043B10000}"/>
    <cellStyle name="Output 3 9" xfId="1193" xr:uid="{00000000-0005-0000-0000-000044B10000}"/>
    <cellStyle name="Output 3 9 10" xfId="44658" xr:uid="{00000000-0005-0000-0000-000045B10000}"/>
    <cellStyle name="Output 3 9 10 2" xfId="44659" xr:uid="{00000000-0005-0000-0000-000046B10000}"/>
    <cellStyle name="Output 3 9 11" xfId="44660" xr:uid="{00000000-0005-0000-0000-000047B10000}"/>
    <cellStyle name="Output 3 9 11 2" xfId="44661" xr:uid="{00000000-0005-0000-0000-000048B10000}"/>
    <cellStyle name="Output 3 9 12" xfId="44662" xr:uid="{00000000-0005-0000-0000-000049B10000}"/>
    <cellStyle name="Output 3 9 12 2" xfId="44663" xr:uid="{00000000-0005-0000-0000-00004AB10000}"/>
    <cellStyle name="Output 3 9 13" xfId="44664" xr:uid="{00000000-0005-0000-0000-00004BB10000}"/>
    <cellStyle name="Output 3 9 13 2" xfId="44665" xr:uid="{00000000-0005-0000-0000-00004CB10000}"/>
    <cellStyle name="Output 3 9 14" xfId="44666" xr:uid="{00000000-0005-0000-0000-00004DB10000}"/>
    <cellStyle name="Output 3 9 14 2" xfId="44667" xr:uid="{00000000-0005-0000-0000-00004EB10000}"/>
    <cellStyle name="Output 3 9 15" xfId="44668" xr:uid="{00000000-0005-0000-0000-00004FB10000}"/>
    <cellStyle name="Output 3 9 15 2" xfId="44669" xr:uid="{00000000-0005-0000-0000-000050B10000}"/>
    <cellStyle name="Output 3 9 16" xfId="44670" xr:uid="{00000000-0005-0000-0000-000051B10000}"/>
    <cellStyle name="Output 3 9 16 2" xfId="44671" xr:uid="{00000000-0005-0000-0000-000052B10000}"/>
    <cellStyle name="Output 3 9 17" xfId="44672" xr:uid="{00000000-0005-0000-0000-000053B10000}"/>
    <cellStyle name="Output 3 9 17 2" xfId="44673" xr:uid="{00000000-0005-0000-0000-000054B10000}"/>
    <cellStyle name="Output 3 9 18" xfId="44674" xr:uid="{00000000-0005-0000-0000-000055B10000}"/>
    <cellStyle name="Output 3 9 18 2" xfId="44675" xr:uid="{00000000-0005-0000-0000-000056B10000}"/>
    <cellStyle name="Output 3 9 19" xfId="44676" xr:uid="{00000000-0005-0000-0000-000057B10000}"/>
    <cellStyle name="Output 3 9 19 2" xfId="44677" xr:uid="{00000000-0005-0000-0000-000058B10000}"/>
    <cellStyle name="Output 3 9 2" xfId="1194" xr:uid="{00000000-0005-0000-0000-000059B10000}"/>
    <cellStyle name="Output 3 9 2 2" xfId="44678" xr:uid="{00000000-0005-0000-0000-00005AB10000}"/>
    <cellStyle name="Output 3 9 20" xfId="44679" xr:uid="{00000000-0005-0000-0000-00005BB10000}"/>
    <cellStyle name="Output 3 9 20 2" xfId="44680" xr:uid="{00000000-0005-0000-0000-00005CB10000}"/>
    <cellStyle name="Output 3 9 21" xfId="44681" xr:uid="{00000000-0005-0000-0000-00005DB10000}"/>
    <cellStyle name="Output 3 9 21 2" xfId="44682" xr:uid="{00000000-0005-0000-0000-00005EB10000}"/>
    <cellStyle name="Output 3 9 22" xfId="44683" xr:uid="{00000000-0005-0000-0000-00005FB10000}"/>
    <cellStyle name="Output 3 9 22 2" xfId="44684" xr:uid="{00000000-0005-0000-0000-000060B10000}"/>
    <cellStyle name="Output 3 9 23" xfId="44685" xr:uid="{00000000-0005-0000-0000-000061B10000}"/>
    <cellStyle name="Output 3 9 23 2" xfId="44686" xr:uid="{00000000-0005-0000-0000-000062B10000}"/>
    <cellStyle name="Output 3 9 24" xfId="44687" xr:uid="{00000000-0005-0000-0000-000063B10000}"/>
    <cellStyle name="Output 3 9 24 2" xfId="44688" xr:uid="{00000000-0005-0000-0000-000064B10000}"/>
    <cellStyle name="Output 3 9 25" xfId="44689" xr:uid="{00000000-0005-0000-0000-000065B10000}"/>
    <cellStyle name="Output 3 9 25 2" xfId="44690" xr:uid="{00000000-0005-0000-0000-000066B10000}"/>
    <cellStyle name="Output 3 9 26" xfId="44691" xr:uid="{00000000-0005-0000-0000-000067B10000}"/>
    <cellStyle name="Output 3 9 26 2" xfId="44692" xr:uid="{00000000-0005-0000-0000-000068B10000}"/>
    <cellStyle name="Output 3 9 27" xfId="44693" xr:uid="{00000000-0005-0000-0000-000069B10000}"/>
    <cellStyle name="Output 3 9 27 2" xfId="44694" xr:uid="{00000000-0005-0000-0000-00006AB10000}"/>
    <cellStyle name="Output 3 9 28" xfId="44695" xr:uid="{00000000-0005-0000-0000-00006BB10000}"/>
    <cellStyle name="Output 3 9 28 2" xfId="44696" xr:uid="{00000000-0005-0000-0000-00006CB10000}"/>
    <cellStyle name="Output 3 9 29" xfId="44697" xr:uid="{00000000-0005-0000-0000-00006DB10000}"/>
    <cellStyle name="Output 3 9 29 2" xfId="44698" xr:uid="{00000000-0005-0000-0000-00006EB10000}"/>
    <cellStyle name="Output 3 9 3" xfId="44699" xr:uid="{00000000-0005-0000-0000-00006FB10000}"/>
    <cellStyle name="Output 3 9 3 2" xfId="44700" xr:uid="{00000000-0005-0000-0000-000070B10000}"/>
    <cellStyle name="Output 3 9 30" xfId="44701" xr:uid="{00000000-0005-0000-0000-000071B10000}"/>
    <cellStyle name="Output 3 9 30 2" xfId="44702" xr:uid="{00000000-0005-0000-0000-000072B10000}"/>
    <cellStyle name="Output 3 9 31" xfId="44703" xr:uid="{00000000-0005-0000-0000-000073B10000}"/>
    <cellStyle name="Output 3 9 31 2" xfId="44704" xr:uid="{00000000-0005-0000-0000-000074B10000}"/>
    <cellStyle name="Output 3 9 32" xfId="44705" xr:uid="{00000000-0005-0000-0000-000075B10000}"/>
    <cellStyle name="Output 3 9 32 2" xfId="44706" xr:uid="{00000000-0005-0000-0000-000076B10000}"/>
    <cellStyle name="Output 3 9 33" xfId="44707" xr:uid="{00000000-0005-0000-0000-000077B10000}"/>
    <cellStyle name="Output 3 9 33 2" xfId="44708" xr:uid="{00000000-0005-0000-0000-000078B10000}"/>
    <cellStyle name="Output 3 9 34" xfId="44709" xr:uid="{00000000-0005-0000-0000-000079B10000}"/>
    <cellStyle name="Output 3 9 34 2" xfId="44710" xr:uid="{00000000-0005-0000-0000-00007AB10000}"/>
    <cellStyle name="Output 3 9 35" xfId="44711" xr:uid="{00000000-0005-0000-0000-00007BB10000}"/>
    <cellStyle name="Output 3 9 35 2" xfId="44712" xr:uid="{00000000-0005-0000-0000-00007CB10000}"/>
    <cellStyle name="Output 3 9 36" xfId="44713" xr:uid="{00000000-0005-0000-0000-00007DB10000}"/>
    <cellStyle name="Output 3 9 36 2" xfId="44714" xr:uid="{00000000-0005-0000-0000-00007EB10000}"/>
    <cellStyle name="Output 3 9 37" xfId="44715" xr:uid="{00000000-0005-0000-0000-00007FB10000}"/>
    <cellStyle name="Output 3 9 37 2" xfId="44716" xr:uid="{00000000-0005-0000-0000-000080B10000}"/>
    <cellStyle name="Output 3 9 38" xfId="44717" xr:uid="{00000000-0005-0000-0000-000081B10000}"/>
    <cellStyle name="Output 3 9 38 2" xfId="44718" xr:uid="{00000000-0005-0000-0000-000082B10000}"/>
    <cellStyle name="Output 3 9 39" xfId="44719" xr:uid="{00000000-0005-0000-0000-000083B10000}"/>
    <cellStyle name="Output 3 9 39 2" xfId="44720" xr:uid="{00000000-0005-0000-0000-000084B10000}"/>
    <cellStyle name="Output 3 9 4" xfId="44721" xr:uid="{00000000-0005-0000-0000-000085B10000}"/>
    <cellStyle name="Output 3 9 4 2" xfId="44722" xr:uid="{00000000-0005-0000-0000-000086B10000}"/>
    <cellStyle name="Output 3 9 40" xfId="44723" xr:uid="{00000000-0005-0000-0000-000087B10000}"/>
    <cellStyle name="Output 3 9 41" xfId="44724" xr:uid="{00000000-0005-0000-0000-000088B10000}"/>
    <cellStyle name="Output 3 9 42" xfId="44725" xr:uid="{00000000-0005-0000-0000-000089B10000}"/>
    <cellStyle name="Output 3 9 43" xfId="44726" xr:uid="{00000000-0005-0000-0000-00008AB10000}"/>
    <cellStyle name="Output 3 9 44" xfId="44727" xr:uid="{00000000-0005-0000-0000-00008BB10000}"/>
    <cellStyle name="Output 3 9 45" xfId="44728" xr:uid="{00000000-0005-0000-0000-00008CB10000}"/>
    <cellStyle name="Output 3 9 46" xfId="44729" xr:uid="{00000000-0005-0000-0000-00008DB10000}"/>
    <cellStyle name="Output 3 9 47" xfId="44730" xr:uid="{00000000-0005-0000-0000-00008EB10000}"/>
    <cellStyle name="Output 3 9 48" xfId="44731" xr:uid="{00000000-0005-0000-0000-00008FB10000}"/>
    <cellStyle name="Output 3 9 49" xfId="44732" xr:uid="{00000000-0005-0000-0000-000090B10000}"/>
    <cellStyle name="Output 3 9 5" xfId="44733" xr:uid="{00000000-0005-0000-0000-000091B10000}"/>
    <cellStyle name="Output 3 9 5 2" xfId="44734" xr:uid="{00000000-0005-0000-0000-000092B10000}"/>
    <cellStyle name="Output 3 9 50" xfId="44735" xr:uid="{00000000-0005-0000-0000-000093B10000}"/>
    <cellStyle name="Output 3 9 51" xfId="44736" xr:uid="{00000000-0005-0000-0000-000094B10000}"/>
    <cellStyle name="Output 3 9 52" xfId="44737" xr:uid="{00000000-0005-0000-0000-000095B10000}"/>
    <cellStyle name="Output 3 9 53" xfId="44738" xr:uid="{00000000-0005-0000-0000-000096B10000}"/>
    <cellStyle name="Output 3 9 54" xfId="44739" xr:uid="{00000000-0005-0000-0000-000097B10000}"/>
    <cellStyle name="Output 3 9 55" xfId="44740" xr:uid="{00000000-0005-0000-0000-000098B10000}"/>
    <cellStyle name="Output 3 9 56" xfId="44741" xr:uid="{00000000-0005-0000-0000-000099B10000}"/>
    <cellStyle name="Output 3 9 57" xfId="44742" xr:uid="{00000000-0005-0000-0000-00009AB10000}"/>
    <cellStyle name="Output 3 9 58" xfId="44743" xr:uid="{00000000-0005-0000-0000-00009BB10000}"/>
    <cellStyle name="Output 3 9 59" xfId="44744" xr:uid="{00000000-0005-0000-0000-00009CB10000}"/>
    <cellStyle name="Output 3 9 6" xfId="44745" xr:uid="{00000000-0005-0000-0000-00009DB10000}"/>
    <cellStyle name="Output 3 9 6 2" xfId="44746" xr:uid="{00000000-0005-0000-0000-00009EB10000}"/>
    <cellStyle name="Output 3 9 60" xfId="44747" xr:uid="{00000000-0005-0000-0000-00009FB10000}"/>
    <cellStyle name="Output 3 9 61" xfId="44748" xr:uid="{00000000-0005-0000-0000-0000A0B10000}"/>
    <cellStyle name="Output 3 9 62" xfId="44749" xr:uid="{00000000-0005-0000-0000-0000A1B10000}"/>
    <cellStyle name="Output 3 9 63" xfId="44750" xr:uid="{00000000-0005-0000-0000-0000A2B10000}"/>
    <cellStyle name="Output 3 9 64" xfId="44751" xr:uid="{00000000-0005-0000-0000-0000A3B10000}"/>
    <cellStyle name="Output 3 9 65" xfId="44752" xr:uid="{00000000-0005-0000-0000-0000A4B10000}"/>
    <cellStyle name="Output 3 9 66" xfId="44753" xr:uid="{00000000-0005-0000-0000-0000A5B10000}"/>
    <cellStyle name="Output 3 9 67" xfId="44754" xr:uid="{00000000-0005-0000-0000-0000A6B10000}"/>
    <cellStyle name="Output 3 9 68" xfId="44755" xr:uid="{00000000-0005-0000-0000-0000A7B10000}"/>
    <cellStyle name="Output 3 9 69" xfId="44756" xr:uid="{00000000-0005-0000-0000-0000A8B10000}"/>
    <cellStyle name="Output 3 9 7" xfId="44757" xr:uid="{00000000-0005-0000-0000-0000A9B10000}"/>
    <cellStyle name="Output 3 9 7 2" xfId="44758" xr:uid="{00000000-0005-0000-0000-0000AAB10000}"/>
    <cellStyle name="Output 3 9 70" xfId="44759" xr:uid="{00000000-0005-0000-0000-0000ABB10000}"/>
    <cellStyle name="Output 3 9 71" xfId="44760" xr:uid="{00000000-0005-0000-0000-0000ACB10000}"/>
    <cellStyle name="Output 3 9 72" xfId="44761" xr:uid="{00000000-0005-0000-0000-0000ADB10000}"/>
    <cellStyle name="Output 3 9 73" xfId="44762" xr:uid="{00000000-0005-0000-0000-0000AEB10000}"/>
    <cellStyle name="Output 3 9 74" xfId="44763" xr:uid="{00000000-0005-0000-0000-0000AFB10000}"/>
    <cellStyle name="Output 3 9 75" xfId="44764" xr:uid="{00000000-0005-0000-0000-0000B0B10000}"/>
    <cellStyle name="Output 3 9 76" xfId="44765" xr:uid="{00000000-0005-0000-0000-0000B1B10000}"/>
    <cellStyle name="Output 3 9 77" xfId="52477" xr:uid="{00000000-0005-0000-0000-0000B2B10000}"/>
    <cellStyle name="Output 3 9 78" xfId="52291" xr:uid="{00000000-0005-0000-0000-0000B3B10000}"/>
    <cellStyle name="Output 3 9 79" xfId="53170" xr:uid="{00000000-0005-0000-0000-0000B4B10000}"/>
    <cellStyle name="Output 3 9 8" xfId="44766" xr:uid="{00000000-0005-0000-0000-0000B5B10000}"/>
    <cellStyle name="Output 3 9 8 2" xfId="44767" xr:uid="{00000000-0005-0000-0000-0000B6B10000}"/>
    <cellStyle name="Output 3 9 9" xfId="44768" xr:uid="{00000000-0005-0000-0000-0000B7B10000}"/>
    <cellStyle name="Output 3 9 9 2" xfId="44769" xr:uid="{00000000-0005-0000-0000-0000B8B10000}"/>
    <cellStyle name="Output 3 90" xfId="44770" xr:uid="{00000000-0005-0000-0000-0000B9B10000}"/>
    <cellStyle name="Output 3 91" xfId="44771" xr:uid="{00000000-0005-0000-0000-0000BAB10000}"/>
    <cellStyle name="Output 3 92" xfId="44772" xr:uid="{00000000-0005-0000-0000-0000BBB10000}"/>
    <cellStyle name="Output 3 93" xfId="44773" xr:uid="{00000000-0005-0000-0000-0000BCB10000}"/>
    <cellStyle name="Output 3 94" xfId="44774" xr:uid="{00000000-0005-0000-0000-0000BDB10000}"/>
    <cellStyle name="Output 3 95" xfId="44775" xr:uid="{00000000-0005-0000-0000-0000BEB10000}"/>
    <cellStyle name="Output 3 96" xfId="52374" xr:uid="{00000000-0005-0000-0000-0000BFB10000}"/>
    <cellStyle name="Output 3 97" xfId="52361" xr:uid="{00000000-0005-0000-0000-0000C0B10000}"/>
    <cellStyle name="Output 3 98" xfId="53057" xr:uid="{00000000-0005-0000-0000-0000C1B10000}"/>
    <cellStyle name="Output 30" xfId="44776" xr:uid="{00000000-0005-0000-0000-0000C2B10000}"/>
    <cellStyle name="Output 30 2" xfId="44777" xr:uid="{00000000-0005-0000-0000-0000C3B10000}"/>
    <cellStyle name="Output 31" xfId="44778" xr:uid="{00000000-0005-0000-0000-0000C4B10000}"/>
    <cellStyle name="Output 31 2" xfId="44779" xr:uid="{00000000-0005-0000-0000-0000C5B10000}"/>
    <cellStyle name="Output 32" xfId="44780" xr:uid="{00000000-0005-0000-0000-0000C6B10000}"/>
    <cellStyle name="Output 32 2" xfId="44781" xr:uid="{00000000-0005-0000-0000-0000C7B10000}"/>
    <cellStyle name="Output 33" xfId="44782" xr:uid="{00000000-0005-0000-0000-0000C8B10000}"/>
    <cellStyle name="Output 33 2" xfId="44783" xr:uid="{00000000-0005-0000-0000-0000C9B10000}"/>
    <cellStyle name="Output 34" xfId="44784" xr:uid="{00000000-0005-0000-0000-0000CAB10000}"/>
    <cellStyle name="Output 34 2" xfId="44785" xr:uid="{00000000-0005-0000-0000-0000CBB10000}"/>
    <cellStyle name="Output 35" xfId="44786" xr:uid="{00000000-0005-0000-0000-0000CCB10000}"/>
    <cellStyle name="Output 35 2" xfId="44787" xr:uid="{00000000-0005-0000-0000-0000CDB10000}"/>
    <cellStyle name="Output 36" xfId="44788" xr:uid="{00000000-0005-0000-0000-0000CEB10000}"/>
    <cellStyle name="Output 36 2" xfId="44789" xr:uid="{00000000-0005-0000-0000-0000CFB10000}"/>
    <cellStyle name="Output 37" xfId="44790" xr:uid="{00000000-0005-0000-0000-0000D0B10000}"/>
    <cellStyle name="Output 37 2" xfId="44791" xr:uid="{00000000-0005-0000-0000-0000D1B10000}"/>
    <cellStyle name="Output 38" xfId="44792" xr:uid="{00000000-0005-0000-0000-0000D2B10000}"/>
    <cellStyle name="Output 38 2" xfId="44793" xr:uid="{00000000-0005-0000-0000-0000D3B10000}"/>
    <cellStyle name="Output 39" xfId="44794" xr:uid="{00000000-0005-0000-0000-0000D4B10000}"/>
    <cellStyle name="Output 39 2" xfId="44795" xr:uid="{00000000-0005-0000-0000-0000D5B10000}"/>
    <cellStyle name="Output 4" xfId="1195" xr:uid="{00000000-0005-0000-0000-0000D6B10000}"/>
    <cellStyle name="Output 4 10" xfId="44796" xr:uid="{00000000-0005-0000-0000-0000D7B10000}"/>
    <cellStyle name="Output 4 10 2" xfId="44797" xr:uid="{00000000-0005-0000-0000-0000D8B10000}"/>
    <cellStyle name="Output 4 11" xfId="44798" xr:uid="{00000000-0005-0000-0000-0000D9B10000}"/>
    <cellStyle name="Output 4 11 2" xfId="44799" xr:uid="{00000000-0005-0000-0000-0000DAB10000}"/>
    <cellStyle name="Output 4 12" xfId="44800" xr:uid="{00000000-0005-0000-0000-0000DBB10000}"/>
    <cellStyle name="Output 4 12 2" xfId="44801" xr:uid="{00000000-0005-0000-0000-0000DCB10000}"/>
    <cellStyle name="Output 4 13" xfId="44802" xr:uid="{00000000-0005-0000-0000-0000DDB10000}"/>
    <cellStyle name="Output 4 13 2" xfId="44803" xr:uid="{00000000-0005-0000-0000-0000DEB10000}"/>
    <cellStyle name="Output 4 14" xfId="44804" xr:uid="{00000000-0005-0000-0000-0000DFB10000}"/>
    <cellStyle name="Output 4 14 2" xfId="44805" xr:uid="{00000000-0005-0000-0000-0000E0B10000}"/>
    <cellStyle name="Output 4 15" xfId="44806" xr:uid="{00000000-0005-0000-0000-0000E1B10000}"/>
    <cellStyle name="Output 4 15 2" xfId="44807" xr:uid="{00000000-0005-0000-0000-0000E2B10000}"/>
    <cellStyle name="Output 4 16" xfId="44808" xr:uid="{00000000-0005-0000-0000-0000E3B10000}"/>
    <cellStyle name="Output 4 16 2" xfId="44809" xr:uid="{00000000-0005-0000-0000-0000E4B10000}"/>
    <cellStyle name="Output 4 17" xfId="44810" xr:uid="{00000000-0005-0000-0000-0000E5B10000}"/>
    <cellStyle name="Output 4 17 2" xfId="44811" xr:uid="{00000000-0005-0000-0000-0000E6B10000}"/>
    <cellStyle name="Output 4 18" xfId="44812" xr:uid="{00000000-0005-0000-0000-0000E7B10000}"/>
    <cellStyle name="Output 4 18 2" xfId="44813" xr:uid="{00000000-0005-0000-0000-0000E8B10000}"/>
    <cellStyle name="Output 4 19" xfId="44814" xr:uid="{00000000-0005-0000-0000-0000E9B10000}"/>
    <cellStyle name="Output 4 19 2" xfId="44815" xr:uid="{00000000-0005-0000-0000-0000EAB10000}"/>
    <cellStyle name="Output 4 2" xfId="1196" xr:uid="{00000000-0005-0000-0000-0000EBB10000}"/>
    <cellStyle name="Output 4 2 2" xfId="44816" xr:uid="{00000000-0005-0000-0000-0000ECB10000}"/>
    <cellStyle name="Output 4 20" xfId="44817" xr:uid="{00000000-0005-0000-0000-0000EDB10000}"/>
    <cellStyle name="Output 4 20 2" xfId="44818" xr:uid="{00000000-0005-0000-0000-0000EEB10000}"/>
    <cellStyle name="Output 4 21" xfId="44819" xr:uid="{00000000-0005-0000-0000-0000EFB10000}"/>
    <cellStyle name="Output 4 21 2" xfId="44820" xr:uid="{00000000-0005-0000-0000-0000F0B10000}"/>
    <cellStyle name="Output 4 22" xfId="44821" xr:uid="{00000000-0005-0000-0000-0000F1B10000}"/>
    <cellStyle name="Output 4 22 2" xfId="44822" xr:uid="{00000000-0005-0000-0000-0000F2B10000}"/>
    <cellStyle name="Output 4 23" xfId="44823" xr:uid="{00000000-0005-0000-0000-0000F3B10000}"/>
    <cellStyle name="Output 4 23 2" xfId="44824" xr:uid="{00000000-0005-0000-0000-0000F4B10000}"/>
    <cellStyle name="Output 4 24" xfId="44825" xr:uid="{00000000-0005-0000-0000-0000F5B10000}"/>
    <cellStyle name="Output 4 24 2" xfId="44826" xr:uid="{00000000-0005-0000-0000-0000F6B10000}"/>
    <cellStyle name="Output 4 25" xfId="44827" xr:uid="{00000000-0005-0000-0000-0000F7B10000}"/>
    <cellStyle name="Output 4 25 2" xfId="44828" xr:uid="{00000000-0005-0000-0000-0000F8B10000}"/>
    <cellStyle name="Output 4 26" xfId="44829" xr:uid="{00000000-0005-0000-0000-0000F9B10000}"/>
    <cellStyle name="Output 4 26 2" xfId="44830" xr:uid="{00000000-0005-0000-0000-0000FAB10000}"/>
    <cellStyle name="Output 4 27" xfId="44831" xr:uid="{00000000-0005-0000-0000-0000FBB10000}"/>
    <cellStyle name="Output 4 27 2" xfId="44832" xr:uid="{00000000-0005-0000-0000-0000FCB10000}"/>
    <cellStyle name="Output 4 28" xfId="44833" xr:uid="{00000000-0005-0000-0000-0000FDB10000}"/>
    <cellStyle name="Output 4 28 2" xfId="44834" xr:uid="{00000000-0005-0000-0000-0000FEB10000}"/>
    <cellStyle name="Output 4 29" xfId="44835" xr:uid="{00000000-0005-0000-0000-0000FFB10000}"/>
    <cellStyle name="Output 4 29 2" xfId="44836" xr:uid="{00000000-0005-0000-0000-000000B20000}"/>
    <cellStyle name="Output 4 3" xfId="44837" xr:uid="{00000000-0005-0000-0000-000001B20000}"/>
    <cellStyle name="Output 4 3 2" xfId="44838" xr:uid="{00000000-0005-0000-0000-000002B20000}"/>
    <cellStyle name="Output 4 30" xfId="44839" xr:uid="{00000000-0005-0000-0000-000003B20000}"/>
    <cellStyle name="Output 4 30 2" xfId="44840" xr:uid="{00000000-0005-0000-0000-000004B20000}"/>
    <cellStyle name="Output 4 31" xfId="44841" xr:uid="{00000000-0005-0000-0000-000005B20000}"/>
    <cellStyle name="Output 4 31 2" xfId="44842" xr:uid="{00000000-0005-0000-0000-000006B20000}"/>
    <cellStyle name="Output 4 32" xfId="44843" xr:uid="{00000000-0005-0000-0000-000007B20000}"/>
    <cellStyle name="Output 4 32 2" xfId="44844" xr:uid="{00000000-0005-0000-0000-000008B20000}"/>
    <cellStyle name="Output 4 33" xfId="44845" xr:uid="{00000000-0005-0000-0000-000009B20000}"/>
    <cellStyle name="Output 4 33 2" xfId="44846" xr:uid="{00000000-0005-0000-0000-00000AB20000}"/>
    <cellStyle name="Output 4 34" xfId="44847" xr:uid="{00000000-0005-0000-0000-00000BB20000}"/>
    <cellStyle name="Output 4 34 2" xfId="44848" xr:uid="{00000000-0005-0000-0000-00000CB20000}"/>
    <cellStyle name="Output 4 35" xfId="44849" xr:uid="{00000000-0005-0000-0000-00000DB20000}"/>
    <cellStyle name="Output 4 35 2" xfId="44850" xr:uid="{00000000-0005-0000-0000-00000EB20000}"/>
    <cellStyle name="Output 4 36" xfId="44851" xr:uid="{00000000-0005-0000-0000-00000FB20000}"/>
    <cellStyle name="Output 4 36 2" xfId="44852" xr:uid="{00000000-0005-0000-0000-000010B20000}"/>
    <cellStyle name="Output 4 37" xfId="44853" xr:uid="{00000000-0005-0000-0000-000011B20000}"/>
    <cellStyle name="Output 4 37 2" xfId="44854" xr:uid="{00000000-0005-0000-0000-000012B20000}"/>
    <cellStyle name="Output 4 38" xfId="44855" xr:uid="{00000000-0005-0000-0000-000013B20000}"/>
    <cellStyle name="Output 4 38 2" xfId="44856" xr:uid="{00000000-0005-0000-0000-000014B20000}"/>
    <cellStyle name="Output 4 39" xfId="44857" xr:uid="{00000000-0005-0000-0000-000015B20000}"/>
    <cellStyle name="Output 4 39 2" xfId="44858" xr:uid="{00000000-0005-0000-0000-000016B20000}"/>
    <cellStyle name="Output 4 4" xfId="44859" xr:uid="{00000000-0005-0000-0000-000017B20000}"/>
    <cellStyle name="Output 4 4 2" xfId="44860" xr:uid="{00000000-0005-0000-0000-000018B20000}"/>
    <cellStyle name="Output 4 40" xfId="44861" xr:uid="{00000000-0005-0000-0000-000019B20000}"/>
    <cellStyle name="Output 4 41" xfId="44862" xr:uid="{00000000-0005-0000-0000-00001AB20000}"/>
    <cellStyle name="Output 4 42" xfId="44863" xr:uid="{00000000-0005-0000-0000-00001BB20000}"/>
    <cellStyle name="Output 4 43" xfId="44864" xr:uid="{00000000-0005-0000-0000-00001CB20000}"/>
    <cellStyle name="Output 4 44" xfId="44865" xr:uid="{00000000-0005-0000-0000-00001DB20000}"/>
    <cellStyle name="Output 4 45" xfId="44866" xr:uid="{00000000-0005-0000-0000-00001EB20000}"/>
    <cellStyle name="Output 4 46" xfId="44867" xr:uid="{00000000-0005-0000-0000-00001FB20000}"/>
    <cellStyle name="Output 4 47" xfId="44868" xr:uid="{00000000-0005-0000-0000-000020B20000}"/>
    <cellStyle name="Output 4 48" xfId="44869" xr:uid="{00000000-0005-0000-0000-000021B20000}"/>
    <cellStyle name="Output 4 49" xfId="44870" xr:uid="{00000000-0005-0000-0000-000022B20000}"/>
    <cellStyle name="Output 4 5" xfId="44871" xr:uid="{00000000-0005-0000-0000-000023B20000}"/>
    <cellStyle name="Output 4 5 2" xfId="44872" xr:uid="{00000000-0005-0000-0000-000024B20000}"/>
    <cellStyle name="Output 4 50" xfId="44873" xr:uid="{00000000-0005-0000-0000-000025B20000}"/>
    <cellStyle name="Output 4 51" xfId="44874" xr:uid="{00000000-0005-0000-0000-000026B20000}"/>
    <cellStyle name="Output 4 52" xfId="44875" xr:uid="{00000000-0005-0000-0000-000027B20000}"/>
    <cellStyle name="Output 4 53" xfId="44876" xr:uid="{00000000-0005-0000-0000-000028B20000}"/>
    <cellStyle name="Output 4 54" xfId="44877" xr:uid="{00000000-0005-0000-0000-000029B20000}"/>
    <cellStyle name="Output 4 55" xfId="44878" xr:uid="{00000000-0005-0000-0000-00002AB20000}"/>
    <cellStyle name="Output 4 56" xfId="44879" xr:uid="{00000000-0005-0000-0000-00002BB20000}"/>
    <cellStyle name="Output 4 57" xfId="44880" xr:uid="{00000000-0005-0000-0000-00002CB20000}"/>
    <cellStyle name="Output 4 58" xfId="44881" xr:uid="{00000000-0005-0000-0000-00002DB20000}"/>
    <cellStyle name="Output 4 59" xfId="44882" xr:uid="{00000000-0005-0000-0000-00002EB20000}"/>
    <cellStyle name="Output 4 6" xfId="44883" xr:uid="{00000000-0005-0000-0000-00002FB20000}"/>
    <cellStyle name="Output 4 6 2" xfId="44884" xr:uid="{00000000-0005-0000-0000-000030B20000}"/>
    <cellStyle name="Output 4 60" xfId="44885" xr:uid="{00000000-0005-0000-0000-000031B20000}"/>
    <cellStyle name="Output 4 61" xfId="44886" xr:uid="{00000000-0005-0000-0000-000032B20000}"/>
    <cellStyle name="Output 4 62" xfId="44887" xr:uid="{00000000-0005-0000-0000-000033B20000}"/>
    <cellStyle name="Output 4 63" xfId="44888" xr:uid="{00000000-0005-0000-0000-000034B20000}"/>
    <cellStyle name="Output 4 64" xfId="44889" xr:uid="{00000000-0005-0000-0000-000035B20000}"/>
    <cellStyle name="Output 4 65" xfId="44890" xr:uid="{00000000-0005-0000-0000-000036B20000}"/>
    <cellStyle name="Output 4 66" xfId="44891" xr:uid="{00000000-0005-0000-0000-000037B20000}"/>
    <cellStyle name="Output 4 67" xfId="44892" xr:uid="{00000000-0005-0000-0000-000038B20000}"/>
    <cellStyle name="Output 4 68" xfId="44893" xr:uid="{00000000-0005-0000-0000-000039B20000}"/>
    <cellStyle name="Output 4 69" xfId="44894" xr:uid="{00000000-0005-0000-0000-00003AB20000}"/>
    <cellStyle name="Output 4 7" xfId="44895" xr:uid="{00000000-0005-0000-0000-00003BB20000}"/>
    <cellStyle name="Output 4 7 2" xfId="44896" xr:uid="{00000000-0005-0000-0000-00003CB20000}"/>
    <cellStyle name="Output 4 70" xfId="44897" xr:uid="{00000000-0005-0000-0000-00003DB20000}"/>
    <cellStyle name="Output 4 71" xfId="44898" xr:uid="{00000000-0005-0000-0000-00003EB20000}"/>
    <cellStyle name="Output 4 72" xfId="44899" xr:uid="{00000000-0005-0000-0000-00003FB20000}"/>
    <cellStyle name="Output 4 73" xfId="44900" xr:uid="{00000000-0005-0000-0000-000040B20000}"/>
    <cellStyle name="Output 4 74" xfId="44901" xr:uid="{00000000-0005-0000-0000-000041B20000}"/>
    <cellStyle name="Output 4 75" xfId="44902" xr:uid="{00000000-0005-0000-0000-000042B20000}"/>
    <cellStyle name="Output 4 76" xfId="44903" xr:uid="{00000000-0005-0000-0000-000043B20000}"/>
    <cellStyle name="Output 4 77" xfId="52549" xr:uid="{00000000-0005-0000-0000-000044B20000}"/>
    <cellStyle name="Output 4 78" xfId="52781" xr:uid="{00000000-0005-0000-0000-000045B20000}"/>
    <cellStyle name="Output 4 79" xfId="53242" xr:uid="{00000000-0005-0000-0000-000046B20000}"/>
    <cellStyle name="Output 4 8" xfId="44904" xr:uid="{00000000-0005-0000-0000-000047B20000}"/>
    <cellStyle name="Output 4 8 2" xfId="44905" xr:uid="{00000000-0005-0000-0000-000048B20000}"/>
    <cellStyle name="Output 4 9" xfId="44906" xr:uid="{00000000-0005-0000-0000-000049B20000}"/>
    <cellStyle name="Output 4 9 2" xfId="44907" xr:uid="{00000000-0005-0000-0000-00004AB20000}"/>
    <cellStyle name="Output 40" xfId="44908" xr:uid="{00000000-0005-0000-0000-00004BB20000}"/>
    <cellStyle name="Output 40 2" xfId="44909" xr:uid="{00000000-0005-0000-0000-00004CB20000}"/>
    <cellStyle name="Output 41" xfId="44910" xr:uid="{00000000-0005-0000-0000-00004DB20000}"/>
    <cellStyle name="Output 41 2" xfId="44911" xr:uid="{00000000-0005-0000-0000-00004EB20000}"/>
    <cellStyle name="Output 42" xfId="44912" xr:uid="{00000000-0005-0000-0000-00004FB20000}"/>
    <cellStyle name="Output 42 2" xfId="44913" xr:uid="{00000000-0005-0000-0000-000050B20000}"/>
    <cellStyle name="Output 43" xfId="44914" xr:uid="{00000000-0005-0000-0000-000051B20000}"/>
    <cellStyle name="Output 43 2" xfId="44915" xr:uid="{00000000-0005-0000-0000-000052B20000}"/>
    <cellStyle name="Output 44" xfId="44916" xr:uid="{00000000-0005-0000-0000-000053B20000}"/>
    <cellStyle name="Output 44 2" xfId="44917" xr:uid="{00000000-0005-0000-0000-000054B20000}"/>
    <cellStyle name="Output 45" xfId="44918" xr:uid="{00000000-0005-0000-0000-000055B20000}"/>
    <cellStyle name="Output 45 2" xfId="44919" xr:uid="{00000000-0005-0000-0000-000056B20000}"/>
    <cellStyle name="Output 46" xfId="44920" xr:uid="{00000000-0005-0000-0000-000057B20000}"/>
    <cellStyle name="Output 46 2" xfId="44921" xr:uid="{00000000-0005-0000-0000-000058B20000}"/>
    <cellStyle name="Output 47" xfId="44922" xr:uid="{00000000-0005-0000-0000-000059B20000}"/>
    <cellStyle name="Output 47 2" xfId="44923" xr:uid="{00000000-0005-0000-0000-00005AB20000}"/>
    <cellStyle name="Output 48" xfId="44924" xr:uid="{00000000-0005-0000-0000-00005BB20000}"/>
    <cellStyle name="Output 48 2" xfId="44925" xr:uid="{00000000-0005-0000-0000-00005CB20000}"/>
    <cellStyle name="Output 49" xfId="44926" xr:uid="{00000000-0005-0000-0000-00005DB20000}"/>
    <cellStyle name="Output 49 2" xfId="44927" xr:uid="{00000000-0005-0000-0000-00005EB20000}"/>
    <cellStyle name="Output 5" xfId="1197" xr:uid="{00000000-0005-0000-0000-00005FB20000}"/>
    <cellStyle name="Output 5 10" xfId="44928" xr:uid="{00000000-0005-0000-0000-000060B20000}"/>
    <cellStyle name="Output 5 10 2" xfId="44929" xr:uid="{00000000-0005-0000-0000-000061B20000}"/>
    <cellStyle name="Output 5 11" xfId="44930" xr:uid="{00000000-0005-0000-0000-000062B20000}"/>
    <cellStyle name="Output 5 11 2" xfId="44931" xr:uid="{00000000-0005-0000-0000-000063B20000}"/>
    <cellStyle name="Output 5 12" xfId="44932" xr:uid="{00000000-0005-0000-0000-000064B20000}"/>
    <cellStyle name="Output 5 12 2" xfId="44933" xr:uid="{00000000-0005-0000-0000-000065B20000}"/>
    <cellStyle name="Output 5 13" xfId="44934" xr:uid="{00000000-0005-0000-0000-000066B20000}"/>
    <cellStyle name="Output 5 13 2" xfId="44935" xr:uid="{00000000-0005-0000-0000-000067B20000}"/>
    <cellStyle name="Output 5 14" xfId="44936" xr:uid="{00000000-0005-0000-0000-000068B20000}"/>
    <cellStyle name="Output 5 14 2" xfId="44937" xr:uid="{00000000-0005-0000-0000-000069B20000}"/>
    <cellStyle name="Output 5 15" xfId="44938" xr:uid="{00000000-0005-0000-0000-00006AB20000}"/>
    <cellStyle name="Output 5 15 2" xfId="44939" xr:uid="{00000000-0005-0000-0000-00006BB20000}"/>
    <cellStyle name="Output 5 16" xfId="44940" xr:uid="{00000000-0005-0000-0000-00006CB20000}"/>
    <cellStyle name="Output 5 16 2" xfId="44941" xr:uid="{00000000-0005-0000-0000-00006DB20000}"/>
    <cellStyle name="Output 5 17" xfId="44942" xr:uid="{00000000-0005-0000-0000-00006EB20000}"/>
    <cellStyle name="Output 5 17 2" xfId="44943" xr:uid="{00000000-0005-0000-0000-00006FB20000}"/>
    <cellStyle name="Output 5 18" xfId="44944" xr:uid="{00000000-0005-0000-0000-000070B20000}"/>
    <cellStyle name="Output 5 18 2" xfId="44945" xr:uid="{00000000-0005-0000-0000-000071B20000}"/>
    <cellStyle name="Output 5 19" xfId="44946" xr:uid="{00000000-0005-0000-0000-000072B20000}"/>
    <cellStyle name="Output 5 19 2" xfId="44947" xr:uid="{00000000-0005-0000-0000-000073B20000}"/>
    <cellStyle name="Output 5 2" xfId="1198" xr:uid="{00000000-0005-0000-0000-000074B20000}"/>
    <cellStyle name="Output 5 2 2" xfId="44948" xr:uid="{00000000-0005-0000-0000-000075B20000}"/>
    <cellStyle name="Output 5 20" xfId="44949" xr:uid="{00000000-0005-0000-0000-000076B20000}"/>
    <cellStyle name="Output 5 20 2" xfId="44950" xr:uid="{00000000-0005-0000-0000-000077B20000}"/>
    <cellStyle name="Output 5 21" xfId="44951" xr:uid="{00000000-0005-0000-0000-000078B20000}"/>
    <cellStyle name="Output 5 21 2" xfId="44952" xr:uid="{00000000-0005-0000-0000-000079B20000}"/>
    <cellStyle name="Output 5 22" xfId="44953" xr:uid="{00000000-0005-0000-0000-00007AB20000}"/>
    <cellStyle name="Output 5 22 2" xfId="44954" xr:uid="{00000000-0005-0000-0000-00007BB20000}"/>
    <cellStyle name="Output 5 23" xfId="44955" xr:uid="{00000000-0005-0000-0000-00007CB20000}"/>
    <cellStyle name="Output 5 23 2" xfId="44956" xr:uid="{00000000-0005-0000-0000-00007DB20000}"/>
    <cellStyle name="Output 5 24" xfId="44957" xr:uid="{00000000-0005-0000-0000-00007EB20000}"/>
    <cellStyle name="Output 5 24 2" xfId="44958" xr:uid="{00000000-0005-0000-0000-00007FB20000}"/>
    <cellStyle name="Output 5 25" xfId="44959" xr:uid="{00000000-0005-0000-0000-000080B20000}"/>
    <cellStyle name="Output 5 25 2" xfId="44960" xr:uid="{00000000-0005-0000-0000-000081B20000}"/>
    <cellStyle name="Output 5 26" xfId="44961" xr:uid="{00000000-0005-0000-0000-000082B20000}"/>
    <cellStyle name="Output 5 26 2" xfId="44962" xr:uid="{00000000-0005-0000-0000-000083B20000}"/>
    <cellStyle name="Output 5 27" xfId="44963" xr:uid="{00000000-0005-0000-0000-000084B20000}"/>
    <cellStyle name="Output 5 27 2" xfId="44964" xr:uid="{00000000-0005-0000-0000-000085B20000}"/>
    <cellStyle name="Output 5 28" xfId="44965" xr:uid="{00000000-0005-0000-0000-000086B20000}"/>
    <cellStyle name="Output 5 28 2" xfId="44966" xr:uid="{00000000-0005-0000-0000-000087B20000}"/>
    <cellStyle name="Output 5 29" xfId="44967" xr:uid="{00000000-0005-0000-0000-000088B20000}"/>
    <cellStyle name="Output 5 29 2" xfId="44968" xr:uid="{00000000-0005-0000-0000-000089B20000}"/>
    <cellStyle name="Output 5 3" xfId="44969" xr:uid="{00000000-0005-0000-0000-00008AB20000}"/>
    <cellStyle name="Output 5 3 2" xfId="44970" xr:uid="{00000000-0005-0000-0000-00008BB20000}"/>
    <cellStyle name="Output 5 30" xfId="44971" xr:uid="{00000000-0005-0000-0000-00008CB20000}"/>
    <cellStyle name="Output 5 30 2" xfId="44972" xr:uid="{00000000-0005-0000-0000-00008DB20000}"/>
    <cellStyle name="Output 5 31" xfId="44973" xr:uid="{00000000-0005-0000-0000-00008EB20000}"/>
    <cellStyle name="Output 5 31 2" xfId="44974" xr:uid="{00000000-0005-0000-0000-00008FB20000}"/>
    <cellStyle name="Output 5 32" xfId="44975" xr:uid="{00000000-0005-0000-0000-000090B20000}"/>
    <cellStyle name="Output 5 32 2" xfId="44976" xr:uid="{00000000-0005-0000-0000-000091B20000}"/>
    <cellStyle name="Output 5 33" xfId="44977" xr:uid="{00000000-0005-0000-0000-000092B20000}"/>
    <cellStyle name="Output 5 33 2" xfId="44978" xr:uid="{00000000-0005-0000-0000-000093B20000}"/>
    <cellStyle name="Output 5 34" xfId="44979" xr:uid="{00000000-0005-0000-0000-000094B20000}"/>
    <cellStyle name="Output 5 34 2" xfId="44980" xr:uid="{00000000-0005-0000-0000-000095B20000}"/>
    <cellStyle name="Output 5 35" xfId="44981" xr:uid="{00000000-0005-0000-0000-000096B20000}"/>
    <cellStyle name="Output 5 35 2" xfId="44982" xr:uid="{00000000-0005-0000-0000-000097B20000}"/>
    <cellStyle name="Output 5 36" xfId="44983" xr:uid="{00000000-0005-0000-0000-000098B20000}"/>
    <cellStyle name="Output 5 36 2" xfId="44984" xr:uid="{00000000-0005-0000-0000-000099B20000}"/>
    <cellStyle name="Output 5 37" xfId="44985" xr:uid="{00000000-0005-0000-0000-00009AB20000}"/>
    <cellStyle name="Output 5 37 2" xfId="44986" xr:uid="{00000000-0005-0000-0000-00009BB20000}"/>
    <cellStyle name="Output 5 38" xfId="44987" xr:uid="{00000000-0005-0000-0000-00009CB20000}"/>
    <cellStyle name="Output 5 38 2" xfId="44988" xr:uid="{00000000-0005-0000-0000-00009DB20000}"/>
    <cellStyle name="Output 5 39" xfId="44989" xr:uid="{00000000-0005-0000-0000-00009EB20000}"/>
    <cellStyle name="Output 5 39 2" xfId="44990" xr:uid="{00000000-0005-0000-0000-00009FB20000}"/>
    <cellStyle name="Output 5 4" xfId="44991" xr:uid="{00000000-0005-0000-0000-0000A0B20000}"/>
    <cellStyle name="Output 5 4 2" xfId="44992" xr:uid="{00000000-0005-0000-0000-0000A1B20000}"/>
    <cellStyle name="Output 5 40" xfId="44993" xr:uid="{00000000-0005-0000-0000-0000A2B20000}"/>
    <cellStyle name="Output 5 41" xfId="44994" xr:uid="{00000000-0005-0000-0000-0000A3B20000}"/>
    <cellStyle name="Output 5 42" xfId="44995" xr:uid="{00000000-0005-0000-0000-0000A4B20000}"/>
    <cellStyle name="Output 5 43" xfId="44996" xr:uid="{00000000-0005-0000-0000-0000A5B20000}"/>
    <cellStyle name="Output 5 44" xfId="44997" xr:uid="{00000000-0005-0000-0000-0000A6B20000}"/>
    <cellStyle name="Output 5 45" xfId="44998" xr:uid="{00000000-0005-0000-0000-0000A7B20000}"/>
    <cellStyle name="Output 5 46" xfId="44999" xr:uid="{00000000-0005-0000-0000-0000A8B20000}"/>
    <cellStyle name="Output 5 47" xfId="45000" xr:uid="{00000000-0005-0000-0000-0000A9B20000}"/>
    <cellStyle name="Output 5 48" xfId="45001" xr:uid="{00000000-0005-0000-0000-0000AAB20000}"/>
    <cellStyle name="Output 5 49" xfId="45002" xr:uid="{00000000-0005-0000-0000-0000ABB20000}"/>
    <cellStyle name="Output 5 5" xfId="45003" xr:uid="{00000000-0005-0000-0000-0000ACB20000}"/>
    <cellStyle name="Output 5 5 2" xfId="45004" xr:uid="{00000000-0005-0000-0000-0000ADB20000}"/>
    <cellStyle name="Output 5 50" xfId="45005" xr:uid="{00000000-0005-0000-0000-0000AEB20000}"/>
    <cellStyle name="Output 5 51" xfId="45006" xr:uid="{00000000-0005-0000-0000-0000AFB20000}"/>
    <cellStyle name="Output 5 52" xfId="45007" xr:uid="{00000000-0005-0000-0000-0000B0B20000}"/>
    <cellStyle name="Output 5 53" xfId="45008" xr:uid="{00000000-0005-0000-0000-0000B1B20000}"/>
    <cellStyle name="Output 5 54" xfId="45009" xr:uid="{00000000-0005-0000-0000-0000B2B20000}"/>
    <cellStyle name="Output 5 55" xfId="45010" xr:uid="{00000000-0005-0000-0000-0000B3B20000}"/>
    <cellStyle name="Output 5 56" xfId="45011" xr:uid="{00000000-0005-0000-0000-0000B4B20000}"/>
    <cellStyle name="Output 5 57" xfId="45012" xr:uid="{00000000-0005-0000-0000-0000B5B20000}"/>
    <cellStyle name="Output 5 58" xfId="45013" xr:uid="{00000000-0005-0000-0000-0000B6B20000}"/>
    <cellStyle name="Output 5 59" xfId="45014" xr:uid="{00000000-0005-0000-0000-0000B7B20000}"/>
    <cellStyle name="Output 5 6" xfId="45015" xr:uid="{00000000-0005-0000-0000-0000B8B20000}"/>
    <cellStyle name="Output 5 6 2" xfId="45016" xr:uid="{00000000-0005-0000-0000-0000B9B20000}"/>
    <cellStyle name="Output 5 60" xfId="45017" xr:uid="{00000000-0005-0000-0000-0000BAB20000}"/>
    <cellStyle name="Output 5 61" xfId="45018" xr:uid="{00000000-0005-0000-0000-0000BBB20000}"/>
    <cellStyle name="Output 5 62" xfId="45019" xr:uid="{00000000-0005-0000-0000-0000BCB20000}"/>
    <cellStyle name="Output 5 63" xfId="45020" xr:uid="{00000000-0005-0000-0000-0000BDB20000}"/>
    <cellStyle name="Output 5 64" xfId="45021" xr:uid="{00000000-0005-0000-0000-0000BEB20000}"/>
    <cellStyle name="Output 5 65" xfId="45022" xr:uid="{00000000-0005-0000-0000-0000BFB20000}"/>
    <cellStyle name="Output 5 66" xfId="45023" xr:uid="{00000000-0005-0000-0000-0000C0B20000}"/>
    <cellStyle name="Output 5 67" xfId="45024" xr:uid="{00000000-0005-0000-0000-0000C1B20000}"/>
    <cellStyle name="Output 5 68" xfId="45025" xr:uid="{00000000-0005-0000-0000-0000C2B20000}"/>
    <cellStyle name="Output 5 69" xfId="45026" xr:uid="{00000000-0005-0000-0000-0000C3B20000}"/>
    <cellStyle name="Output 5 7" xfId="45027" xr:uid="{00000000-0005-0000-0000-0000C4B20000}"/>
    <cellStyle name="Output 5 7 2" xfId="45028" xr:uid="{00000000-0005-0000-0000-0000C5B20000}"/>
    <cellStyle name="Output 5 70" xfId="45029" xr:uid="{00000000-0005-0000-0000-0000C6B20000}"/>
    <cellStyle name="Output 5 71" xfId="45030" xr:uid="{00000000-0005-0000-0000-0000C7B20000}"/>
    <cellStyle name="Output 5 72" xfId="45031" xr:uid="{00000000-0005-0000-0000-0000C8B20000}"/>
    <cellStyle name="Output 5 73" xfId="45032" xr:uid="{00000000-0005-0000-0000-0000C9B20000}"/>
    <cellStyle name="Output 5 74" xfId="45033" xr:uid="{00000000-0005-0000-0000-0000CAB20000}"/>
    <cellStyle name="Output 5 75" xfId="45034" xr:uid="{00000000-0005-0000-0000-0000CBB20000}"/>
    <cellStyle name="Output 5 76" xfId="45035" xr:uid="{00000000-0005-0000-0000-0000CCB20000}"/>
    <cellStyle name="Output 5 77" xfId="52539" xr:uid="{00000000-0005-0000-0000-0000CDB20000}"/>
    <cellStyle name="Output 5 78" xfId="52771" xr:uid="{00000000-0005-0000-0000-0000CEB20000}"/>
    <cellStyle name="Output 5 79" xfId="53232" xr:uid="{00000000-0005-0000-0000-0000CFB20000}"/>
    <cellStyle name="Output 5 8" xfId="45036" xr:uid="{00000000-0005-0000-0000-0000D0B20000}"/>
    <cellStyle name="Output 5 8 2" xfId="45037" xr:uid="{00000000-0005-0000-0000-0000D1B20000}"/>
    <cellStyle name="Output 5 9" xfId="45038" xr:uid="{00000000-0005-0000-0000-0000D2B20000}"/>
    <cellStyle name="Output 5 9 2" xfId="45039" xr:uid="{00000000-0005-0000-0000-0000D3B20000}"/>
    <cellStyle name="Output 50" xfId="45040" xr:uid="{00000000-0005-0000-0000-0000D4B20000}"/>
    <cellStyle name="Output 50 2" xfId="45041" xr:uid="{00000000-0005-0000-0000-0000D5B20000}"/>
    <cellStyle name="Output 51" xfId="45042" xr:uid="{00000000-0005-0000-0000-0000D6B20000}"/>
    <cellStyle name="Output 51 2" xfId="45043" xr:uid="{00000000-0005-0000-0000-0000D7B20000}"/>
    <cellStyle name="Output 52" xfId="45044" xr:uid="{00000000-0005-0000-0000-0000D8B20000}"/>
    <cellStyle name="Output 52 2" xfId="45045" xr:uid="{00000000-0005-0000-0000-0000D9B20000}"/>
    <cellStyle name="Output 53" xfId="45046" xr:uid="{00000000-0005-0000-0000-0000DAB20000}"/>
    <cellStyle name="Output 53 2" xfId="45047" xr:uid="{00000000-0005-0000-0000-0000DBB20000}"/>
    <cellStyle name="Output 54" xfId="45048" xr:uid="{00000000-0005-0000-0000-0000DCB20000}"/>
    <cellStyle name="Output 54 2" xfId="45049" xr:uid="{00000000-0005-0000-0000-0000DDB20000}"/>
    <cellStyle name="Output 55" xfId="45050" xr:uid="{00000000-0005-0000-0000-0000DEB20000}"/>
    <cellStyle name="Output 55 2" xfId="45051" xr:uid="{00000000-0005-0000-0000-0000DFB20000}"/>
    <cellStyle name="Output 56" xfId="45052" xr:uid="{00000000-0005-0000-0000-0000E0B20000}"/>
    <cellStyle name="Output 56 2" xfId="45053" xr:uid="{00000000-0005-0000-0000-0000E1B20000}"/>
    <cellStyle name="Output 57" xfId="45054" xr:uid="{00000000-0005-0000-0000-0000E2B20000}"/>
    <cellStyle name="Output 57 2" xfId="45055" xr:uid="{00000000-0005-0000-0000-0000E3B20000}"/>
    <cellStyle name="Output 58" xfId="45056" xr:uid="{00000000-0005-0000-0000-0000E4B20000}"/>
    <cellStyle name="Output 58 2" xfId="45057" xr:uid="{00000000-0005-0000-0000-0000E5B20000}"/>
    <cellStyle name="Output 59" xfId="45058" xr:uid="{00000000-0005-0000-0000-0000E6B20000}"/>
    <cellStyle name="Output 59 2" xfId="45059" xr:uid="{00000000-0005-0000-0000-0000E7B20000}"/>
    <cellStyle name="Output 6" xfId="1199" xr:uid="{00000000-0005-0000-0000-0000E8B20000}"/>
    <cellStyle name="Output 6 10" xfId="45060" xr:uid="{00000000-0005-0000-0000-0000E9B20000}"/>
    <cellStyle name="Output 6 10 2" xfId="45061" xr:uid="{00000000-0005-0000-0000-0000EAB20000}"/>
    <cellStyle name="Output 6 11" xfId="45062" xr:uid="{00000000-0005-0000-0000-0000EBB20000}"/>
    <cellStyle name="Output 6 11 2" xfId="45063" xr:uid="{00000000-0005-0000-0000-0000ECB20000}"/>
    <cellStyle name="Output 6 12" xfId="45064" xr:uid="{00000000-0005-0000-0000-0000EDB20000}"/>
    <cellStyle name="Output 6 12 2" xfId="45065" xr:uid="{00000000-0005-0000-0000-0000EEB20000}"/>
    <cellStyle name="Output 6 13" xfId="45066" xr:uid="{00000000-0005-0000-0000-0000EFB20000}"/>
    <cellStyle name="Output 6 13 2" xfId="45067" xr:uid="{00000000-0005-0000-0000-0000F0B20000}"/>
    <cellStyle name="Output 6 14" xfId="45068" xr:uid="{00000000-0005-0000-0000-0000F1B20000}"/>
    <cellStyle name="Output 6 14 2" xfId="45069" xr:uid="{00000000-0005-0000-0000-0000F2B20000}"/>
    <cellStyle name="Output 6 15" xfId="45070" xr:uid="{00000000-0005-0000-0000-0000F3B20000}"/>
    <cellStyle name="Output 6 15 2" xfId="45071" xr:uid="{00000000-0005-0000-0000-0000F4B20000}"/>
    <cellStyle name="Output 6 16" xfId="45072" xr:uid="{00000000-0005-0000-0000-0000F5B20000}"/>
    <cellStyle name="Output 6 16 2" xfId="45073" xr:uid="{00000000-0005-0000-0000-0000F6B20000}"/>
    <cellStyle name="Output 6 17" xfId="45074" xr:uid="{00000000-0005-0000-0000-0000F7B20000}"/>
    <cellStyle name="Output 6 17 2" xfId="45075" xr:uid="{00000000-0005-0000-0000-0000F8B20000}"/>
    <cellStyle name="Output 6 18" xfId="45076" xr:uid="{00000000-0005-0000-0000-0000F9B20000}"/>
    <cellStyle name="Output 6 18 2" xfId="45077" xr:uid="{00000000-0005-0000-0000-0000FAB20000}"/>
    <cellStyle name="Output 6 19" xfId="45078" xr:uid="{00000000-0005-0000-0000-0000FBB20000}"/>
    <cellStyle name="Output 6 19 2" xfId="45079" xr:uid="{00000000-0005-0000-0000-0000FCB20000}"/>
    <cellStyle name="Output 6 2" xfId="1200" xr:uid="{00000000-0005-0000-0000-0000FDB20000}"/>
    <cellStyle name="Output 6 2 2" xfId="45080" xr:uid="{00000000-0005-0000-0000-0000FEB20000}"/>
    <cellStyle name="Output 6 20" xfId="45081" xr:uid="{00000000-0005-0000-0000-0000FFB20000}"/>
    <cellStyle name="Output 6 20 2" xfId="45082" xr:uid="{00000000-0005-0000-0000-000000B30000}"/>
    <cellStyle name="Output 6 21" xfId="45083" xr:uid="{00000000-0005-0000-0000-000001B30000}"/>
    <cellStyle name="Output 6 21 2" xfId="45084" xr:uid="{00000000-0005-0000-0000-000002B30000}"/>
    <cellStyle name="Output 6 22" xfId="45085" xr:uid="{00000000-0005-0000-0000-000003B30000}"/>
    <cellStyle name="Output 6 22 2" xfId="45086" xr:uid="{00000000-0005-0000-0000-000004B30000}"/>
    <cellStyle name="Output 6 23" xfId="45087" xr:uid="{00000000-0005-0000-0000-000005B30000}"/>
    <cellStyle name="Output 6 23 2" xfId="45088" xr:uid="{00000000-0005-0000-0000-000006B30000}"/>
    <cellStyle name="Output 6 24" xfId="45089" xr:uid="{00000000-0005-0000-0000-000007B30000}"/>
    <cellStyle name="Output 6 24 2" xfId="45090" xr:uid="{00000000-0005-0000-0000-000008B30000}"/>
    <cellStyle name="Output 6 25" xfId="45091" xr:uid="{00000000-0005-0000-0000-000009B30000}"/>
    <cellStyle name="Output 6 25 2" xfId="45092" xr:uid="{00000000-0005-0000-0000-00000AB30000}"/>
    <cellStyle name="Output 6 26" xfId="45093" xr:uid="{00000000-0005-0000-0000-00000BB30000}"/>
    <cellStyle name="Output 6 26 2" xfId="45094" xr:uid="{00000000-0005-0000-0000-00000CB30000}"/>
    <cellStyle name="Output 6 27" xfId="45095" xr:uid="{00000000-0005-0000-0000-00000DB30000}"/>
    <cellStyle name="Output 6 27 2" xfId="45096" xr:uid="{00000000-0005-0000-0000-00000EB30000}"/>
    <cellStyle name="Output 6 28" xfId="45097" xr:uid="{00000000-0005-0000-0000-00000FB30000}"/>
    <cellStyle name="Output 6 28 2" xfId="45098" xr:uid="{00000000-0005-0000-0000-000010B30000}"/>
    <cellStyle name="Output 6 29" xfId="45099" xr:uid="{00000000-0005-0000-0000-000011B30000}"/>
    <cellStyle name="Output 6 29 2" xfId="45100" xr:uid="{00000000-0005-0000-0000-000012B30000}"/>
    <cellStyle name="Output 6 3" xfId="45101" xr:uid="{00000000-0005-0000-0000-000013B30000}"/>
    <cellStyle name="Output 6 3 2" xfId="45102" xr:uid="{00000000-0005-0000-0000-000014B30000}"/>
    <cellStyle name="Output 6 30" xfId="45103" xr:uid="{00000000-0005-0000-0000-000015B30000}"/>
    <cellStyle name="Output 6 30 2" xfId="45104" xr:uid="{00000000-0005-0000-0000-000016B30000}"/>
    <cellStyle name="Output 6 31" xfId="45105" xr:uid="{00000000-0005-0000-0000-000017B30000}"/>
    <cellStyle name="Output 6 31 2" xfId="45106" xr:uid="{00000000-0005-0000-0000-000018B30000}"/>
    <cellStyle name="Output 6 32" xfId="45107" xr:uid="{00000000-0005-0000-0000-000019B30000}"/>
    <cellStyle name="Output 6 32 2" xfId="45108" xr:uid="{00000000-0005-0000-0000-00001AB30000}"/>
    <cellStyle name="Output 6 33" xfId="45109" xr:uid="{00000000-0005-0000-0000-00001BB30000}"/>
    <cellStyle name="Output 6 33 2" xfId="45110" xr:uid="{00000000-0005-0000-0000-00001CB30000}"/>
    <cellStyle name="Output 6 34" xfId="45111" xr:uid="{00000000-0005-0000-0000-00001DB30000}"/>
    <cellStyle name="Output 6 34 2" xfId="45112" xr:uid="{00000000-0005-0000-0000-00001EB30000}"/>
    <cellStyle name="Output 6 35" xfId="45113" xr:uid="{00000000-0005-0000-0000-00001FB30000}"/>
    <cellStyle name="Output 6 35 2" xfId="45114" xr:uid="{00000000-0005-0000-0000-000020B30000}"/>
    <cellStyle name="Output 6 36" xfId="45115" xr:uid="{00000000-0005-0000-0000-000021B30000}"/>
    <cellStyle name="Output 6 36 2" xfId="45116" xr:uid="{00000000-0005-0000-0000-000022B30000}"/>
    <cellStyle name="Output 6 37" xfId="45117" xr:uid="{00000000-0005-0000-0000-000023B30000}"/>
    <cellStyle name="Output 6 37 2" xfId="45118" xr:uid="{00000000-0005-0000-0000-000024B30000}"/>
    <cellStyle name="Output 6 38" xfId="45119" xr:uid="{00000000-0005-0000-0000-000025B30000}"/>
    <cellStyle name="Output 6 38 2" xfId="45120" xr:uid="{00000000-0005-0000-0000-000026B30000}"/>
    <cellStyle name="Output 6 39" xfId="45121" xr:uid="{00000000-0005-0000-0000-000027B30000}"/>
    <cellStyle name="Output 6 39 2" xfId="45122" xr:uid="{00000000-0005-0000-0000-000028B30000}"/>
    <cellStyle name="Output 6 4" xfId="45123" xr:uid="{00000000-0005-0000-0000-000029B30000}"/>
    <cellStyle name="Output 6 4 2" xfId="45124" xr:uid="{00000000-0005-0000-0000-00002AB30000}"/>
    <cellStyle name="Output 6 40" xfId="45125" xr:uid="{00000000-0005-0000-0000-00002BB30000}"/>
    <cellStyle name="Output 6 41" xfId="45126" xr:uid="{00000000-0005-0000-0000-00002CB30000}"/>
    <cellStyle name="Output 6 42" xfId="45127" xr:uid="{00000000-0005-0000-0000-00002DB30000}"/>
    <cellStyle name="Output 6 43" xfId="45128" xr:uid="{00000000-0005-0000-0000-00002EB30000}"/>
    <cellStyle name="Output 6 44" xfId="45129" xr:uid="{00000000-0005-0000-0000-00002FB30000}"/>
    <cellStyle name="Output 6 45" xfId="45130" xr:uid="{00000000-0005-0000-0000-000030B30000}"/>
    <cellStyle name="Output 6 46" xfId="45131" xr:uid="{00000000-0005-0000-0000-000031B30000}"/>
    <cellStyle name="Output 6 47" xfId="45132" xr:uid="{00000000-0005-0000-0000-000032B30000}"/>
    <cellStyle name="Output 6 48" xfId="45133" xr:uid="{00000000-0005-0000-0000-000033B30000}"/>
    <cellStyle name="Output 6 49" xfId="45134" xr:uid="{00000000-0005-0000-0000-000034B30000}"/>
    <cellStyle name="Output 6 5" xfId="45135" xr:uid="{00000000-0005-0000-0000-000035B30000}"/>
    <cellStyle name="Output 6 5 2" xfId="45136" xr:uid="{00000000-0005-0000-0000-000036B30000}"/>
    <cellStyle name="Output 6 50" xfId="45137" xr:uid="{00000000-0005-0000-0000-000037B30000}"/>
    <cellStyle name="Output 6 51" xfId="45138" xr:uid="{00000000-0005-0000-0000-000038B30000}"/>
    <cellStyle name="Output 6 52" xfId="45139" xr:uid="{00000000-0005-0000-0000-000039B30000}"/>
    <cellStyle name="Output 6 53" xfId="45140" xr:uid="{00000000-0005-0000-0000-00003AB30000}"/>
    <cellStyle name="Output 6 54" xfId="45141" xr:uid="{00000000-0005-0000-0000-00003BB30000}"/>
    <cellStyle name="Output 6 55" xfId="45142" xr:uid="{00000000-0005-0000-0000-00003CB30000}"/>
    <cellStyle name="Output 6 56" xfId="45143" xr:uid="{00000000-0005-0000-0000-00003DB30000}"/>
    <cellStyle name="Output 6 57" xfId="45144" xr:uid="{00000000-0005-0000-0000-00003EB30000}"/>
    <cellStyle name="Output 6 58" xfId="45145" xr:uid="{00000000-0005-0000-0000-00003FB30000}"/>
    <cellStyle name="Output 6 59" xfId="45146" xr:uid="{00000000-0005-0000-0000-000040B30000}"/>
    <cellStyle name="Output 6 6" xfId="45147" xr:uid="{00000000-0005-0000-0000-000041B30000}"/>
    <cellStyle name="Output 6 6 2" xfId="45148" xr:uid="{00000000-0005-0000-0000-000042B30000}"/>
    <cellStyle name="Output 6 60" xfId="45149" xr:uid="{00000000-0005-0000-0000-000043B30000}"/>
    <cellStyle name="Output 6 61" xfId="45150" xr:uid="{00000000-0005-0000-0000-000044B30000}"/>
    <cellStyle name="Output 6 62" xfId="45151" xr:uid="{00000000-0005-0000-0000-000045B30000}"/>
    <cellStyle name="Output 6 63" xfId="45152" xr:uid="{00000000-0005-0000-0000-000046B30000}"/>
    <cellStyle name="Output 6 64" xfId="45153" xr:uid="{00000000-0005-0000-0000-000047B30000}"/>
    <cellStyle name="Output 6 65" xfId="45154" xr:uid="{00000000-0005-0000-0000-000048B30000}"/>
    <cellStyle name="Output 6 66" xfId="45155" xr:uid="{00000000-0005-0000-0000-000049B30000}"/>
    <cellStyle name="Output 6 67" xfId="45156" xr:uid="{00000000-0005-0000-0000-00004AB30000}"/>
    <cellStyle name="Output 6 68" xfId="45157" xr:uid="{00000000-0005-0000-0000-00004BB30000}"/>
    <cellStyle name="Output 6 69" xfId="45158" xr:uid="{00000000-0005-0000-0000-00004CB30000}"/>
    <cellStyle name="Output 6 7" xfId="45159" xr:uid="{00000000-0005-0000-0000-00004DB30000}"/>
    <cellStyle name="Output 6 7 2" xfId="45160" xr:uid="{00000000-0005-0000-0000-00004EB30000}"/>
    <cellStyle name="Output 6 70" xfId="45161" xr:uid="{00000000-0005-0000-0000-00004FB30000}"/>
    <cellStyle name="Output 6 71" xfId="45162" xr:uid="{00000000-0005-0000-0000-000050B30000}"/>
    <cellStyle name="Output 6 72" xfId="45163" xr:uid="{00000000-0005-0000-0000-000051B30000}"/>
    <cellStyle name="Output 6 73" xfId="45164" xr:uid="{00000000-0005-0000-0000-000052B30000}"/>
    <cellStyle name="Output 6 74" xfId="45165" xr:uid="{00000000-0005-0000-0000-000053B30000}"/>
    <cellStyle name="Output 6 75" xfId="45166" xr:uid="{00000000-0005-0000-0000-000054B30000}"/>
    <cellStyle name="Output 6 76" xfId="45167" xr:uid="{00000000-0005-0000-0000-000055B30000}"/>
    <cellStyle name="Output 6 77" xfId="52486" xr:uid="{00000000-0005-0000-0000-000056B30000}"/>
    <cellStyle name="Output 6 78" xfId="52285" xr:uid="{00000000-0005-0000-0000-000057B30000}"/>
    <cellStyle name="Output 6 79" xfId="53179" xr:uid="{00000000-0005-0000-0000-000058B30000}"/>
    <cellStyle name="Output 6 8" xfId="45168" xr:uid="{00000000-0005-0000-0000-000059B30000}"/>
    <cellStyle name="Output 6 8 2" xfId="45169" xr:uid="{00000000-0005-0000-0000-00005AB30000}"/>
    <cellStyle name="Output 6 9" xfId="45170" xr:uid="{00000000-0005-0000-0000-00005BB30000}"/>
    <cellStyle name="Output 6 9 2" xfId="45171" xr:uid="{00000000-0005-0000-0000-00005CB30000}"/>
    <cellStyle name="Output 60" xfId="45172" xr:uid="{00000000-0005-0000-0000-00005DB30000}"/>
    <cellStyle name="Output 60 2" xfId="45173" xr:uid="{00000000-0005-0000-0000-00005EB30000}"/>
    <cellStyle name="Output 61" xfId="45174" xr:uid="{00000000-0005-0000-0000-00005FB30000}"/>
    <cellStyle name="Output 62" xfId="45175" xr:uid="{00000000-0005-0000-0000-000060B30000}"/>
    <cellStyle name="Output 63" xfId="45176" xr:uid="{00000000-0005-0000-0000-000061B30000}"/>
    <cellStyle name="Output 64" xfId="45177" xr:uid="{00000000-0005-0000-0000-000062B30000}"/>
    <cellStyle name="Output 65" xfId="45178" xr:uid="{00000000-0005-0000-0000-000063B30000}"/>
    <cellStyle name="Output 66" xfId="45179" xr:uid="{00000000-0005-0000-0000-000064B30000}"/>
    <cellStyle name="Output 67" xfId="45180" xr:uid="{00000000-0005-0000-0000-000065B30000}"/>
    <cellStyle name="Output 68" xfId="45181" xr:uid="{00000000-0005-0000-0000-000066B30000}"/>
    <cellStyle name="Output 69" xfId="45182" xr:uid="{00000000-0005-0000-0000-000067B30000}"/>
    <cellStyle name="Output 7" xfId="1201" xr:uid="{00000000-0005-0000-0000-000068B30000}"/>
    <cellStyle name="Output 7 10" xfId="45183" xr:uid="{00000000-0005-0000-0000-000069B30000}"/>
    <cellStyle name="Output 7 10 2" xfId="45184" xr:uid="{00000000-0005-0000-0000-00006AB30000}"/>
    <cellStyle name="Output 7 11" xfId="45185" xr:uid="{00000000-0005-0000-0000-00006BB30000}"/>
    <cellStyle name="Output 7 11 2" xfId="45186" xr:uid="{00000000-0005-0000-0000-00006CB30000}"/>
    <cellStyle name="Output 7 12" xfId="45187" xr:uid="{00000000-0005-0000-0000-00006DB30000}"/>
    <cellStyle name="Output 7 12 2" xfId="45188" xr:uid="{00000000-0005-0000-0000-00006EB30000}"/>
    <cellStyle name="Output 7 13" xfId="45189" xr:uid="{00000000-0005-0000-0000-00006FB30000}"/>
    <cellStyle name="Output 7 13 2" xfId="45190" xr:uid="{00000000-0005-0000-0000-000070B30000}"/>
    <cellStyle name="Output 7 14" xfId="45191" xr:uid="{00000000-0005-0000-0000-000071B30000}"/>
    <cellStyle name="Output 7 14 2" xfId="45192" xr:uid="{00000000-0005-0000-0000-000072B30000}"/>
    <cellStyle name="Output 7 15" xfId="45193" xr:uid="{00000000-0005-0000-0000-000073B30000}"/>
    <cellStyle name="Output 7 15 2" xfId="45194" xr:uid="{00000000-0005-0000-0000-000074B30000}"/>
    <cellStyle name="Output 7 16" xfId="45195" xr:uid="{00000000-0005-0000-0000-000075B30000}"/>
    <cellStyle name="Output 7 16 2" xfId="45196" xr:uid="{00000000-0005-0000-0000-000076B30000}"/>
    <cellStyle name="Output 7 17" xfId="45197" xr:uid="{00000000-0005-0000-0000-000077B30000}"/>
    <cellStyle name="Output 7 17 2" xfId="45198" xr:uid="{00000000-0005-0000-0000-000078B30000}"/>
    <cellStyle name="Output 7 18" xfId="45199" xr:uid="{00000000-0005-0000-0000-000079B30000}"/>
    <cellStyle name="Output 7 18 2" xfId="45200" xr:uid="{00000000-0005-0000-0000-00007AB30000}"/>
    <cellStyle name="Output 7 19" xfId="45201" xr:uid="{00000000-0005-0000-0000-00007BB30000}"/>
    <cellStyle name="Output 7 19 2" xfId="45202" xr:uid="{00000000-0005-0000-0000-00007CB30000}"/>
    <cellStyle name="Output 7 2" xfId="1202" xr:uid="{00000000-0005-0000-0000-00007DB30000}"/>
    <cellStyle name="Output 7 2 2" xfId="45203" xr:uid="{00000000-0005-0000-0000-00007EB30000}"/>
    <cellStyle name="Output 7 20" xfId="45204" xr:uid="{00000000-0005-0000-0000-00007FB30000}"/>
    <cellStyle name="Output 7 20 2" xfId="45205" xr:uid="{00000000-0005-0000-0000-000080B30000}"/>
    <cellStyle name="Output 7 21" xfId="45206" xr:uid="{00000000-0005-0000-0000-000081B30000}"/>
    <cellStyle name="Output 7 21 2" xfId="45207" xr:uid="{00000000-0005-0000-0000-000082B30000}"/>
    <cellStyle name="Output 7 22" xfId="45208" xr:uid="{00000000-0005-0000-0000-000083B30000}"/>
    <cellStyle name="Output 7 22 2" xfId="45209" xr:uid="{00000000-0005-0000-0000-000084B30000}"/>
    <cellStyle name="Output 7 23" xfId="45210" xr:uid="{00000000-0005-0000-0000-000085B30000}"/>
    <cellStyle name="Output 7 23 2" xfId="45211" xr:uid="{00000000-0005-0000-0000-000086B30000}"/>
    <cellStyle name="Output 7 24" xfId="45212" xr:uid="{00000000-0005-0000-0000-000087B30000}"/>
    <cellStyle name="Output 7 24 2" xfId="45213" xr:uid="{00000000-0005-0000-0000-000088B30000}"/>
    <cellStyle name="Output 7 25" xfId="45214" xr:uid="{00000000-0005-0000-0000-000089B30000}"/>
    <cellStyle name="Output 7 25 2" xfId="45215" xr:uid="{00000000-0005-0000-0000-00008AB30000}"/>
    <cellStyle name="Output 7 26" xfId="45216" xr:uid="{00000000-0005-0000-0000-00008BB30000}"/>
    <cellStyle name="Output 7 26 2" xfId="45217" xr:uid="{00000000-0005-0000-0000-00008CB30000}"/>
    <cellStyle name="Output 7 27" xfId="45218" xr:uid="{00000000-0005-0000-0000-00008DB30000}"/>
    <cellStyle name="Output 7 27 2" xfId="45219" xr:uid="{00000000-0005-0000-0000-00008EB30000}"/>
    <cellStyle name="Output 7 28" xfId="45220" xr:uid="{00000000-0005-0000-0000-00008FB30000}"/>
    <cellStyle name="Output 7 28 2" xfId="45221" xr:uid="{00000000-0005-0000-0000-000090B30000}"/>
    <cellStyle name="Output 7 29" xfId="45222" xr:uid="{00000000-0005-0000-0000-000091B30000}"/>
    <cellStyle name="Output 7 29 2" xfId="45223" xr:uid="{00000000-0005-0000-0000-000092B30000}"/>
    <cellStyle name="Output 7 3" xfId="45224" xr:uid="{00000000-0005-0000-0000-000093B30000}"/>
    <cellStyle name="Output 7 3 2" xfId="45225" xr:uid="{00000000-0005-0000-0000-000094B30000}"/>
    <cellStyle name="Output 7 30" xfId="45226" xr:uid="{00000000-0005-0000-0000-000095B30000}"/>
    <cellStyle name="Output 7 30 2" xfId="45227" xr:uid="{00000000-0005-0000-0000-000096B30000}"/>
    <cellStyle name="Output 7 31" xfId="45228" xr:uid="{00000000-0005-0000-0000-000097B30000}"/>
    <cellStyle name="Output 7 31 2" xfId="45229" xr:uid="{00000000-0005-0000-0000-000098B30000}"/>
    <cellStyle name="Output 7 32" xfId="45230" xr:uid="{00000000-0005-0000-0000-000099B30000}"/>
    <cellStyle name="Output 7 32 2" xfId="45231" xr:uid="{00000000-0005-0000-0000-00009AB30000}"/>
    <cellStyle name="Output 7 33" xfId="45232" xr:uid="{00000000-0005-0000-0000-00009BB30000}"/>
    <cellStyle name="Output 7 33 2" xfId="45233" xr:uid="{00000000-0005-0000-0000-00009CB30000}"/>
    <cellStyle name="Output 7 34" xfId="45234" xr:uid="{00000000-0005-0000-0000-00009DB30000}"/>
    <cellStyle name="Output 7 34 2" xfId="45235" xr:uid="{00000000-0005-0000-0000-00009EB30000}"/>
    <cellStyle name="Output 7 35" xfId="45236" xr:uid="{00000000-0005-0000-0000-00009FB30000}"/>
    <cellStyle name="Output 7 35 2" xfId="45237" xr:uid="{00000000-0005-0000-0000-0000A0B30000}"/>
    <cellStyle name="Output 7 36" xfId="45238" xr:uid="{00000000-0005-0000-0000-0000A1B30000}"/>
    <cellStyle name="Output 7 36 2" xfId="45239" xr:uid="{00000000-0005-0000-0000-0000A2B30000}"/>
    <cellStyle name="Output 7 37" xfId="45240" xr:uid="{00000000-0005-0000-0000-0000A3B30000}"/>
    <cellStyle name="Output 7 37 2" xfId="45241" xr:uid="{00000000-0005-0000-0000-0000A4B30000}"/>
    <cellStyle name="Output 7 38" xfId="45242" xr:uid="{00000000-0005-0000-0000-0000A5B30000}"/>
    <cellStyle name="Output 7 38 2" xfId="45243" xr:uid="{00000000-0005-0000-0000-0000A6B30000}"/>
    <cellStyle name="Output 7 39" xfId="45244" xr:uid="{00000000-0005-0000-0000-0000A7B30000}"/>
    <cellStyle name="Output 7 39 2" xfId="45245" xr:uid="{00000000-0005-0000-0000-0000A8B30000}"/>
    <cellStyle name="Output 7 4" xfId="45246" xr:uid="{00000000-0005-0000-0000-0000A9B30000}"/>
    <cellStyle name="Output 7 4 2" xfId="45247" xr:uid="{00000000-0005-0000-0000-0000AAB30000}"/>
    <cellStyle name="Output 7 40" xfId="45248" xr:uid="{00000000-0005-0000-0000-0000ABB30000}"/>
    <cellStyle name="Output 7 41" xfId="45249" xr:uid="{00000000-0005-0000-0000-0000ACB30000}"/>
    <cellStyle name="Output 7 42" xfId="45250" xr:uid="{00000000-0005-0000-0000-0000ADB30000}"/>
    <cellStyle name="Output 7 43" xfId="45251" xr:uid="{00000000-0005-0000-0000-0000AEB30000}"/>
    <cellStyle name="Output 7 44" xfId="45252" xr:uid="{00000000-0005-0000-0000-0000AFB30000}"/>
    <cellStyle name="Output 7 45" xfId="45253" xr:uid="{00000000-0005-0000-0000-0000B0B30000}"/>
    <cellStyle name="Output 7 46" xfId="45254" xr:uid="{00000000-0005-0000-0000-0000B1B30000}"/>
    <cellStyle name="Output 7 47" xfId="45255" xr:uid="{00000000-0005-0000-0000-0000B2B30000}"/>
    <cellStyle name="Output 7 48" xfId="45256" xr:uid="{00000000-0005-0000-0000-0000B3B30000}"/>
    <cellStyle name="Output 7 49" xfId="45257" xr:uid="{00000000-0005-0000-0000-0000B4B30000}"/>
    <cellStyle name="Output 7 5" xfId="45258" xr:uid="{00000000-0005-0000-0000-0000B5B30000}"/>
    <cellStyle name="Output 7 5 2" xfId="45259" xr:uid="{00000000-0005-0000-0000-0000B6B30000}"/>
    <cellStyle name="Output 7 50" xfId="45260" xr:uid="{00000000-0005-0000-0000-0000B7B30000}"/>
    <cellStyle name="Output 7 51" xfId="45261" xr:uid="{00000000-0005-0000-0000-0000B8B30000}"/>
    <cellStyle name="Output 7 52" xfId="45262" xr:uid="{00000000-0005-0000-0000-0000B9B30000}"/>
    <cellStyle name="Output 7 53" xfId="45263" xr:uid="{00000000-0005-0000-0000-0000BAB30000}"/>
    <cellStyle name="Output 7 54" xfId="45264" xr:uid="{00000000-0005-0000-0000-0000BBB30000}"/>
    <cellStyle name="Output 7 55" xfId="45265" xr:uid="{00000000-0005-0000-0000-0000BCB30000}"/>
    <cellStyle name="Output 7 56" xfId="45266" xr:uid="{00000000-0005-0000-0000-0000BDB30000}"/>
    <cellStyle name="Output 7 57" xfId="45267" xr:uid="{00000000-0005-0000-0000-0000BEB30000}"/>
    <cellStyle name="Output 7 58" xfId="45268" xr:uid="{00000000-0005-0000-0000-0000BFB30000}"/>
    <cellStyle name="Output 7 59" xfId="45269" xr:uid="{00000000-0005-0000-0000-0000C0B30000}"/>
    <cellStyle name="Output 7 6" xfId="45270" xr:uid="{00000000-0005-0000-0000-0000C1B30000}"/>
    <cellStyle name="Output 7 6 2" xfId="45271" xr:uid="{00000000-0005-0000-0000-0000C2B30000}"/>
    <cellStyle name="Output 7 60" xfId="45272" xr:uid="{00000000-0005-0000-0000-0000C3B30000}"/>
    <cellStyle name="Output 7 61" xfId="45273" xr:uid="{00000000-0005-0000-0000-0000C4B30000}"/>
    <cellStyle name="Output 7 62" xfId="45274" xr:uid="{00000000-0005-0000-0000-0000C5B30000}"/>
    <cellStyle name="Output 7 63" xfId="45275" xr:uid="{00000000-0005-0000-0000-0000C6B30000}"/>
    <cellStyle name="Output 7 64" xfId="45276" xr:uid="{00000000-0005-0000-0000-0000C7B30000}"/>
    <cellStyle name="Output 7 65" xfId="45277" xr:uid="{00000000-0005-0000-0000-0000C8B30000}"/>
    <cellStyle name="Output 7 66" xfId="45278" xr:uid="{00000000-0005-0000-0000-0000C9B30000}"/>
    <cellStyle name="Output 7 67" xfId="45279" xr:uid="{00000000-0005-0000-0000-0000CAB30000}"/>
    <cellStyle name="Output 7 68" xfId="45280" xr:uid="{00000000-0005-0000-0000-0000CBB30000}"/>
    <cellStyle name="Output 7 69" xfId="45281" xr:uid="{00000000-0005-0000-0000-0000CCB30000}"/>
    <cellStyle name="Output 7 7" xfId="45282" xr:uid="{00000000-0005-0000-0000-0000CDB30000}"/>
    <cellStyle name="Output 7 7 2" xfId="45283" xr:uid="{00000000-0005-0000-0000-0000CEB30000}"/>
    <cellStyle name="Output 7 70" xfId="45284" xr:uid="{00000000-0005-0000-0000-0000CFB30000}"/>
    <cellStyle name="Output 7 71" xfId="45285" xr:uid="{00000000-0005-0000-0000-0000D0B30000}"/>
    <cellStyle name="Output 7 72" xfId="45286" xr:uid="{00000000-0005-0000-0000-0000D1B30000}"/>
    <cellStyle name="Output 7 73" xfId="45287" xr:uid="{00000000-0005-0000-0000-0000D2B30000}"/>
    <cellStyle name="Output 7 74" xfId="45288" xr:uid="{00000000-0005-0000-0000-0000D3B30000}"/>
    <cellStyle name="Output 7 75" xfId="45289" xr:uid="{00000000-0005-0000-0000-0000D4B30000}"/>
    <cellStyle name="Output 7 76" xfId="45290" xr:uid="{00000000-0005-0000-0000-0000D5B30000}"/>
    <cellStyle name="Output 7 77" xfId="52494" xr:uid="{00000000-0005-0000-0000-0000D6B30000}"/>
    <cellStyle name="Output 7 78" xfId="52227" xr:uid="{00000000-0005-0000-0000-0000D7B30000}"/>
    <cellStyle name="Output 7 79" xfId="53187" xr:uid="{00000000-0005-0000-0000-0000D8B30000}"/>
    <cellStyle name="Output 7 8" xfId="45291" xr:uid="{00000000-0005-0000-0000-0000D9B30000}"/>
    <cellStyle name="Output 7 8 2" xfId="45292" xr:uid="{00000000-0005-0000-0000-0000DAB30000}"/>
    <cellStyle name="Output 7 9" xfId="45293" xr:uid="{00000000-0005-0000-0000-0000DBB30000}"/>
    <cellStyle name="Output 7 9 2" xfId="45294" xr:uid="{00000000-0005-0000-0000-0000DCB30000}"/>
    <cellStyle name="Output 70" xfId="45295" xr:uid="{00000000-0005-0000-0000-0000DDB30000}"/>
    <cellStyle name="Output 71" xfId="45296" xr:uid="{00000000-0005-0000-0000-0000DEB30000}"/>
    <cellStyle name="Output 72" xfId="45297" xr:uid="{00000000-0005-0000-0000-0000DFB30000}"/>
    <cellStyle name="Output 73" xfId="45298" xr:uid="{00000000-0005-0000-0000-0000E0B30000}"/>
    <cellStyle name="Output 74" xfId="45299" xr:uid="{00000000-0005-0000-0000-0000E1B30000}"/>
    <cellStyle name="Output 75" xfId="45300" xr:uid="{00000000-0005-0000-0000-0000E2B30000}"/>
    <cellStyle name="Output 76" xfId="45301" xr:uid="{00000000-0005-0000-0000-0000E3B30000}"/>
    <cellStyle name="Output 77" xfId="45302" xr:uid="{00000000-0005-0000-0000-0000E4B30000}"/>
    <cellStyle name="Output 78" xfId="45303" xr:uid="{00000000-0005-0000-0000-0000E5B30000}"/>
    <cellStyle name="Output 79" xfId="45304" xr:uid="{00000000-0005-0000-0000-0000E6B30000}"/>
    <cellStyle name="Output 8" xfId="1203" xr:uid="{00000000-0005-0000-0000-0000E7B30000}"/>
    <cellStyle name="Output 8 10" xfId="45305" xr:uid="{00000000-0005-0000-0000-0000E8B30000}"/>
    <cellStyle name="Output 8 10 2" xfId="45306" xr:uid="{00000000-0005-0000-0000-0000E9B30000}"/>
    <cellStyle name="Output 8 11" xfId="45307" xr:uid="{00000000-0005-0000-0000-0000EAB30000}"/>
    <cellStyle name="Output 8 11 2" xfId="45308" xr:uid="{00000000-0005-0000-0000-0000EBB30000}"/>
    <cellStyle name="Output 8 12" xfId="45309" xr:uid="{00000000-0005-0000-0000-0000ECB30000}"/>
    <cellStyle name="Output 8 12 2" xfId="45310" xr:uid="{00000000-0005-0000-0000-0000EDB30000}"/>
    <cellStyle name="Output 8 13" xfId="45311" xr:uid="{00000000-0005-0000-0000-0000EEB30000}"/>
    <cellStyle name="Output 8 13 2" xfId="45312" xr:uid="{00000000-0005-0000-0000-0000EFB30000}"/>
    <cellStyle name="Output 8 14" xfId="45313" xr:uid="{00000000-0005-0000-0000-0000F0B30000}"/>
    <cellStyle name="Output 8 14 2" xfId="45314" xr:uid="{00000000-0005-0000-0000-0000F1B30000}"/>
    <cellStyle name="Output 8 15" xfId="45315" xr:uid="{00000000-0005-0000-0000-0000F2B30000}"/>
    <cellStyle name="Output 8 15 2" xfId="45316" xr:uid="{00000000-0005-0000-0000-0000F3B30000}"/>
    <cellStyle name="Output 8 16" xfId="45317" xr:uid="{00000000-0005-0000-0000-0000F4B30000}"/>
    <cellStyle name="Output 8 16 2" xfId="45318" xr:uid="{00000000-0005-0000-0000-0000F5B30000}"/>
    <cellStyle name="Output 8 17" xfId="45319" xr:uid="{00000000-0005-0000-0000-0000F6B30000}"/>
    <cellStyle name="Output 8 17 2" xfId="45320" xr:uid="{00000000-0005-0000-0000-0000F7B30000}"/>
    <cellStyle name="Output 8 18" xfId="45321" xr:uid="{00000000-0005-0000-0000-0000F8B30000}"/>
    <cellStyle name="Output 8 18 2" xfId="45322" xr:uid="{00000000-0005-0000-0000-0000F9B30000}"/>
    <cellStyle name="Output 8 19" xfId="45323" xr:uid="{00000000-0005-0000-0000-0000FAB30000}"/>
    <cellStyle name="Output 8 19 2" xfId="45324" xr:uid="{00000000-0005-0000-0000-0000FBB30000}"/>
    <cellStyle name="Output 8 2" xfId="1204" xr:uid="{00000000-0005-0000-0000-0000FCB30000}"/>
    <cellStyle name="Output 8 2 2" xfId="45325" xr:uid="{00000000-0005-0000-0000-0000FDB30000}"/>
    <cellStyle name="Output 8 20" xfId="45326" xr:uid="{00000000-0005-0000-0000-0000FEB30000}"/>
    <cellStyle name="Output 8 20 2" xfId="45327" xr:uid="{00000000-0005-0000-0000-0000FFB30000}"/>
    <cellStyle name="Output 8 21" xfId="45328" xr:uid="{00000000-0005-0000-0000-000000B40000}"/>
    <cellStyle name="Output 8 21 2" xfId="45329" xr:uid="{00000000-0005-0000-0000-000001B40000}"/>
    <cellStyle name="Output 8 22" xfId="45330" xr:uid="{00000000-0005-0000-0000-000002B40000}"/>
    <cellStyle name="Output 8 22 2" xfId="45331" xr:uid="{00000000-0005-0000-0000-000003B40000}"/>
    <cellStyle name="Output 8 23" xfId="45332" xr:uid="{00000000-0005-0000-0000-000004B40000}"/>
    <cellStyle name="Output 8 23 2" xfId="45333" xr:uid="{00000000-0005-0000-0000-000005B40000}"/>
    <cellStyle name="Output 8 24" xfId="45334" xr:uid="{00000000-0005-0000-0000-000006B40000}"/>
    <cellStyle name="Output 8 24 2" xfId="45335" xr:uid="{00000000-0005-0000-0000-000007B40000}"/>
    <cellStyle name="Output 8 25" xfId="45336" xr:uid="{00000000-0005-0000-0000-000008B40000}"/>
    <cellStyle name="Output 8 25 2" xfId="45337" xr:uid="{00000000-0005-0000-0000-000009B40000}"/>
    <cellStyle name="Output 8 26" xfId="45338" xr:uid="{00000000-0005-0000-0000-00000AB40000}"/>
    <cellStyle name="Output 8 26 2" xfId="45339" xr:uid="{00000000-0005-0000-0000-00000BB40000}"/>
    <cellStyle name="Output 8 27" xfId="45340" xr:uid="{00000000-0005-0000-0000-00000CB40000}"/>
    <cellStyle name="Output 8 27 2" xfId="45341" xr:uid="{00000000-0005-0000-0000-00000DB40000}"/>
    <cellStyle name="Output 8 28" xfId="45342" xr:uid="{00000000-0005-0000-0000-00000EB40000}"/>
    <cellStyle name="Output 8 28 2" xfId="45343" xr:uid="{00000000-0005-0000-0000-00000FB40000}"/>
    <cellStyle name="Output 8 29" xfId="45344" xr:uid="{00000000-0005-0000-0000-000010B40000}"/>
    <cellStyle name="Output 8 29 2" xfId="45345" xr:uid="{00000000-0005-0000-0000-000011B40000}"/>
    <cellStyle name="Output 8 3" xfId="45346" xr:uid="{00000000-0005-0000-0000-000012B40000}"/>
    <cellStyle name="Output 8 3 2" xfId="45347" xr:uid="{00000000-0005-0000-0000-000013B40000}"/>
    <cellStyle name="Output 8 30" xfId="45348" xr:uid="{00000000-0005-0000-0000-000014B40000}"/>
    <cellStyle name="Output 8 30 2" xfId="45349" xr:uid="{00000000-0005-0000-0000-000015B40000}"/>
    <cellStyle name="Output 8 31" xfId="45350" xr:uid="{00000000-0005-0000-0000-000016B40000}"/>
    <cellStyle name="Output 8 31 2" xfId="45351" xr:uid="{00000000-0005-0000-0000-000017B40000}"/>
    <cellStyle name="Output 8 32" xfId="45352" xr:uid="{00000000-0005-0000-0000-000018B40000}"/>
    <cellStyle name="Output 8 32 2" xfId="45353" xr:uid="{00000000-0005-0000-0000-000019B40000}"/>
    <cellStyle name="Output 8 33" xfId="45354" xr:uid="{00000000-0005-0000-0000-00001AB40000}"/>
    <cellStyle name="Output 8 33 2" xfId="45355" xr:uid="{00000000-0005-0000-0000-00001BB40000}"/>
    <cellStyle name="Output 8 34" xfId="45356" xr:uid="{00000000-0005-0000-0000-00001CB40000}"/>
    <cellStyle name="Output 8 34 2" xfId="45357" xr:uid="{00000000-0005-0000-0000-00001DB40000}"/>
    <cellStyle name="Output 8 35" xfId="45358" xr:uid="{00000000-0005-0000-0000-00001EB40000}"/>
    <cellStyle name="Output 8 35 2" xfId="45359" xr:uid="{00000000-0005-0000-0000-00001FB40000}"/>
    <cellStyle name="Output 8 36" xfId="45360" xr:uid="{00000000-0005-0000-0000-000020B40000}"/>
    <cellStyle name="Output 8 36 2" xfId="45361" xr:uid="{00000000-0005-0000-0000-000021B40000}"/>
    <cellStyle name="Output 8 37" xfId="45362" xr:uid="{00000000-0005-0000-0000-000022B40000}"/>
    <cellStyle name="Output 8 37 2" xfId="45363" xr:uid="{00000000-0005-0000-0000-000023B40000}"/>
    <cellStyle name="Output 8 38" xfId="45364" xr:uid="{00000000-0005-0000-0000-000024B40000}"/>
    <cellStyle name="Output 8 38 2" xfId="45365" xr:uid="{00000000-0005-0000-0000-000025B40000}"/>
    <cellStyle name="Output 8 39" xfId="45366" xr:uid="{00000000-0005-0000-0000-000026B40000}"/>
    <cellStyle name="Output 8 39 2" xfId="45367" xr:uid="{00000000-0005-0000-0000-000027B40000}"/>
    <cellStyle name="Output 8 4" xfId="45368" xr:uid="{00000000-0005-0000-0000-000028B40000}"/>
    <cellStyle name="Output 8 4 2" xfId="45369" xr:uid="{00000000-0005-0000-0000-000029B40000}"/>
    <cellStyle name="Output 8 40" xfId="45370" xr:uid="{00000000-0005-0000-0000-00002AB40000}"/>
    <cellStyle name="Output 8 41" xfId="45371" xr:uid="{00000000-0005-0000-0000-00002BB40000}"/>
    <cellStyle name="Output 8 42" xfId="45372" xr:uid="{00000000-0005-0000-0000-00002CB40000}"/>
    <cellStyle name="Output 8 43" xfId="45373" xr:uid="{00000000-0005-0000-0000-00002DB40000}"/>
    <cellStyle name="Output 8 44" xfId="45374" xr:uid="{00000000-0005-0000-0000-00002EB40000}"/>
    <cellStyle name="Output 8 45" xfId="45375" xr:uid="{00000000-0005-0000-0000-00002FB40000}"/>
    <cellStyle name="Output 8 46" xfId="45376" xr:uid="{00000000-0005-0000-0000-000030B40000}"/>
    <cellStyle name="Output 8 47" xfId="45377" xr:uid="{00000000-0005-0000-0000-000031B40000}"/>
    <cellStyle name="Output 8 48" xfId="45378" xr:uid="{00000000-0005-0000-0000-000032B40000}"/>
    <cellStyle name="Output 8 49" xfId="45379" xr:uid="{00000000-0005-0000-0000-000033B40000}"/>
    <cellStyle name="Output 8 5" xfId="45380" xr:uid="{00000000-0005-0000-0000-000034B40000}"/>
    <cellStyle name="Output 8 5 2" xfId="45381" xr:uid="{00000000-0005-0000-0000-000035B40000}"/>
    <cellStyle name="Output 8 50" xfId="45382" xr:uid="{00000000-0005-0000-0000-000036B40000}"/>
    <cellStyle name="Output 8 51" xfId="45383" xr:uid="{00000000-0005-0000-0000-000037B40000}"/>
    <cellStyle name="Output 8 52" xfId="45384" xr:uid="{00000000-0005-0000-0000-000038B40000}"/>
    <cellStyle name="Output 8 53" xfId="45385" xr:uid="{00000000-0005-0000-0000-000039B40000}"/>
    <cellStyle name="Output 8 54" xfId="45386" xr:uid="{00000000-0005-0000-0000-00003AB40000}"/>
    <cellStyle name="Output 8 55" xfId="45387" xr:uid="{00000000-0005-0000-0000-00003BB40000}"/>
    <cellStyle name="Output 8 56" xfId="45388" xr:uid="{00000000-0005-0000-0000-00003CB40000}"/>
    <cellStyle name="Output 8 57" xfId="45389" xr:uid="{00000000-0005-0000-0000-00003DB40000}"/>
    <cellStyle name="Output 8 58" xfId="45390" xr:uid="{00000000-0005-0000-0000-00003EB40000}"/>
    <cellStyle name="Output 8 59" xfId="45391" xr:uid="{00000000-0005-0000-0000-00003FB40000}"/>
    <cellStyle name="Output 8 6" xfId="45392" xr:uid="{00000000-0005-0000-0000-000040B40000}"/>
    <cellStyle name="Output 8 6 2" xfId="45393" xr:uid="{00000000-0005-0000-0000-000041B40000}"/>
    <cellStyle name="Output 8 60" xfId="45394" xr:uid="{00000000-0005-0000-0000-000042B40000}"/>
    <cellStyle name="Output 8 61" xfId="45395" xr:uid="{00000000-0005-0000-0000-000043B40000}"/>
    <cellStyle name="Output 8 62" xfId="45396" xr:uid="{00000000-0005-0000-0000-000044B40000}"/>
    <cellStyle name="Output 8 63" xfId="45397" xr:uid="{00000000-0005-0000-0000-000045B40000}"/>
    <cellStyle name="Output 8 64" xfId="45398" xr:uid="{00000000-0005-0000-0000-000046B40000}"/>
    <cellStyle name="Output 8 65" xfId="45399" xr:uid="{00000000-0005-0000-0000-000047B40000}"/>
    <cellStyle name="Output 8 66" xfId="45400" xr:uid="{00000000-0005-0000-0000-000048B40000}"/>
    <cellStyle name="Output 8 67" xfId="45401" xr:uid="{00000000-0005-0000-0000-000049B40000}"/>
    <cellStyle name="Output 8 68" xfId="45402" xr:uid="{00000000-0005-0000-0000-00004AB40000}"/>
    <cellStyle name="Output 8 69" xfId="45403" xr:uid="{00000000-0005-0000-0000-00004BB40000}"/>
    <cellStyle name="Output 8 7" xfId="45404" xr:uid="{00000000-0005-0000-0000-00004CB40000}"/>
    <cellStyle name="Output 8 7 2" xfId="45405" xr:uid="{00000000-0005-0000-0000-00004DB40000}"/>
    <cellStyle name="Output 8 70" xfId="45406" xr:uid="{00000000-0005-0000-0000-00004EB40000}"/>
    <cellStyle name="Output 8 71" xfId="45407" xr:uid="{00000000-0005-0000-0000-00004FB40000}"/>
    <cellStyle name="Output 8 72" xfId="45408" xr:uid="{00000000-0005-0000-0000-000050B40000}"/>
    <cellStyle name="Output 8 73" xfId="45409" xr:uid="{00000000-0005-0000-0000-000051B40000}"/>
    <cellStyle name="Output 8 74" xfId="45410" xr:uid="{00000000-0005-0000-0000-000052B40000}"/>
    <cellStyle name="Output 8 75" xfId="45411" xr:uid="{00000000-0005-0000-0000-000053B40000}"/>
    <cellStyle name="Output 8 76" xfId="45412" xr:uid="{00000000-0005-0000-0000-000054B40000}"/>
    <cellStyle name="Output 8 77" xfId="52546" xr:uid="{00000000-0005-0000-0000-000055B40000}"/>
    <cellStyle name="Output 8 78" xfId="52778" xr:uid="{00000000-0005-0000-0000-000056B40000}"/>
    <cellStyle name="Output 8 79" xfId="53239" xr:uid="{00000000-0005-0000-0000-000057B40000}"/>
    <cellStyle name="Output 8 8" xfId="45413" xr:uid="{00000000-0005-0000-0000-000058B40000}"/>
    <cellStyle name="Output 8 8 2" xfId="45414" xr:uid="{00000000-0005-0000-0000-000059B40000}"/>
    <cellStyle name="Output 8 9" xfId="45415" xr:uid="{00000000-0005-0000-0000-00005AB40000}"/>
    <cellStyle name="Output 8 9 2" xfId="45416" xr:uid="{00000000-0005-0000-0000-00005BB40000}"/>
    <cellStyle name="Output 80" xfId="45417" xr:uid="{00000000-0005-0000-0000-00005CB40000}"/>
    <cellStyle name="Output 81" xfId="45418" xr:uid="{00000000-0005-0000-0000-00005DB40000}"/>
    <cellStyle name="Output 82" xfId="45419" xr:uid="{00000000-0005-0000-0000-00005EB40000}"/>
    <cellStyle name="Output 83" xfId="45420" xr:uid="{00000000-0005-0000-0000-00005FB40000}"/>
    <cellStyle name="Output 84" xfId="45421" xr:uid="{00000000-0005-0000-0000-000060B40000}"/>
    <cellStyle name="Output 85" xfId="45422" xr:uid="{00000000-0005-0000-0000-000061B40000}"/>
    <cellStyle name="Output 86" xfId="45423" xr:uid="{00000000-0005-0000-0000-000062B40000}"/>
    <cellStyle name="Output 87" xfId="45424" xr:uid="{00000000-0005-0000-0000-000063B40000}"/>
    <cellStyle name="Output 88" xfId="45425" xr:uid="{00000000-0005-0000-0000-000064B40000}"/>
    <cellStyle name="Output 89" xfId="45426" xr:uid="{00000000-0005-0000-0000-000065B40000}"/>
    <cellStyle name="Output 9" xfId="1205" xr:uid="{00000000-0005-0000-0000-000066B40000}"/>
    <cellStyle name="Output 9 10" xfId="45427" xr:uid="{00000000-0005-0000-0000-000067B40000}"/>
    <cellStyle name="Output 9 10 2" xfId="45428" xr:uid="{00000000-0005-0000-0000-000068B40000}"/>
    <cellStyle name="Output 9 11" xfId="45429" xr:uid="{00000000-0005-0000-0000-000069B40000}"/>
    <cellStyle name="Output 9 11 2" xfId="45430" xr:uid="{00000000-0005-0000-0000-00006AB40000}"/>
    <cellStyle name="Output 9 12" xfId="45431" xr:uid="{00000000-0005-0000-0000-00006BB40000}"/>
    <cellStyle name="Output 9 12 2" xfId="45432" xr:uid="{00000000-0005-0000-0000-00006CB40000}"/>
    <cellStyle name="Output 9 13" xfId="45433" xr:uid="{00000000-0005-0000-0000-00006DB40000}"/>
    <cellStyle name="Output 9 13 2" xfId="45434" xr:uid="{00000000-0005-0000-0000-00006EB40000}"/>
    <cellStyle name="Output 9 14" xfId="45435" xr:uid="{00000000-0005-0000-0000-00006FB40000}"/>
    <cellStyle name="Output 9 14 2" xfId="45436" xr:uid="{00000000-0005-0000-0000-000070B40000}"/>
    <cellStyle name="Output 9 15" xfId="45437" xr:uid="{00000000-0005-0000-0000-000071B40000}"/>
    <cellStyle name="Output 9 15 2" xfId="45438" xr:uid="{00000000-0005-0000-0000-000072B40000}"/>
    <cellStyle name="Output 9 16" xfId="45439" xr:uid="{00000000-0005-0000-0000-000073B40000}"/>
    <cellStyle name="Output 9 16 2" xfId="45440" xr:uid="{00000000-0005-0000-0000-000074B40000}"/>
    <cellStyle name="Output 9 17" xfId="45441" xr:uid="{00000000-0005-0000-0000-000075B40000}"/>
    <cellStyle name="Output 9 17 2" xfId="45442" xr:uid="{00000000-0005-0000-0000-000076B40000}"/>
    <cellStyle name="Output 9 18" xfId="45443" xr:uid="{00000000-0005-0000-0000-000077B40000}"/>
    <cellStyle name="Output 9 18 2" xfId="45444" xr:uid="{00000000-0005-0000-0000-000078B40000}"/>
    <cellStyle name="Output 9 19" xfId="45445" xr:uid="{00000000-0005-0000-0000-000079B40000}"/>
    <cellStyle name="Output 9 19 2" xfId="45446" xr:uid="{00000000-0005-0000-0000-00007AB40000}"/>
    <cellStyle name="Output 9 2" xfId="1206" xr:uid="{00000000-0005-0000-0000-00007BB40000}"/>
    <cellStyle name="Output 9 2 2" xfId="45447" xr:uid="{00000000-0005-0000-0000-00007CB40000}"/>
    <cellStyle name="Output 9 20" xfId="45448" xr:uid="{00000000-0005-0000-0000-00007DB40000}"/>
    <cellStyle name="Output 9 20 2" xfId="45449" xr:uid="{00000000-0005-0000-0000-00007EB40000}"/>
    <cellStyle name="Output 9 21" xfId="45450" xr:uid="{00000000-0005-0000-0000-00007FB40000}"/>
    <cellStyle name="Output 9 21 2" xfId="45451" xr:uid="{00000000-0005-0000-0000-000080B40000}"/>
    <cellStyle name="Output 9 22" xfId="45452" xr:uid="{00000000-0005-0000-0000-000081B40000}"/>
    <cellStyle name="Output 9 22 2" xfId="45453" xr:uid="{00000000-0005-0000-0000-000082B40000}"/>
    <cellStyle name="Output 9 23" xfId="45454" xr:uid="{00000000-0005-0000-0000-000083B40000}"/>
    <cellStyle name="Output 9 23 2" xfId="45455" xr:uid="{00000000-0005-0000-0000-000084B40000}"/>
    <cellStyle name="Output 9 24" xfId="45456" xr:uid="{00000000-0005-0000-0000-000085B40000}"/>
    <cellStyle name="Output 9 24 2" xfId="45457" xr:uid="{00000000-0005-0000-0000-000086B40000}"/>
    <cellStyle name="Output 9 25" xfId="45458" xr:uid="{00000000-0005-0000-0000-000087B40000}"/>
    <cellStyle name="Output 9 25 2" xfId="45459" xr:uid="{00000000-0005-0000-0000-000088B40000}"/>
    <cellStyle name="Output 9 26" xfId="45460" xr:uid="{00000000-0005-0000-0000-000089B40000}"/>
    <cellStyle name="Output 9 26 2" xfId="45461" xr:uid="{00000000-0005-0000-0000-00008AB40000}"/>
    <cellStyle name="Output 9 27" xfId="45462" xr:uid="{00000000-0005-0000-0000-00008BB40000}"/>
    <cellStyle name="Output 9 27 2" xfId="45463" xr:uid="{00000000-0005-0000-0000-00008CB40000}"/>
    <cellStyle name="Output 9 28" xfId="45464" xr:uid="{00000000-0005-0000-0000-00008DB40000}"/>
    <cellStyle name="Output 9 28 2" xfId="45465" xr:uid="{00000000-0005-0000-0000-00008EB40000}"/>
    <cellStyle name="Output 9 29" xfId="45466" xr:uid="{00000000-0005-0000-0000-00008FB40000}"/>
    <cellStyle name="Output 9 29 2" xfId="45467" xr:uid="{00000000-0005-0000-0000-000090B40000}"/>
    <cellStyle name="Output 9 3" xfId="45468" xr:uid="{00000000-0005-0000-0000-000091B40000}"/>
    <cellStyle name="Output 9 3 2" xfId="45469" xr:uid="{00000000-0005-0000-0000-000092B40000}"/>
    <cellStyle name="Output 9 30" xfId="45470" xr:uid="{00000000-0005-0000-0000-000093B40000}"/>
    <cellStyle name="Output 9 30 2" xfId="45471" xr:uid="{00000000-0005-0000-0000-000094B40000}"/>
    <cellStyle name="Output 9 31" xfId="45472" xr:uid="{00000000-0005-0000-0000-000095B40000}"/>
    <cellStyle name="Output 9 31 2" xfId="45473" xr:uid="{00000000-0005-0000-0000-000096B40000}"/>
    <cellStyle name="Output 9 32" xfId="45474" xr:uid="{00000000-0005-0000-0000-000097B40000}"/>
    <cellStyle name="Output 9 32 2" xfId="45475" xr:uid="{00000000-0005-0000-0000-000098B40000}"/>
    <cellStyle name="Output 9 33" xfId="45476" xr:uid="{00000000-0005-0000-0000-000099B40000}"/>
    <cellStyle name="Output 9 33 2" xfId="45477" xr:uid="{00000000-0005-0000-0000-00009AB40000}"/>
    <cellStyle name="Output 9 34" xfId="45478" xr:uid="{00000000-0005-0000-0000-00009BB40000}"/>
    <cellStyle name="Output 9 34 2" xfId="45479" xr:uid="{00000000-0005-0000-0000-00009CB40000}"/>
    <cellStyle name="Output 9 35" xfId="45480" xr:uid="{00000000-0005-0000-0000-00009DB40000}"/>
    <cellStyle name="Output 9 35 2" xfId="45481" xr:uid="{00000000-0005-0000-0000-00009EB40000}"/>
    <cellStyle name="Output 9 36" xfId="45482" xr:uid="{00000000-0005-0000-0000-00009FB40000}"/>
    <cellStyle name="Output 9 36 2" xfId="45483" xr:uid="{00000000-0005-0000-0000-0000A0B40000}"/>
    <cellStyle name="Output 9 37" xfId="45484" xr:uid="{00000000-0005-0000-0000-0000A1B40000}"/>
    <cellStyle name="Output 9 37 2" xfId="45485" xr:uid="{00000000-0005-0000-0000-0000A2B40000}"/>
    <cellStyle name="Output 9 38" xfId="45486" xr:uid="{00000000-0005-0000-0000-0000A3B40000}"/>
    <cellStyle name="Output 9 38 2" xfId="45487" xr:uid="{00000000-0005-0000-0000-0000A4B40000}"/>
    <cellStyle name="Output 9 39" xfId="45488" xr:uid="{00000000-0005-0000-0000-0000A5B40000}"/>
    <cellStyle name="Output 9 39 2" xfId="45489" xr:uid="{00000000-0005-0000-0000-0000A6B40000}"/>
    <cellStyle name="Output 9 4" xfId="45490" xr:uid="{00000000-0005-0000-0000-0000A7B40000}"/>
    <cellStyle name="Output 9 4 2" xfId="45491" xr:uid="{00000000-0005-0000-0000-0000A8B40000}"/>
    <cellStyle name="Output 9 40" xfId="45492" xr:uid="{00000000-0005-0000-0000-0000A9B40000}"/>
    <cellStyle name="Output 9 41" xfId="45493" xr:uid="{00000000-0005-0000-0000-0000AAB40000}"/>
    <cellStyle name="Output 9 42" xfId="45494" xr:uid="{00000000-0005-0000-0000-0000ABB40000}"/>
    <cellStyle name="Output 9 43" xfId="45495" xr:uid="{00000000-0005-0000-0000-0000ACB40000}"/>
    <cellStyle name="Output 9 44" xfId="45496" xr:uid="{00000000-0005-0000-0000-0000ADB40000}"/>
    <cellStyle name="Output 9 45" xfId="45497" xr:uid="{00000000-0005-0000-0000-0000AEB40000}"/>
    <cellStyle name="Output 9 46" xfId="45498" xr:uid="{00000000-0005-0000-0000-0000AFB40000}"/>
    <cellStyle name="Output 9 47" xfId="45499" xr:uid="{00000000-0005-0000-0000-0000B0B40000}"/>
    <cellStyle name="Output 9 48" xfId="45500" xr:uid="{00000000-0005-0000-0000-0000B1B40000}"/>
    <cellStyle name="Output 9 49" xfId="45501" xr:uid="{00000000-0005-0000-0000-0000B2B40000}"/>
    <cellStyle name="Output 9 5" xfId="45502" xr:uid="{00000000-0005-0000-0000-0000B3B40000}"/>
    <cellStyle name="Output 9 5 2" xfId="45503" xr:uid="{00000000-0005-0000-0000-0000B4B40000}"/>
    <cellStyle name="Output 9 50" xfId="45504" xr:uid="{00000000-0005-0000-0000-0000B5B40000}"/>
    <cellStyle name="Output 9 51" xfId="45505" xr:uid="{00000000-0005-0000-0000-0000B6B40000}"/>
    <cellStyle name="Output 9 52" xfId="45506" xr:uid="{00000000-0005-0000-0000-0000B7B40000}"/>
    <cellStyle name="Output 9 53" xfId="45507" xr:uid="{00000000-0005-0000-0000-0000B8B40000}"/>
    <cellStyle name="Output 9 54" xfId="45508" xr:uid="{00000000-0005-0000-0000-0000B9B40000}"/>
    <cellStyle name="Output 9 55" xfId="45509" xr:uid="{00000000-0005-0000-0000-0000BAB40000}"/>
    <cellStyle name="Output 9 56" xfId="45510" xr:uid="{00000000-0005-0000-0000-0000BBB40000}"/>
    <cellStyle name="Output 9 57" xfId="45511" xr:uid="{00000000-0005-0000-0000-0000BCB40000}"/>
    <cellStyle name="Output 9 58" xfId="45512" xr:uid="{00000000-0005-0000-0000-0000BDB40000}"/>
    <cellStyle name="Output 9 59" xfId="45513" xr:uid="{00000000-0005-0000-0000-0000BEB40000}"/>
    <cellStyle name="Output 9 6" xfId="45514" xr:uid="{00000000-0005-0000-0000-0000BFB40000}"/>
    <cellStyle name="Output 9 6 2" xfId="45515" xr:uid="{00000000-0005-0000-0000-0000C0B40000}"/>
    <cellStyle name="Output 9 60" xfId="45516" xr:uid="{00000000-0005-0000-0000-0000C1B40000}"/>
    <cellStyle name="Output 9 61" xfId="45517" xr:uid="{00000000-0005-0000-0000-0000C2B40000}"/>
    <cellStyle name="Output 9 62" xfId="45518" xr:uid="{00000000-0005-0000-0000-0000C3B40000}"/>
    <cellStyle name="Output 9 63" xfId="45519" xr:uid="{00000000-0005-0000-0000-0000C4B40000}"/>
    <cellStyle name="Output 9 64" xfId="45520" xr:uid="{00000000-0005-0000-0000-0000C5B40000}"/>
    <cellStyle name="Output 9 65" xfId="45521" xr:uid="{00000000-0005-0000-0000-0000C6B40000}"/>
    <cellStyle name="Output 9 66" xfId="45522" xr:uid="{00000000-0005-0000-0000-0000C7B40000}"/>
    <cellStyle name="Output 9 67" xfId="45523" xr:uid="{00000000-0005-0000-0000-0000C8B40000}"/>
    <cellStyle name="Output 9 68" xfId="45524" xr:uid="{00000000-0005-0000-0000-0000C9B40000}"/>
    <cellStyle name="Output 9 69" xfId="45525" xr:uid="{00000000-0005-0000-0000-0000CAB40000}"/>
    <cellStyle name="Output 9 7" xfId="45526" xr:uid="{00000000-0005-0000-0000-0000CBB40000}"/>
    <cellStyle name="Output 9 7 2" xfId="45527" xr:uid="{00000000-0005-0000-0000-0000CCB40000}"/>
    <cellStyle name="Output 9 70" xfId="45528" xr:uid="{00000000-0005-0000-0000-0000CDB40000}"/>
    <cellStyle name="Output 9 71" xfId="45529" xr:uid="{00000000-0005-0000-0000-0000CEB40000}"/>
    <cellStyle name="Output 9 72" xfId="45530" xr:uid="{00000000-0005-0000-0000-0000CFB40000}"/>
    <cellStyle name="Output 9 73" xfId="45531" xr:uid="{00000000-0005-0000-0000-0000D0B40000}"/>
    <cellStyle name="Output 9 74" xfId="45532" xr:uid="{00000000-0005-0000-0000-0000D1B40000}"/>
    <cellStyle name="Output 9 75" xfId="45533" xr:uid="{00000000-0005-0000-0000-0000D2B40000}"/>
    <cellStyle name="Output 9 76" xfId="45534" xr:uid="{00000000-0005-0000-0000-0000D3B40000}"/>
    <cellStyle name="Output 9 77" xfId="52488" xr:uid="{00000000-0005-0000-0000-0000D4B40000}"/>
    <cellStyle name="Output 9 78" xfId="52235" xr:uid="{00000000-0005-0000-0000-0000D5B40000}"/>
    <cellStyle name="Output 9 79" xfId="53181" xr:uid="{00000000-0005-0000-0000-0000D6B40000}"/>
    <cellStyle name="Output 9 8" xfId="45535" xr:uid="{00000000-0005-0000-0000-0000D7B40000}"/>
    <cellStyle name="Output 9 8 2" xfId="45536" xr:uid="{00000000-0005-0000-0000-0000D8B40000}"/>
    <cellStyle name="Output 9 9" xfId="45537" xr:uid="{00000000-0005-0000-0000-0000D9B40000}"/>
    <cellStyle name="Output 9 9 2" xfId="45538" xr:uid="{00000000-0005-0000-0000-0000DAB40000}"/>
    <cellStyle name="Output 90" xfId="45539" xr:uid="{00000000-0005-0000-0000-0000DBB40000}"/>
    <cellStyle name="Output 91" xfId="45540" xr:uid="{00000000-0005-0000-0000-0000DCB40000}"/>
    <cellStyle name="Output 92" xfId="45541" xr:uid="{00000000-0005-0000-0000-0000DDB40000}"/>
    <cellStyle name="Output 93" xfId="45542" xr:uid="{00000000-0005-0000-0000-0000DEB40000}"/>
    <cellStyle name="Output 94" xfId="45543" xr:uid="{00000000-0005-0000-0000-0000DFB40000}"/>
    <cellStyle name="Output 95" xfId="45544" xr:uid="{00000000-0005-0000-0000-0000E0B40000}"/>
    <cellStyle name="Output 96" xfId="45545" xr:uid="{00000000-0005-0000-0000-0000E1B40000}"/>
    <cellStyle name="Output 97" xfId="45546" xr:uid="{00000000-0005-0000-0000-0000E2B40000}"/>
    <cellStyle name="Output 98" xfId="52371" xr:uid="{00000000-0005-0000-0000-0000E3B40000}"/>
    <cellStyle name="Output 99" xfId="52364" xr:uid="{00000000-0005-0000-0000-0000E4B40000}"/>
    <cellStyle name="Percen - Estilo2" xfId="1207" xr:uid="{00000000-0005-0000-0000-0000E5B40000}"/>
    <cellStyle name="Percent [2]" xfId="52210" xr:uid="{00000000-0005-0000-0000-0000E6B40000}"/>
    <cellStyle name="Percent 2" xfId="1208" xr:uid="{00000000-0005-0000-0000-0000E7B40000}"/>
    <cellStyle name="Percent_Sheet1" xfId="52211" xr:uid="{00000000-0005-0000-0000-0000E8B40000}"/>
    <cellStyle name="Percentual" xfId="52212" xr:uid="{00000000-0005-0000-0000-0000E9B40000}"/>
    <cellStyle name="Ponto" xfId="52213" xr:uid="{00000000-0005-0000-0000-0000EAB40000}"/>
    <cellStyle name="Porcentagem" xfId="53560" builtinId="5"/>
    <cellStyle name="Porcentagem 10" xfId="1209" xr:uid="{00000000-0005-0000-0000-0000ECB40000}"/>
    <cellStyle name="Porcentagem 2" xfId="1210" xr:uid="{00000000-0005-0000-0000-0000EDB40000}"/>
    <cellStyle name="Porcentagem 2 2" xfId="1211" xr:uid="{00000000-0005-0000-0000-0000EEB40000}"/>
    <cellStyle name="Porcentagem 2 2 2" xfId="1212" xr:uid="{00000000-0005-0000-0000-0000EFB40000}"/>
    <cellStyle name="Porcentagem 2 3" xfId="1213" xr:uid="{00000000-0005-0000-0000-0000F0B40000}"/>
    <cellStyle name="Porcentagem 2 3 2" xfId="1214" xr:uid="{00000000-0005-0000-0000-0000F1B40000}"/>
    <cellStyle name="Porcentagem 2 4" xfId="1215" xr:uid="{00000000-0005-0000-0000-0000F2B40000}"/>
    <cellStyle name="Porcentagem 2 5" xfId="1216" xr:uid="{00000000-0005-0000-0000-0000F3B40000}"/>
    <cellStyle name="Porcentagem 2 6" xfId="1217" xr:uid="{00000000-0005-0000-0000-0000F4B40000}"/>
    <cellStyle name="Porcentagem 2 7" xfId="1218" xr:uid="{00000000-0005-0000-0000-0000F5B40000}"/>
    <cellStyle name="Porcentagem 2 8" xfId="53563" xr:uid="{00000000-0005-0000-0000-0000F6B40000}"/>
    <cellStyle name="Porcentagem 3" xfId="1219" xr:uid="{00000000-0005-0000-0000-0000F7B40000}"/>
    <cellStyle name="Porcentagem 3 2" xfId="52214" xr:uid="{00000000-0005-0000-0000-0000F8B40000}"/>
    <cellStyle name="Porcentagem 3 3" xfId="53508" xr:uid="{00000000-0005-0000-0000-0000F9B40000}"/>
    <cellStyle name="Porcentagem 4" xfId="1220" xr:uid="{00000000-0005-0000-0000-0000FAB40000}"/>
    <cellStyle name="Porcentagem 4 2" xfId="1221" xr:uid="{00000000-0005-0000-0000-0000FBB40000}"/>
    <cellStyle name="Porcentagem 4 3" xfId="1222" xr:uid="{00000000-0005-0000-0000-0000FCB40000}"/>
    <cellStyle name="Porcentagem 5" xfId="1223" xr:uid="{00000000-0005-0000-0000-0000FDB40000}"/>
    <cellStyle name="Porcentagem 5 2" xfId="1224" xr:uid="{00000000-0005-0000-0000-0000FEB40000}"/>
    <cellStyle name="Porcentagem 5 3" xfId="53528" xr:uid="{00000000-0005-0000-0000-0000FFB40000}"/>
    <cellStyle name="Porcentagem 6" xfId="1225" xr:uid="{00000000-0005-0000-0000-000000B50000}"/>
    <cellStyle name="Porcentagem 6 2" xfId="1226" xr:uid="{00000000-0005-0000-0000-000001B50000}"/>
    <cellStyle name="Porcentagem 6 3" xfId="53556" xr:uid="{00000000-0005-0000-0000-000002B50000}"/>
    <cellStyle name="Porcentagem 7" xfId="1227" xr:uid="{00000000-0005-0000-0000-000003B50000}"/>
    <cellStyle name="Porcentagem 8" xfId="1228" xr:uid="{00000000-0005-0000-0000-000004B50000}"/>
    <cellStyle name="Porcentagem 8 2" xfId="1229" xr:uid="{00000000-0005-0000-0000-000005B50000}"/>
    <cellStyle name="Porcentagem 9" xfId="1230" xr:uid="{00000000-0005-0000-0000-000006B50000}"/>
    <cellStyle name="Result" xfId="1231" xr:uid="{00000000-0005-0000-0000-000007B50000}"/>
    <cellStyle name="Result2" xfId="1232" xr:uid="{00000000-0005-0000-0000-000008B50000}"/>
    <cellStyle name="Ruim" xfId="15" builtinId="27" customBuiltin="1"/>
    <cellStyle name="Saída" xfId="18" builtinId="21" customBuiltin="1"/>
    <cellStyle name="Saída 2" xfId="1233" xr:uid="{00000000-0005-0000-0000-00000AB50000}"/>
    <cellStyle name="Saída 2 10" xfId="1234" xr:uid="{00000000-0005-0000-0000-00000BB50000}"/>
    <cellStyle name="Saída 2 10 10" xfId="45547" xr:uid="{00000000-0005-0000-0000-00000CB50000}"/>
    <cellStyle name="Saída 2 10 10 2" xfId="45548" xr:uid="{00000000-0005-0000-0000-00000DB50000}"/>
    <cellStyle name="Saída 2 10 11" xfId="45549" xr:uid="{00000000-0005-0000-0000-00000EB50000}"/>
    <cellStyle name="Saída 2 10 11 2" xfId="45550" xr:uid="{00000000-0005-0000-0000-00000FB50000}"/>
    <cellStyle name="Saída 2 10 12" xfId="45551" xr:uid="{00000000-0005-0000-0000-000010B50000}"/>
    <cellStyle name="Saída 2 10 12 2" xfId="45552" xr:uid="{00000000-0005-0000-0000-000011B50000}"/>
    <cellStyle name="Saída 2 10 13" xfId="45553" xr:uid="{00000000-0005-0000-0000-000012B50000}"/>
    <cellStyle name="Saída 2 10 13 2" xfId="45554" xr:uid="{00000000-0005-0000-0000-000013B50000}"/>
    <cellStyle name="Saída 2 10 14" xfId="45555" xr:uid="{00000000-0005-0000-0000-000014B50000}"/>
    <cellStyle name="Saída 2 10 14 2" xfId="45556" xr:uid="{00000000-0005-0000-0000-000015B50000}"/>
    <cellStyle name="Saída 2 10 15" xfId="45557" xr:uid="{00000000-0005-0000-0000-000016B50000}"/>
    <cellStyle name="Saída 2 10 15 2" xfId="45558" xr:uid="{00000000-0005-0000-0000-000017B50000}"/>
    <cellStyle name="Saída 2 10 16" xfId="45559" xr:uid="{00000000-0005-0000-0000-000018B50000}"/>
    <cellStyle name="Saída 2 10 16 2" xfId="45560" xr:uid="{00000000-0005-0000-0000-000019B50000}"/>
    <cellStyle name="Saída 2 10 17" xfId="45561" xr:uid="{00000000-0005-0000-0000-00001AB50000}"/>
    <cellStyle name="Saída 2 10 17 2" xfId="45562" xr:uid="{00000000-0005-0000-0000-00001BB50000}"/>
    <cellStyle name="Saída 2 10 18" xfId="45563" xr:uid="{00000000-0005-0000-0000-00001CB50000}"/>
    <cellStyle name="Saída 2 10 18 2" xfId="45564" xr:uid="{00000000-0005-0000-0000-00001DB50000}"/>
    <cellStyle name="Saída 2 10 19" xfId="45565" xr:uid="{00000000-0005-0000-0000-00001EB50000}"/>
    <cellStyle name="Saída 2 10 19 2" xfId="45566" xr:uid="{00000000-0005-0000-0000-00001FB50000}"/>
    <cellStyle name="Saída 2 10 2" xfId="1235" xr:uid="{00000000-0005-0000-0000-000020B50000}"/>
    <cellStyle name="Saída 2 10 2 2" xfId="45567" xr:uid="{00000000-0005-0000-0000-000021B50000}"/>
    <cellStyle name="Saída 2 10 20" xfId="45568" xr:uid="{00000000-0005-0000-0000-000022B50000}"/>
    <cellStyle name="Saída 2 10 20 2" xfId="45569" xr:uid="{00000000-0005-0000-0000-000023B50000}"/>
    <cellStyle name="Saída 2 10 21" xfId="45570" xr:uid="{00000000-0005-0000-0000-000024B50000}"/>
    <cellStyle name="Saída 2 10 21 2" xfId="45571" xr:uid="{00000000-0005-0000-0000-000025B50000}"/>
    <cellStyle name="Saída 2 10 22" xfId="45572" xr:uid="{00000000-0005-0000-0000-000026B50000}"/>
    <cellStyle name="Saída 2 10 22 2" xfId="45573" xr:uid="{00000000-0005-0000-0000-000027B50000}"/>
    <cellStyle name="Saída 2 10 23" xfId="45574" xr:uid="{00000000-0005-0000-0000-000028B50000}"/>
    <cellStyle name="Saída 2 10 23 2" xfId="45575" xr:uid="{00000000-0005-0000-0000-000029B50000}"/>
    <cellStyle name="Saída 2 10 24" xfId="45576" xr:uid="{00000000-0005-0000-0000-00002AB50000}"/>
    <cellStyle name="Saída 2 10 24 2" xfId="45577" xr:uid="{00000000-0005-0000-0000-00002BB50000}"/>
    <cellStyle name="Saída 2 10 25" xfId="45578" xr:uid="{00000000-0005-0000-0000-00002CB50000}"/>
    <cellStyle name="Saída 2 10 25 2" xfId="45579" xr:uid="{00000000-0005-0000-0000-00002DB50000}"/>
    <cellStyle name="Saída 2 10 26" xfId="45580" xr:uid="{00000000-0005-0000-0000-00002EB50000}"/>
    <cellStyle name="Saída 2 10 26 2" xfId="45581" xr:uid="{00000000-0005-0000-0000-00002FB50000}"/>
    <cellStyle name="Saída 2 10 27" xfId="45582" xr:uid="{00000000-0005-0000-0000-000030B50000}"/>
    <cellStyle name="Saída 2 10 27 2" xfId="45583" xr:uid="{00000000-0005-0000-0000-000031B50000}"/>
    <cellStyle name="Saída 2 10 28" xfId="45584" xr:uid="{00000000-0005-0000-0000-000032B50000}"/>
    <cellStyle name="Saída 2 10 28 2" xfId="45585" xr:uid="{00000000-0005-0000-0000-000033B50000}"/>
    <cellStyle name="Saída 2 10 29" xfId="45586" xr:uid="{00000000-0005-0000-0000-000034B50000}"/>
    <cellStyle name="Saída 2 10 29 2" xfId="45587" xr:uid="{00000000-0005-0000-0000-000035B50000}"/>
    <cellStyle name="Saída 2 10 3" xfId="45588" xr:uid="{00000000-0005-0000-0000-000036B50000}"/>
    <cellStyle name="Saída 2 10 3 2" xfId="45589" xr:uid="{00000000-0005-0000-0000-000037B50000}"/>
    <cellStyle name="Saída 2 10 30" xfId="45590" xr:uid="{00000000-0005-0000-0000-000038B50000}"/>
    <cellStyle name="Saída 2 10 30 2" xfId="45591" xr:uid="{00000000-0005-0000-0000-000039B50000}"/>
    <cellStyle name="Saída 2 10 31" xfId="45592" xr:uid="{00000000-0005-0000-0000-00003AB50000}"/>
    <cellStyle name="Saída 2 10 31 2" xfId="45593" xr:uid="{00000000-0005-0000-0000-00003BB50000}"/>
    <cellStyle name="Saída 2 10 32" xfId="45594" xr:uid="{00000000-0005-0000-0000-00003CB50000}"/>
    <cellStyle name="Saída 2 10 32 2" xfId="45595" xr:uid="{00000000-0005-0000-0000-00003DB50000}"/>
    <cellStyle name="Saída 2 10 33" xfId="45596" xr:uid="{00000000-0005-0000-0000-00003EB50000}"/>
    <cellStyle name="Saída 2 10 33 2" xfId="45597" xr:uid="{00000000-0005-0000-0000-00003FB50000}"/>
    <cellStyle name="Saída 2 10 34" xfId="45598" xr:uid="{00000000-0005-0000-0000-000040B50000}"/>
    <cellStyle name="Saída 2 10 34 2" xfId="45599" xr:uid="{00000000-0005-0000-0000-000041B50000}"/>
    <cellStyle name="Saída 2 10 35" xfId="45600" xr:uid="{00000000-0005-0000-0000-000042B50000}"/>
    <cellStyle name="Saída 2 10 35 2" xfId="45601" xr:uid="{00000000-0005-0000-0000-000043B50000}"/>
    <cellStyle name="Saída 2 10 36" xfId="45602" xr:uid="{00000000-0005-0000-0000-000044B50000}"/>
    <cellStyle name="Saída 2 10 36 2" xfId="45603" xr:uid="{00000000-0005-0000-0000-000045B50000}"/>
    <cellStyle name="Saída 2 10 37" xfId="45604" xr:uid="{00000000-0005-0000-0000-000046B50000}"/>
    <cellStyle name="Saída 2 10 37 2" xfId="45605" xr:uid="{00000000-0005-0000-0000-000047B50000}"/>
    <cellStyle name="Saída 2 10 38" xfId="45606" xr:uid="{00000000-0005-0000-0000-000048B50000}"/>
    <cellStyle name="Saída 2 10 38 2" xfId="45607" xr:uid="{00000000-0005-0000-0000-000049B50000}"/>
    <cellStyle name="Saída 2 10 39" xfId="45608" xr:uid="{00000000-0005-0000-0000-00004AB50000}"/>
    <cellStyle name="Saída 2 10 39 2" xfId="45609" xr:uid="{00000000-0005-0000-0000-00004BB50000}"/>
    <cellStyle name="Saída 2 10 4" xfId="45610" xr:uid="{00000000-0005-0000-0000-00004CB50000}"/>
    <cellStyle name="Saída 2 10 4 2" xfId="45611" xr:uid="{00000000-0005-0000-0000-00004DB50000}"/>
    <cellStyle name="Saída 2 10 40" xfId="45612" xr:uid="{00000000-0005-0000-0000-00004EB50000}"/>
    <cellStyle name="Saída 2 10 41" xfId="45613" xr:uid="{00000000-0005-0000-0000-00004FB50000}"/>
    <cellStyle name="Saída 2 10 42" xfId="45614" xr:uid="{00000000-0005-0000-0000-000050B50000}"/>
    <cellStyle name="Saída 2 10 43" xfId="45615" xr:uid="{00000000-0005-0000-0000-000051B50000}"/>
    <cellStyle name="Saída 2 10 44" xfId="45616" xr:uid="{00000000-0005-0000-0000-000052B50000}"/>
    <cellStyle name="Saída 2 10 45" xfId="45617" xr:uid="{00000000-0005-0000-0000-000053B50000}"/>
    <cellStyle name="Saída 2 10 46" xfId="45618" xr:uid="{00000000-0005-0000-0000-000054B50000}"/>
    <cellStyle name="Saída 2 10 47" xfId="45619" xr:uid="{00000000-0005-0000-0000-000055B50000}"/>
    <cellStyle name="Saída 2 10 48" xfId="45620" xr:uid="{00000000-0005-0000-0000-000056B50000}"/>
    <cellStyle name="Saída 2 10 49" xfId="45621" xr:uid="{00000000-0005-0000-0000-000057B50000}"/>
    <cellStyle name="Saída 2 10 5" xfId="45622" xr:uid="{00000000-0005-0000-0000-000058B50000}"/>
    <cellStyle name="Saída 2 10 5 2" xfId="45623" xr:uid="{00000000-0005-0000-0000-000059B50000}"/>
    <cellStyle name="Saída 2 10 50" xfId="45624" xr:uid="{00000000-0005-0000-0000-00005AB50000}"/>
    <cellStyle name="Saída 2 10 51" xfId="45625" xr:uid="{00000000-0005-0000-0000-00005BB50000}"/>
    <cellStyle name="Saída 2 10 52" xfId="45626" xr:uid="{00000000-0005-0000-0000-00005CB50000}"/>
    <cellStyle name="Saída 2 10 53" xfId="45627" xr:uid="{00000000-0005-0000-0000-00005DB50000}"/>
    <cellStyle name="Saída 2 10 54" xfId="45628" xr:uid="{00000000-0005-0000-0000-00005EB50000}"/>
    <cellStyle name="Saída 2 10 55" xfId="45629" xr:uid="{00000000-0005-0000-0000-00005FB50000}"/>
    <cellStyle name="Saída 2 10 56" xfId="45630" xr:uid="{00000000-0005-0000-0000-000060B50000}"/>
    <cellStyle name="Saída 2 10 57" xfId="45631" xr:uid="{00000000-0005-0000-0000-000061B50000}"/>
    <cellStyle name="Saída 2 10 58" xfId="45632" xr:uid="{00000000-0005-0000-0000-000062B50000}"/>
    <cellStyle name="Saída 2 10 59" xfId="45633" xr:uid="{00000000-0005-0000-0000-000063B50000}"/>
    <cellStyle name="Saída 2 10 6" xfId="45634" xr:uid="{00000000-0005-0000-0000-000064B50000}"/>
    <cellStyle name="Saída 2 10 6 2" xfId="45635" xr:uid="{00000000-0005-0000-0000-000065B50000}"/>
    <cellStyle name="Saída 2 10 60" xfId="45636" xr:uid="{00000000-0005-0000-0000-000066B50000}"/>
    <cellStyle name="Saída 2 10 61" xfId="45637" xr:uid="{00000000-0005-0000-0000-000067B50000}"/>
    <cellStyle name="Saída 2 10 62" xfId="45638" xr:uid="{00000000-0005-0000-0000-000068B50000}"/>
    <cellStyle name="Saída 2 10 63" xfId="45639" xr:uid="{00000000-0005-0000-0000-000069B50000}"/>
    <cellStyle name="Saída 2 10 64" xfId="45640" xr:uid="{00000000-0005-0000-0000-00006AB50000}"/>
    <cellStyle name="Saída 2 10 65" xfId="45641" xr:uid="{00000000-0005-0000-0000-00006BB50000}"/>
    <cellStyle name="Saída 2 10 66" xfId="45642" xr:uid="{00000000-0005-0000-0000-00006CB50000}"/>
    <cellStyle name="Saída 2 10 67" xfId="45643" xr:uid="{00000000-0005-0000-0000-00006DB50000}"/>
    <cellStyle name="Saída 2 10 68" xfId="45644" xr:uid="{00000000-0005-0000-0000-00006EB50000}"/>
    <cellStyle name="Saída 2 10 69" xfId="45645" xr:uid="{00000000-0005-0000-0000-00006FB50000}"/>
    <cellStyle name="Saída 2 10 7" xfId="45646" xr:uid="{00000000-0005-0000-0000-000070B50000}"/>
    <cellStyle name="Saída 2 10 7 2" xfId="45647" xr:uid="{00000000-0005-0000-0000-000071B50000}"/>
    <cellStyle name="Saída 2 10 70" xfId="45648" xr:uid="{00000000-0005-0000-0000-000072B50000}"/>
    <cellStyle name="Saída 2 10 71" xfId="45649" xr:uid="{00000000-0005-0000-0000-000073B50000}"/>
    <cellStyle name="Saída 2 10 72" xfId="45650" xr:uid="{00000000-0005-0000-0000-000074B50000}"/>
    <cellStyle name="Saída 2 10 73" xfId="45651" xr:uid="{00000000-0005-0000-0000-000075B50000}"/>
    <cellStyle name="Saída 2 10 74" xfId="45652" xr:uid="{00000000-0005-0000-0000-000076B50000}"/>
    <cellStyle name="Saída 2 10 75" xfId="45653" xr:uid="{00000000-0005-0000-0000-000077B50000}"/>
    <cellStyle name="Saída 2 10 76" xfId="45654" xr:uid="{00000000-0005-0000-0000-000078B50000}"/>
    <cellStyle name="Saída 2 10 77" xfId="52602" xr:uid="{00000000-0005-0000-0000-000079B50000}"/>
    <cellStyle name="Saída 2 10 78" xfId="52848" xr:uid="{00000000-0005-0000-0000-00007AB50000}"/>
    <cellStyle name="Saída 2 10 79" xfId="53309" xr:uid="{00000000-0005-0000-0000-00007BB50000}"/>
    <cellStyle name="Saída 2 10 8" xfId="45655" xr:uid="{00000000-0005-0000-0000-00007CB50000}"/>
    <cellStyle name="Saída 2 10 8 2" xfId="45656" xr:uid="{00000000-0005-0000-0000-00007DB50000}"/>
    <cellStyle name="Saída 2 10 9" xfId="45657" xr:uid="{00000000-0005-0000-0000-00007EB50000}"/>
    <cellStyle name="Saída 2 10 9 2" xfId="45658" xr:uid="{00000000-0005-0000-0000-00007FB50000}"/>
    <cellStyle name="Saída 2 11" xfId="1236" xr:uid="{00000000-0005-0000-0000-000080B50000}"/>
    <cellStyle name="Saída 2 11 10" xfId="45659" xr:uid="{00000000-0005-0000-0000-000081B50000}"/>
    <cellStyle name="Saída 2 11 10 2" xfId="45660" xr:uid="{00000000-0005-0000-0000-000082B50000}"/>
    <cellStyle name="Saída 2 11 11" xfId="45661" xr:uid="{00000000-0005-0000-0000-000083B50000}"/>
    <cellStyle name="Saída 2 11 11 2" xfId="45662" xr:uid="{00000000-0005-0000-0000-000084B50000}"/>
    <cellStyle name="Saída 2 11 12" xfId="45663" xr:uid="{00000000-0005-0000-0000-000085B50000}"/>
    <cellStyle name="Saída 2 11 12 2" xfId="45664" xr:uid="{00000000-0005-0000-0000-000086B50000}"/>
    <cellStyle name="Saída 2 11 13" xfId="45665" xr:uid="{00000000-0005-0000-0000-000087B50000}"/>
    <cellStyle name="Saída 2 11 13 2" xfId="45666" xr:uid="{00000000-0005-0000-0000-000088B50000}"/>
    <cellStyle name="Saída 2 11 14" xfId="45667" xr:uid="{00000000-0005-0000-0000-000089B50000}"/>
    <cellStyle name="Saída 2 11 14 2" xfId="45668" xr:uid="{00000000-0005-0000-0000-00008AB50000}"/>
    <cellStyle name="Saída 2 11 15" xfId="45669" xr:uid="{00000000-0005-0000-0000-00008BB50000}"/>
    <cellStyle name="Saída 2 11 15 2" xfId="45670" xr:uid="{00000000-0005-0000-0000-00008CB50000}"/>
    <cellStyle name="Saída 2 11 16" xfId="45671" xr:uid="{00000000-0005-0000-0000-00008DB50000}"/>
    <cellStyle name="Saída 2 11 16 2" xfId="45672" xr:uid="{00000000-0005-0000-0000-00008EB50000}"/>
    <cellStyle name="Saída 2 11 17" xfId="45673" xr:uid="{00000000-0005-0000-0000-00008FB50000}"/>
    <cellStyle name="Saída 2 11 17 2" xfId="45674" xr:uid="{00000000-0005-0000-0000-000090B50000}"/>
    <cellStyle name="Saída 2 11 18" xfId="45675" xr:uid="{00000000-0005-0000-0000-000091B50000}"/>
    <cellStyle name="Saída 2 11 18 2" xfId="45676" xr:uid="{00000000-0005-0000-0000-000092B50000}"/>
    <cellStyle name="Saída 2 11 19" xfId="45677" xr:uid="{00000000-0005-0000-0000-000093B50000}"/>
    <cellStyle name="Saída 2 11 19 2" xfId="45678" xr:uid="{00000000-0005-0000-0000-000094B50000}"/>
    <cellStyle name="Saída 2 11 2" xfId="1237" xr:uid="{00000000-0005-0000-0000-000095B50000}"/>
    <cellStyle name="Saída 2 11 2 2" xfId="45679" xr:uid="{00000000-0005-0000-0000-000096B50000}"/>
    <cellStyle name="Saída 2 11 20" xfId="45680" xr:uid="{00000000-0005-0000-0000-000097B50000}"/>
    <cellStyle name="Saída 2 11 20 2" xfId="45681" xr:uid="{00000000-0005-0000-0000-000098B50000}"/>
    <cellStyle name="Saída 2 11 21" xfId="45682" xr:uid="{00000000-0005-0000-0000-000099B50000}"/>
    <cellStyle name="Saída 2 11 21 2" xfId="45683" xr:uid="{00000000-0005-0000-0000-00009AB50000}"/>
    <cellStyle name="Saída 2 11 22" xfId="45684" xr:uid="{00000000-0005-0000-0000-00009BB50000}"/>
    <cellStyle name="Saída 2 11 22 2" xfId="45685" xr:uid="{00000000-0005-0000-0000-00009CB50000}"/>
    <cellStyle name="Saída 2 11 23" xfId="45686" xr:uid="{00000000-0005-0000-0000-00009DB50000}"/>
    <cellStyle name="Saída 2 11 23 2" xfId="45687" xr:uid="{00000000-0005-0000-0000-00009EB50000}"/>
    <cellStyle name="Saída 2 11 24" xfId="45688" xr:uid="{00000000-0005-0000-0000-00009FB50000}"/>
    <cellStyle name="Saída 2 11 24 2" xfId="45689" xr:uid="{00000000-0005-0000-0000-0000A0B50000}"/>
    <cellStyle name="Saída 2 11 25" xfId="45690" xr:uid="{00000000-0005-0000-0000-0000A1B50000}"/>
    <cellStyle name="Saída 2 11 25 2" xfId="45691" xr:uid="{00000000-0005-0000-0000-0000A2B50000}"/>
    <cellStyle name="Saída 2 11 26" xfId="45692" xr:uid="{00000000-0005-0000-0000-0000A3B50000}"/>
    <cellStyle name="Saída 2 11 26 2" xfId="45693" xr:uid="{00000000-0005-0000-0000-0000A4B50000}"/>
    <cellStyle name="Saída 2 11 27" xfId="45694" xr:uid="{00000000-0005-0000-0000-0000A5B50000}"/>
    <cellStyle name="Saída 2 11 27 2" xfId="45695" xr:uid="{00000000-0005-0000-0000-0000A6B50000}"/>
    <cellStyle name="Saída 2 11 28" xfId="45696" xr:uid="{00000000-0005-0000-0000-0000A7B50000}"/>
    <cellStyle name="Saída 2 11 28 2" xfId="45697" xr:uid="{00000000-0005-0000-0000-0000A8B50000}"/>
    <cellStyle name="Saída 2 11 29" xfId="45698" xr:uid="{00000000-0005-0000-0000-0000A9B50000}"/>
    <cellStyle name="Saída 2 11 29 2" xfId="45699" xr:uid="{00000000-0005-0000-0000-0000AAB50000}"/>
    <cellStyle name="Saída 2 11 3" xfId="45700" xr:uid="{00000000-0005-0000-0000-0000ABB50000}"/>
    <cellStyle name="Saída 2 11 3 2" xfId="45701" xr:uid="{00000000-0005-0000-0000-0000ACB50000}"/>
    <cellStyle name="Saída 2 11 30" xfId="45702" xr:uid="{00000000-0005-0000-0000-0000ADB50000}"/>
    <cellStyle name="Saída 2 11 30 2" xfId="45703" xr:uid="{00000000-0005-0000-0000-0000AEB50000}"/>
    <cellStyle name="Saída 2 11 31" xfId="45704" xr:uid="{00000000-0005-0000-0000-0000AFB50000}"/>
    <cellStyle name="Saída 2 11 31 2" xfId="45705" xr:uid="{00000000-0005-0000-0000-0000B0B50000}"/>
    <cellStyle name="Saída 2 11 32" xfId="45706" xr:uid="{00000000-0005-0000-0000-0000B1B50000}"/>
    <cellStyle name="Saída 2 11 32 2" xfId="45707" xr:uid="{00000000-0005-0000-0000-0000B2B50000}"/>
    <cellStyle name="Saída 2 11 33" xfId="45708" xr:uid="{00000000-0005-0000-0000-0000B3B50000}"/>
    <cellStyle name="Saída 2 11 33 2" xfId="45709" xr:uid="{00000000-0005-0000-0000-0000B4B50000}"/>
    <cellStyle name="Saída 2 11 34" xfId="45710" xr:uid="{00000000-0005-0000-0000-0000B5B50000}"/>
    <cellStyle name="Saída 2 11 34 2" xfId="45711" xr:uid="{00000000-0005-0000-0000-0000B6B50000}"/>
    <cellStyle name="Saída 2 11 35" xfId="45712" xr:uid="{00000000-0005-0000-0000-0000B7B50000}"/>
    <cellStyle name="Saída 2 11 35 2" xfId="45713" xr:uid="{00000000-0005-0000-0000-0000B8B50000}"/>
    <cellStyle name="Saída 2 11 36" xfId="45714" xr:uid="{00000000-0005-0000-0000-0000B9B50000}"/>
    <cellStyle name="Saída 2 11 36 2" xfId="45715" xr:uid="{00000000-0005-0000-0000-0000BAB50000}"/>
    <cellStyle name="Saída 2 11 37" xfId="45716" xr:uid="{00000000-0005-0000-0000-0000BBB50000}"/>
    <cellStyle name="Saída 2 11 37 2" xfId="45717" xr:uid="{00000000-0005-0000-0000-0000BCB50000}"/>
    <cellStyle name="Saída 2 11 38" xfId="45718" xr:uid="{00000000-0005-0000-0000-0000BDB50000}"/>
    <cellStyle name="Saída 2 11 38 2" xfId="45719" xr:uid="{00000000-0005-0000-0000-0000BEB50000}"/>
    <cellStyle name="Saída 2 11 39" xfId="45720" xr:uid="{00000000-0005-0000-0000-0000BFB50000}"/>
    <cellStyle name="Saída 2 11 39 2" xfId="45721" xr:uid="{00000000-0005-0000-0000-0000C0B50000}"/>
    <cellStyle name="Saída 2 11 4" xfId="45722" xr:uid="{00000000-0005-0000-0000-0000C1B50000}"/>
    <cellStyle name="Saída 2 11 4 2" xfId="45723" xr:uid="{00000000-0005-0000-0000-0000C2B50000}"/>
    <cellStyle name="Saída 2 11 40" xfId="45724" xr:uid="{00000000-0005-0000-0000-0000C3B50000}"/>
    <cellStyle name="Saída 2 11 41" xfId="45725" xr:uid="{00000000-0005-0000-0000-0000C4B50000}"/>
    <cellStyle name="Saída 2 11 42" xfId="45726" xr:uid="{00000000-0005-0000-0000-0000C5B50000}"/>
    <cellStyle name="Saída 2 11 43" xfId="45727" xr:uid="{00000000-0005-0000-0000-0000C6B50000}"/>
    <cellStyle name="Saída 2 11 44" xfId="45728" xr:uid="{00000000-0005-0000-0000-0000C7B50000}"/>
    <cellStyle name="Saída 2 11 45" xfId="45729" xr:uid="{00000000-0005-0000-0000-0000C8B50000}"/>
    <cellStyle name="Saída 2 11 46" xfId="45730" xr:uid="{00000000-0005-0000-0000-0000C9B50000}"/>
    <cellStyle name="Saída 2 11 47" xfId="45731" xr:uid="{00000000-0005-0000-0000-0000CAB50000}"/>
    <cellStyle name="Saída 2 11 48" xfId="45732" xr:uid="{00000000-0005-0000-0000-0000CBB50000}"/>
    <cellStyle name="Saída 2 11 49" xfId="45733" xr:uid="{00000000-0005-0000-0000-0000CCB50000}"/>
    <cellStyle name="Saída 2 11 5" xfId="45734" xr:uid="{00000000-0005-0000-0000-0000CDB50000}"/>
    <cellStyle name="Saída 2 11 5 2" xfId="45735" xr:uid="{00000000-0005-0000-0000-0000CEB50000}"/>
    <cellStyle name="Saída 2 11 50" xfId="45736" xr:uid="{00000000-0005-0000-0000-0000CFB50000}"/>
    <cellStyle name="Saída 2 11 51" xfId="45737" xr:uid="{00000000-0005-0000-0000-0000D0B50000}"/>
    <cellStyle name="Saída 2 11 52" xfId="45738" xr:uid="{00000000-0005-0000-0000-0000D1B50000}"/>
    <cellStyle name="Saída 2 11 53" xfId="45739" xr:uid="{00000000-0005-0000-0000-0000D2B50000}"/>
    <cellStyle name="Saída 2 11 54" xfId="45740" xr:uid="{00000000-0005-0000-0000-0000D3B50000}"/>
    <cellStyle name="Saída 2 11 55" xfId="45741" xr:uid="{00000000-0005-0000-0000-0000D4B50000}"/>
    <cellStyle name="Saída 2 11 56" xfId="45742" xr:uid="{00000000-0005-0000-0000-0000D5B50000}"/>
    <cellStyle name="Saída 2 11 57" xfId="45743" xr:uid="{00000000-0005-0000-0000-0000D6B50000}"/>
    <cellStyle name="Saída 2 11 58" xfId="45744" xr:uid="{00000000-0005-0000-0000-0000D7B50000}"/>
    <cellStyle name="Saída 2 11 59" xfId="45745" xr:uid="{00000000-0005-0000-0000-0000D8B50000}"/>
    <cellStyle name="Saída 2 11 6" xfId="45746" xr:uid="{00000000-0005-0000-0000-0000D9B50000}"/>
    <cellStyle name="Saída 2 11 6 2" xfId="45747" xr:uid="{00000000-0005-0000-0000-0000DAB50000}"/>
    <cellStyle name="Saída 2 11 60" xfId="45748" xr:uid="{00000000-0005-0000-0000-0000DBB50000}"/>
    <cellStyle name="Saída 2 11 61" xfId="45749" xr:uid="{00000000-0005-0000-0000-0000DCB50000}"/>
    <cellStyle name="Saída 2 11 62" xfId="45750" xr:uid="{00000000-0005-0000-0000-0000DDB50000}"/>
    <cellStyle name="Saída 2 11 63" xfId="45751" xr:uid="{00000000-0005-0000-0000-0000DEB50000}"/>
    <cellStyle name="Saída 2 11 64" xfId="45752" xr:uid="{00000000-0005-0000-0000-0000DFB50000}"/>
    <cellStyle name="Saída 2 11 65" xfId="45753" xr:uid="{00000000-0005-0000-0000-0000E0B50000}"/>
    <cellStyle name="Saída 2 11 66" xfId="45754" xr:uid="{00000000-0005-0000-0000-0000E1B50000}"/>
    <cellStyle name="Saída 2 11 67" xfId="45755" xr:uid="{00000000-0005-0000-0000-0000E2B50000}"/>
    <cellStyle name="Saída 2 11 68" xfId="45756" xr:uid="{00000000-0005-0000-0000-0000E3B50000}"/>
    <cellStyle name="Saída 2 11 69" xfId="45757" xr:uid="{00000000-0005-0000-0000-0000E4B50000}"/>
    <cellStyle name="Saída 2 11 7" xfId="45758" xr:uid="{00000000-0005-0000-0000-0000E5B50000}"/>
    <cellStyle name="Saída 2 11 7 2" xfId="45759" xr:uid="{00000000-0005-0000-0000-0000E6B50000}"/>
    <cellStyle name="Saída 2 11 70" xfId="45760" xr:uid="{00000000-0005-0000-0000-0000E7B50000}"/>
    <cellStyle name="Saída 2 11 71" xfId="45761" xr:uid="{00000000-0005-0000-0000-0000E8B50000}"/>
    <cellStyle name="Saída 2 11 72" xfId="45762" xr:uid="{00000000-0005-0000-0000-0000E9B50000}"/>
    <cellStyle name="Saída 2 11 73" xfId="45763" xr:uid="{00000000-0005-0000-0000-0000EAB50000}"/>
    <cellStyle name="Saída 2 11 74" xfId="45764" xr:uid="{00000000-0005-0000-0000-0000EBB50000}"/>
    <cellStyle name="Saída 2 11 75" xfId="45765" xr:uid="{00000000-0005-0000-0000-0000ECB50000}"/>
    <cellStyle name="Saída 2 11 76" xfId="45766" xr:uid="{00000000-0005-0000-0000-0000EDB50000}"/>
    <cellStyle name="Saída 2 11 77" xfId="52673" xr:uid="{00000000-0005-0000-0000-0000EEB50000}"/>
    <cellStyle name="Saída 2 11 78" xfId="52931" xr:uid="{00000000-0005-0000-0000-0000EFB50000}"/>
    <cellStyle name="Saída 2 11 79" xfId="53392" xr:uid="{00000000-0005-0000-0000-0000F0B50000}"/>
    <cellStyle name="Saída 2 11 8" xfId="45767" xr:uid="{00000000-0005-0000-0000-0000F1B50000}"/>
    <cellStyle name="Saída 2 11 8 2" xfId="45768" xr:uid="{00000000-0005-0000-0000-0000F2B50000}"/>
    <cellStyle name="Saída 2 11 9" xfId="45769" xr:uid="{00000000-0005-0000-0000-0000F3B50000}"/>
    <cellStyle name="Saída 2 11 9 2" xfId="45770" xr:uid="{00000000-0005-0000-0000-0000F4B50000}"/>
    <cellStyle name="Saída 2 12" xfId="1238" xr:uid="{00000000-0005-0000-0000-0000F5B50000}"/>
    <cellStyle name="Saída 2 12 10" xfId="45771" xr:uid="{00000000-0005-0000-0000-0000F6B50000}"/>
    <cellStyle name="Saída 2 12 10 2" xfId="45772" xr:uid="{00000000-0005-0000-0000-0000F7B50000}"/>
    <cellStyle name="Saída 2 12 11" xfId="45773" xr:uid="{00000000-0005-0000-0000-0000F8B50000}"/>
    <cellStyle name="Saída 2 12 11 2" xfId="45774" xr:uid="{00000000-0005-0000-0000-0000F9B50000}"/>
    <cellStyle name="Saída 2 12 12" xfId="45775" xr:uid="{00000000-0005-0000-0000-0000FAB50000}"/>
    <cellStyle name="Saída 2 12 12 2" xfId="45776" xr:uid="{00000000-0005-0000-0000-0000FBB50000}"/>
    <cellStyle name="Saída 2 12 13" xfId="45777" xr:uid="{00000000-0005-0000-0000-0000FCB50000}"/>
    <cellStyle name="Saída 2 12 13 2" xfId="45778" xr:uid="{00000000-0005-0000-0000-0000FDB50000}"/>
    <cellStyle name="Saída 2 12 14" xfId="45779" xr:uid="{00000000-0005-0000-0000-0000FEB50000}"/>
    <cellStyle name="Saída 2 12 14 2" xfId="45780" xr:uid="{00000000-0005-0000-0000-0000FFB50000}"/>
    <cellStyle name="Saída 2 12 15" xfId="45781" xr:uid="{00000000-0005-0000-0000-000000B60000}"/>
    <cellStyle name="Saída 2 12 15 2" xfId="45782" xr:uid="{00000000-0005-0000-0000-000001B60000}"/>
    <cellStyle name="Saída 2 12 16" xfId="45783" xr:uid="{00000000-0005-0000-0000-000002B60000}"/>
    <cellStyle name="Saída 2 12 16 2" xfId="45784" xr:uid="{00000000-0005-0000-0000-000003B60000}"/>
    <cellStyle name="Saída 2 12 17" xfId="45785" xr:uid="{00000000-0005-0000-0000-000004B60000}"/>
    <cellStyle name="Saída 2 12 17 2" xfId="45786" xr:uid="{00000000-0005-0000-0000-000005B60000}"/>
    <cellStyle name="Saída 2 12 18" xfId="45787" xr:uid="{00000000-0005-0000-0000-000006B60000}"/>
    <cellStyle name="Saída 2 12 18 2" xfId="45788" xr:uid="{00000000-0005-0000-0000-000007B60000}"/>
    <cellStyle name="Saída 2 12 19" xfId="45789" xr:uid="{00000000-0005-0000-0000-000008B60000}"/>
    <cellStyle name="Saída 2 12 19 2" xfId="45790" xr:uid="{00000000-0005-0000-0000-000009B60000}"/>
    <cellStyle name="Saída 2 12 2" xfId="1239" xr:uid="{00000000-0005-0000-0000-00000AB60000}"/>
    <cellStyle name="Saída 2 12 2 2" xfId="45791" xr:uid="{00000000-0005-0000-0000-00000BB60000}"/>
    <cellStyle name="Saída 2 12 20" xfId="45792" xr:uid="{00000000-0005-0000-0000-00000CB60000}"/>
    <cellStyle name="Saída 2 12 20 2" xfId="45793" xr:uid="{00000000-0005-0000-0000-00000DB60000}"/>
    <cellStyle name="Saída 2 12 21" xfId="45794" xr:uid="{00000000-0005-0000-0000-00000EB60000}"/>
    <cellStyle name="Saída 2 12 21 2" xfId="45795" xr:uid="{00000000-0005-0000-0000-00000FB60000}"/>
    <cellStyle name="Saída 2 12 22" xfId="45796" xr:uid="{00000000-0005-0000-0000-000010B60000}"/>
    <cellStyle name="Saída 2 12 22 2" xfId="45797" xr:uid="{00000000-0005-0000-0000-000011B60000}"/>
    <cellStyle name="Saída 2 12 23" xfId="45798" xr:uid="{00000000-0005-0000-0000-000012B60000}"/>
    <cellStyle name="Saída 2 12 23 2" xfId="45799" xr:uid="{00000000-0005-0000-0000-000013B60000}"/>
    <cellStyle name="Saída 2 12 24" xfId="45800" xr:uid="{00000000-0005-0000-0000-000014B60000}"/>
    <cellStyle name="Saída 2 12 24 2" xfId="45801" xr:uid="{00000000-0005-0000-0000-000015B60000}"/>
    <cellStyle name="Saída 2 12 25" xfId="45802" xr:uid="{00000000-0005-0000-0000-000016B60000}"/>
    <cellStyle name="Saída 2 12 25 2" xfId="45803" xr:uid="{00000000-0005-0000-0000-000017B60000}"/>
    <cellStyle name="Saída 2 12 26" xfId="45804" xr:uid="{00000000-0005-0000-0000-000018B60000}"/>
    <cellStyle name="Saída 2 12 26 2" xfId="45805" xr:uid="{00000000-0005-0000-0000-000019B60000}"/>
    <cellStyle name="Saída 2 12 27" xfId="45806" xr:uid="{00000000-0005-0000-0000-00001AB60000}"/>
    <cellStyle name="Saída 2 12 27 2" xfId="45807" xr:uid="{00000000-0005-0000-0000-00001BB60000}"/>
    <cellStyle name="Saída 2 12 28" xfId="45808" xr:uid="{00000000-0005-0000-0000-00001CB60000}"/>
    <cellStyle name="Saída 2 12 28 2" xfId="45809" xr:uid="{00000000-0005-0000-0000-00001DB60000}"/>
    <cellStyle name="Saída 2 12 29" xfId="45810" xr:uid="{00000000-0005-0000-0000-00001EB60000}"/>
    <cellStyle name="Saída 2 12 29 2" xfId="45811" xr:uid="{00000000-0005-0000-0000-00001FB60000}"/>
    <cellStyle name="Saída 2 12 3" xfId="45812" xr:uid="{00000000-0005-0000-0000-000020B60000}"/>
    <cellStyle name="Saída 2 12 3 2" xfId="45813" xr:uid="{00000000-0005-0000-0000-000021B60000}"/>
    <cellStyle name="Saída 2 12 30" xfId="45814" xr:uid="{00000000-0005-0000-0000-000022B60000}"/>
    <cellStyle name="Saída 2 12 30 2" xfId="45815" xr:uid="{00000000-0005-0000-0000-000023B60000}"/>
    <cellStyle name="Saída 2 12 31" xfId="45816" xr:uid="{00000000-0005-0000-0000-000024B60000}"/>
    <cellStyle name="Saída 2 12 31 2" xfId="45817" xr:uid="{00000000-0005-0000-0000-000025B60000}"/>
    <cellStyle name="Saída 2 12 32" xfId="45818" xr:uid="{00000000-0005-0000-0000-000026B60000}"/>
    <cellStyle name="Saída 2 12 32 2" xfId="45819" xr:uid="{00000000-0005-0000-0000-000027B60000}"/>
    <cellStyle name="Saída 2 12 33" xfId="45820" xr:uid="{00000000-0005-0000-0000-000028B60000}"/>
    <cellStyle name="Saída 2 12 33 2" xfId="45821" xr:uid="{00000000-0005-0000-0000-000029B60000}"/>
    <cellStyle name="Saída 2 12 34" xfId="45822" xr:uid="{00000000-0005-0000-0000-00002AB60000}"/>
    <cellStyle name="Saída 2 12 34 2" xfId="45823" xr:uid="{00000000-0005-0000-0000-00002BB60000}"/>
    <cellStyle name="Saída 2 12 35" xfId="45824" xr:uid="{00000000-0005-0000-0000-00002CB60000}"/>
    <cellStyle name="Saída 2 12 35 2" xfId="45825" xr:uid="{00000000-0005-0000-0000-00002DB60000}"/>
    <cellStyle name="Saída 2 12 36" xfId="45826" xr:uid="{00000000-0005-0000-0000-00002EB60000}"/>
    <cellStyle name="Saída 2 12 36 2" xfId="45827" xr:uid="{00000000-0005-0000-0000-00002FB60000}"/>
    <cellStyle name="Saída 2 12 37" xfId="45828" xr:uid="{00000000-0005-0000-0000-000030B60000}"/>
    <cellStyle name="Saída 2 12 37 2" xfId="45829" xr:uid="{00000000-0005-0000-0000-000031B60000}"/>
    <cellStyle name="Saída 2 12 38" xfId="45830" xr:uid="{00000000-0005-0000-0000-000032B60000}"/>
    <cellStyle name="Saída 2 12 38 2" xfId="45831" xr:uid="{00000000-0005-0000-0000-000033B60000}"/>
    <cellStyle name="Saída 2 12 39" xfId="45832" xr:uid="{00000000-0005-0000-0000-000034B60000}"/>
    <cellStyle name="Saída 2 12 39 2" xfId="45833" xr:uid="{00000000-0005-0000-0000-000035B60000}"/>
    <cellStyle name="Saída 2 12 4" xfId="45834" xr:uid="{00000000-0005-0000-0000-000036B60000}"/>
    <cellStyle name="Saída 2 12 4 2" xfId="45835" xr:uid="{00000000-0005-0000-0000-000037B60000}"/>
    <cellStyle name="Saída 2 12 40" xfId="45836" xr:uid="{00000000-0005-0000-0000-000038B60000}"/>
    <cellStyle name="Saída 2 12 41" xfId="45837" xr:uid="{00000000-0005-0000-0000-000039B60000}"/>
    <cellStyle name="Saída 2 12 42" xfId="45838" xr:uid="{00000000-0005-0000-0000-00003AB60000}"/>
    <cellStyle name="Saída 2 12 43" xfId="45839" xr:uid="{00000000-0005-0000-0000-00003BB60000}"/>
    <cellStyle name="Saída 2 12 44" xfId="45840" xr:uid="{00000000-0005-0000-0000-00003CB60000}"/>
    <cellStyle name="Saída 2 12 45" xfId="45841" xr:uid="{00000000-0005-0000-0000-00003DB60000}"/>
    <cellStyle name="Saída 2 12 46" xfId="45842" xr:uid="{00000000-0005-0000-0000-00003EB60000}"/>
    <cellStyle name="Saída 2 12 47" xfId="45843" xr:uid="{00000000-0005-0000-0000-00003FB60000}"/>
    <cellStyle name="Saída 2 12 48" xfId="45844" xr:uid="{00000000-0005-0000-0000-000040B60000}"/>
    <cellStyle name="Saída 2 12 49" xfId="45845" xr:uid="{00000000-0005-0000-0000-000041B60000}"/>
    <cellStyle name="Saída 2 12 5" xfId="45846" xr:uid="{00000000-0005-0000-0000-000042B60000}"/>
    <cellStyle name="Saída 2 12 5 2" xfId="45847" xr:uid="{00000000-0005-0000-0000-000043B60000}"/>
    <cellStyle name="Saída 2 12 50" xfId="45848" xr:uid="{00000000-0005-0000-0000-000044B60000}"/>
    <cellStyle name="Saída 2 12 51" xfId="45849" xr:uid="{00000000-0005-0000-0000-000045B60000}"/>
    <cellStyle name="Saída 2 12 52" xfId="45850" xr:uid="{00000000-0005-0000-0000-000046B60000}"/>
    <cellStyle name="Saída 2 12 53" xfId="45851" xr:uid="{00000000-0005-0000-0000-000047B60000}"/>
    <cellStyle name="Saída 2 12 54" xfId="45852" xr:uid="{00000000-0005-0000-0000-000048B60000}"/>
    <cellStyle name="Saída 2 12 55" xfId="45853" xr:uid="{00000000-0005-0000-0000-000049B60000}"/>
    <cellStyle name="Saída 2 12 56" xfId="45854" xr:uid="{00000000-0005-0000-0000-00004AB60000}"/>
    <cellStyle name="Saída 2 12 57" xfId="45855" xr:uid="{00000000-0005-0000-0000-00004BB60000}"/>
    <cellStyle name="Saída 2 12 58" xfId="45856" xr:uid="{00000000-0005-0000-0000-00004CB60000}"/>
    <cellStyle name="Saída 2 12 59" xfId="45857" xr:uid="{00000000-0005-0000-0000-00004DB60000}"/>
    <cellStyle name="Saída 2 12 6" xfId="45858" xr:uid="{00000000-0005-0000-0000-00004EB60000}"/>
    <cellStyle name="Saída 2 12 6 2" xfId="45859" xr:uid="{00000000-0005-0000-0000-00004FB60000}"/>
    <cellStyle name="Saída 2 12 60" xfId="45860" xr:uid="{00000000-0005-0000-0000-000050B60000}"/>
    <cellStyle name="Saída 2 12 61" xfId="45861" xr:uid="{00000000-0005-0000-0000-000051B60000}"/>
    <cellStyle name="Saída 2 12 62" xfId="45862" xr:uid="{00000000-0005-0000-0000-000052B60000}"/>
    <cellStyle name="Saída 2 12 63" xfId="45863" xr:uid="{00000000-0005-0000-0000-000053B60000}"/>
    <cellStyle name="Saída 2 12 64" xfId="45864" xr:uid="{00000000-0005-0000-0000-000054B60000}"/>
    <cellStyle name="Saída 2 12 65" xfId="45865" xr:uid="{00000000-0005-0000-0000-000055B60000}"/>
    <cellStyle name="Saída 2 12 66" xfId="45866" xr:uid="{00000000-0005-0000-0000-000056B60000}"/>
    <cellStyle name="Saída 2 12 67" xfId="45867" xr:uid="{00000000-0005-0000-0000-000057B60000}"/>
    <cellStyle name="Saída 2 12 68" xfId="45868" xr:uid="{00000000-0005-0000-0000-000058B60000}"/>
    <cellStyle name="Saída 2 12 69" xfId="45869" xr:uid="{00000000-0005-0000-0000-000059B60000}"/>
    <cellStyle name="Saída 2 12 7" xfId="45870" xr:uid="{00000000-0005-0000-0000-00005AB60000}"/>
    <cellStyle name="Saída 2 12 7 2" xfId="45871" xr:uid="{00000000-0005-0000-0000-00005BB60000}"/>
    <cellStyle name="Saída 2 12 70" xfId="45872" xr:uid="{00000000-0005-0000-0000-00005CB60000}"/>
    <cellStyle name="Saída 2 12 71" xfId="45873" xr:uid="{00000000-0005-0000-0000-00005DB60000}"/>
    <cellStyle name="Saída 2 12 72" xfId="45874" xr:uid="{00000000-0005-0000-0000-00005EB60000}"/>
    <cellStyle name="Saída 2 12 73" xfId="45875" xr:uid="{00000000-0005-0000-0000-00005FB60000}"/>
    <cellStyle name="Saída 2 12 74" xfId="45876" xr:uid="{00000000-0005-0000-0000-000060B60000}"/>
    <cellStyle name="Saída 2 12 75" xfId="45877" xr:uid="{00000000-0005-0000-0000-000061B60000}"/>
    <cellStyle name="Saída 2 12 76" xfId="45878" xr:uid="{00000000-0005-0000-0000-000062B60000}"/>
    <cellStyle name="Saída 2 12 77" xfId="52394" xr:uid="{00000000-0005-0000-0000-000063B60000}"/>
    <cellStyle name="Saída 2 12 78" xfId="52402" xr:uid="{00000000-0005-0000-0000-000064B60000}"/>
    <cellStyle name="Saída 2 12 79" xfId="53078" xr:uid="{00000000-0005-0000-0000-000065B60000}"/>
    <cellStyle name="Saída 2 12 8" xfId="45879" xr:uid="{00000000-0005-0000-0000-000066B60000}"/>
    <cellStyle name="Saída 2 12 8 2" xfId="45880" xr:uid="{00000000-0005-0000-0000-000067B60000}"/>
    <cellStyle name="Saída 2 12 9" xfId="45881" xr:uid="{00000000-0005-0000-0000-000068B60000}"/>
    <cellStyle name="Saída 2 12 9 2" xfId="45882" xr:uid="{00000000-0005-0000-0000-000069B60000}"/>
    <cellStyle name="Saída 2 13" xfId="1240" xr:uid="{00000000-0005-0000-0000-00006AB60000}"/>
    <cellStyle name="Saída 2 13 10" xfId="45883" xr:uid="{00000000-0005-0000-0000-00006BB60000}"/>
    <cellStyle name="Saída 2 13 10 2" xfId="45884" xr:uid="{00000000-0005-0000-0000-00006CB60000}"/>
    <cellStyle name="Saída 2 13 11" xfId="45885" xr:uid="{00000000-0005-0000-0000-00006DB60000}"/>
    <cellStyle name="Saída 2 13 11 2" xfId="45886" xr:uid="{00000000-0005-0000-0000-00006EB60000}"/>
    <cellStyle name="Saída 2 13 12" xfId="45887" xr:uid="{00000000-0005-0000-0000-00006FB60000}"/>
    <cellStyle name="Saída 2 13 12 2" xfId="45888" xr:uid="{00000000-0005-0000-0000-000070B60000}"/>
    <cellStyle name="Saída 2 13 13" xfId="45889" xr:uid="{00000000-0005-0000-0000-000071B60000}"/>
    <cellStyle name="Saída 2 13 13 2" xfId="45890" xr:uid="{00000000-0005-0000-0000-000072B60000}"/>
    <cellStyle name="Saída 2 13 14" xfId="45891" xr:uid="{00000000-0005-0000-0000-000073B60000}"/>
    <cellStyle name="Saída 2 13 14 2" xfId="45892" xr:uid="{00000000-0005-0000-0000-000074B60000}"/>
    <cellStyle name="Saída 2 13 15" xfId="45893" xr:uid="{00000000-0005-0000-0000-000075B60000}"/>
    <cellStyle name="Saída 2 13 15 2" xfId="45894" xr:uid="{00000000-0005-0000-0000-000076B60000}"/>
    <cellStyle name="Saída 2 13 16" xfId="45895" xr:uid="{00000000-0005-0000-0000-000077B60000}"/>
    <cellStyle name="Saída 2 13 16 2" xfId="45896" xr:uid="{00000000-0005-0000-0000-000078B60000}"/>
    <cellStyle name="Saída 2 13 17" xfId="45897" xr:uid="{00000000-0005-0000-0000-000079B60000}"/>
    <cellStyle name="Saída 2 13 17 2" xfId="45898" xr:uid="{00000000-0005-0000-0000-00007AB60000}"/>
    <cellStyle name="Saída 2 13 18" xfId="45899" xr:uid="{00000000-0005-0000-0000-00007BB60000}"/>
    <cellStyle name="Saída 2 13 18 2" xfId="45900" xr:uid="{00000000-0005-0000-0000-00007CB60000}"/>
    <cellStyle name="Saída 2 13 19" xfId="45901" xr:uid="{00000000-0005-0000-0000-00007DB60000}"/>
    <cellStyle name="Saída 2 13 19 2" xfId="45902" xr:uid="{00000000-0005-0000-0000-00007EB60000}"/>
    <cellStyle name="Saída 2 13 2" xfId="1241" xr:uid="{00000000-0005-0000-0000-00007FB60000}"/>
    <cellStyle name="Saída 2 13 2 2" xfId="45903" xr:uid="{00000000-0005-0000-0000-000080B60000}"/>
    <cellStyle name="Saída 2 13 20" xfId="45904" xr:uid="{00000000-0005-0000-0000-000081B60000}"/>
    <cellStyle name="Saída 2 13 20 2" xfId="45905" xr:uid="{00000000-0005-0000-0000-000082B60000}"/>
    <cellStyle name="Saída 2 13 21" xfId="45906" xr:uid="{00000000-0005-0000-0000-000083B60000}"/>
    <cellStyle name="Saída 2 13 21 2" xfId="45907" xr:uid="{00000000-0005-0000-0000-000084B60000}"/>
    <cellStyle name="Saída 2 13 22" xfId="45908" xr:uid="{00000000-0005-0000-0000-000085B60000}"/>
    <cellStyle name="Saída 2 13 22 2" xfId="45909" xr:uid="{00000000-0005-0000-0000-000086B60000}"/>
    <cellStyle name="Saída 2 13 23" xfId="45910" xr:uid="{00000000-0005-0000-0000-000087B60000}"/>
    <cellStyle name="Saída 2 13 23 2" xfId="45911" xr:uid="{00000000-0005-0000-0000-000088B60000}"/>
    <cellStyle name="Saída 2 13 24" xfId="45912" xr:uid="{00000000-0005-0000-0000-000089B60000}"/>
    <cellStyle name="Saída 2 13 24 2" xfId="45913" xr:uid="{00000000-0005-0000-0000-00008AB60000}"/>
    <cellStyle name="Saída 2 13 25" xfId="45914" xr:uid="{00000000-0005-0000-0000-00008BB60000}"/>
    <cellStyle name="Saída 2 13 25 2" xfId="45915" xr:uid="{00000000-0005-0000-0000-00008CB60000}"/>
    <cellStyle name="Saída 2 13 26" xfId="45916" xr:uid="{00000000-0005-0000-0000-00008DB60000}"/>
    <cellStyle name="Saída 2 13 26 2" xfId="45917" xr:uid="{00000000-0005-0000-0000-00008EB60000}"/>
    <cellStyle name="Saída 2 13 27" xfId="45918" xr:uid="{00000000-0005-0000-0000-00008FB60000}"/>
    <cellStyle name="Saída 2 13 27 2" xfId="45919" xr:uid="{00000000-0005-0000-0000-000090B60000}"/>
    <cellStyle name="Saída 2 13 28" xfId="45920" xr:uid="{00000000-0005-0000-0000-000091B60000}"/>
    <cellStyle name="Saída 2 13 28 2" xfId="45921" xr:uid="{00000000-0005-0000-0000-000092B60000}"/>
    <cellStyle name="Saída 2 13 29" xfId="45922" xr:uid="{00000000-0005-0000-0000-000093B60000}"/>
    <cellStyle name="Saída 2 13 29 2" xfId="45923" xr:uid="{00000000-0005-0000-0000-000094B60000}"/>
    <cellStyle name="Saída 2 13 3" xfId="45924" xr:uid="{00000000-0005-0000-0000-000095B60000}"/>
    <cellStyle name="Saída 2 13 3 2" xfId="45925" xr:uid="{00000000-0005-0000-0000-000096B60000}"/>
    <cellStyle name="Saída 2 13 30" xfId="45926" xr:uid="{00000000-0005-0000-0000-000097B60000}"/>
    <cellStyle name="Saída 2 13 30 2" xfId="45927" xr:uid="{00000000-0005-0000-0000-000098B60000}"/>
    <cellStyle name="Saída 2 13 31" xfId="45928" xr:uid="{00000000-0005-0000-0000-000099B60000}"/>
    <cellStyle name="Saída 2 13 31 2" xfId="45929" xr:uid="{00000000-0005-0000-0000-00009AB60000}"/>
    <cellStyle name="Saída 2 13 32" xfId="45930" xr:uid="{00000000-0005-0000-0000-00009BB60000}"/>
    <cellStyle name="Saída 2 13 32 2" xfId="45931" xr:uid="{00000000-0005-0000-0000-00009CB60000}"/>
    <cellStyle name="Saída 2 13 33" xfId="45932" xr:uid="{00000000-0005-0000-0000-00009DB60000}"/>
    <cellStyle name="Saída 2 13 33 2" xfId="45933" xr:uid="{00000000-0005-0000-0000-00009EB60000}"/>
    <cellStyle name="Saída 2 13 34" xfId="45934" xr:uid="{00000000-0005-0000-0000-00009FB60000}"/>
    <cellStyle name="Saída 2 13 34 2" xfId="45935" xr:uid="{00000000-0005-0000-0000-0000A0B60000}"/>
    <cellStyle name="Saída 2 13 35" xfId="45936" xr:uid="{00000000-0005-0000-0000-0000A1B60000}"/>
    <cellStyle name="Saída 2 13 35 2" xfId="45937" xr:uid="{00000000-0005-0000-0000-0000A2B60000}"/>
    <cellStyle name="Saída 2 13 36" xfId="45938" xr:uid="{00000000-0005-0000-0000-0000A3B60000}"/>
    <cellStyle name="Saída 2 13 36 2" xfId="45939" xr:uid="{00000000-0005-0000-0000-0000A4B60000}"/>
    <cellStyle name="Saída 2 13 37" xfId="45940" xr:uid="{00000000-0005-0000-0000-0000A5B60000}"/>
    <cellStyle name="Saída 2 13 37 2" xfId="45941" xr:uid="{00000000-0005-0000-0000-0000A6B60000}"/>
    <cellStyle name="Saída 2 13 38" xfId="45942" xr:uid="{00000000-0005-0000-0000-0000A7B60000}"/>
    <cellStyle name="Saída 2 13 38 2" xfId="45943" xr:uid="{00000000-0005-0000-0000-0000A8B60000}"/>
    <cellStyle name="Saída 2 13 39" xfId="45944" xr:uid="{00000000-0005-0000-0000-0000A9B60000}"/>
    <cellStyle name="Saída 2 13 39 2" xfId="45945" xr:uid="{00000000-0005-0000-0000-0000AAB60000}"/>
    <cellStyle name="Saída 2 13 4" xfId="45946" xr:uid="{00000000-0005-0000-0000-0000ABB60000}"/>
    <cellStyle name="Saída 2 13 4 2" xfId="45947" xr:uid="{00000000-0005-0000-0000-0000ACB60000}"/>
    <cellStyle name="Saída 2 13 40" xfId="45948" xr:uid="{00000000-0005-0000-0000-0000ADB60000}"/>
    <cellStyle name="Saída 2 13 41" xfId="45949" xr:uid="{00000000-0005-0000-0000-0000AEB60000}"/>
    <cellStyle name="Saída 2 13 42" xfId="45950" xr:uid="{00000000-0005-0000-0000-0000AFB60000}"/>
    <cellStyle name="Saída 2 13 43" xfId="45951" xr:uid="{00000000-0005-0000-0000-0000B0B60000}"/>
    <cellStyle name="Saída 2 13 44" xfId="45952" xr:uid="{00000000-0005-0000-0000-0000B1B60000}"/>
    <cellStyle name="Saída 2 13 45" xfId="45953" xr:uid="{00000000-0005-0000-0000-0000B2B60000}"/>
    <cellStyle name="Saída 2 13 46" xfId="45954" xr:uid="{00000000-0005-0000-0000-0000B3B60000}"/>
    <cellStyle name="Saída 2 13 47" xfId="45955" xr:uid="{00000000-0005-0000-0000-0000B4B60000}"/>
    <cellStyle name="Saída 2 13 48" xfId="45956" xr:uid="{00000000-0005-0000-0000-0000B5B60000}"/>
    <cellStyle name="Saída 2 13 49" xfId="45957" xr:uid="{00000000-0005-0000-0000-0000B6B60000}"/>
    <cellStyle name="Saída 2 13 5" xfId="45958" xr:uid="{00000000-0005-0000-0000-0000B7B60000}"/>
    <cellStyle name="Saída 2 13 5 2" xfId="45959" xr:uid="{00000000-0005-0000-0000-0000B8B60000}"/>
    <cellStyle name="Saída 2 13 50" xfId="45960" xr:uid="{00000000-0005-0000-0000-0000B9B60000}"/>
    <cellStyle name="Saída 2 13 51" xfId="45961" xr:uid="{00000000-0005-0000-0000-0000BAB60000}"/>
    <cellStyle name="Saída 2 13 52" xfId="45962" xr:uid="{00000000-0005-0000-0000-0000BBB60000}"/>
    <cellStyle name="Saída 2 13 53" xfId="45963" xr:uid="{00000000-0005-0000-0000-0000BCB60000}"/>
    <cellStyle name="Saída 2 13 54" xfId="45964" xr:uid="{00000000-0005-0000-0000-0000BDB60000}"/>
    <cellStyle name="Saída 2 13 55" xfId="45965" xr:uid="{00000000-0005-0000-0000-0000BEB60000}"/>
    <cellStyle name="Saída 2 13 56" xfId="45966" xr:uid="{00000000-0005-0000-0000-0000BFB60000}"/>
    <cellStyle name="Saída 2 13 57" xfId="45967" xr:uid="{00000000-0005-0000-0000-0000C0B60000}"/>
    <cellStyle name="Saída 2 13 58" xfId="45968" xr:uid="{00000000-0005-0000-0000-0000C1B60000}"/>
    <cellStyle name="Saída 2 13 59" xfId="45969" xr:uid="{00000000-0005-0000-0000-0000C2B60000}"/>
    <cellStyle name="Saída 2 13 6" xfId="45970" xr:uid="{00000000-0005-0000-0000-0000C3B60000}"/>
    <cellStyle name="Saída 2 13 6 2" xfId="45971" xr:uid="{00000000-0005-0000-0000-0000C4B60000}"/>
    <cellStyle name="Saída 2 13 60" xfId="45972" xr:uid="{00000000-0005-0000-0000-0000C5B60000}"/>
    <cellStyle name="Saída 2 13 61" xfId="45973" xr:uid="{00000000-0005-0000-0000-0000C6B60000}"/>
    <cellStyle name="Saída 2 13 62" xfId="45974" xr:uid="{00000000-0005-0000-0000-0000C7B60000}"/>
    <cellStyle name="Saída 2 13 63" xfId="45975" xr:uid="{00000000-0005-0000-0000-0000C8B60000}"/>
    <cellStyle name="Saída 2 13 64" xfId="45976" xr:uid="{00000000-0005-0000-0000-0000C9B60000}"/>
    <cellStyle name="Saída 2 13 65" xfId="45977" xr:uid="{00000000-0005-0000-0000-0000CAB60000}"/>
    <cellStyle name="Saída 2 13 66" xfId="45978" xr:uid="{00000000-0005-0000-0000-0000CBB60000}"/>
    <cellStyle name="Saída 2 13 67" xfId="45979" xr:uid="{00000000-0005-0000-0000-0000CCB60000}"/>
    <cellStyle name="Saída 2 13 68" xfId="45980" xr:uid="{00000000-0005-0000-0000-0000CDB60000}"/>
    <cellStyle name="Saída 2 13 69" xfId="45981" xr:uid="{00000000-0005-0000-0000-0000CEB60000}"/>
    <cellStyle name="Saída 2 13 7" xfId="45982" xr:uid="{00000000-0005-0000-0000-0000CFB60000}"/>
    <cellStyle name="Saída 2 13 7 2" xfId="45983" xr:uid="{00000000-0005-0000-0000-0000D0B60000}"/>
    <cellStyle name="Saída 2 13 70" xfId="45984" xr:uid="{00000000-0005-0000-0000-0000D1B60000}"/>
    <cellStyle name="Saída 2 13 71" xfId="45985" xr:uid="{00000000-0005-0000-0000-0000D2B60000}"/>
    <cellStyle name="Saída 2 13 72" xfId="45986" xr:uid="{00000000-0005-0000-0000-0000D3B60000}"/>
    <cellStyle name="Saída 2 13 73" xfId="45987" xr:uid="{00000000-0005-0000-0000-0000D4B60000}"/>
    <cellStyle name="Saída 2 13 74" xfId="45988" xr:uid="{00000000-0005-0000-0000-0000D5B60000}"/>
    <cellStyle name="Saída 2 13 75" xfId="45989" xr:uid="{00000000-0005-0000-0000-0000D6B60000}"/>
    <cellStyle name="Saída 2 13 76" xfId="45990" xr:uid="{00000000-0005-0000-0000-0000D7B60000}"/>
    <cellStyle name="Saída 2 13 77" xfId="52627" xr:uid="{00000000-0005-0000-0000-0000D8B60000}"/>
    <cellStyle name="Saída 2 13 78" xfId="52875" xr:uid="{00000000-0005-0000-0000-0000D9B60000}"/>
    <cellStyle name="Saída 2 13 79" xfId="53336" xr:uid="{00000000-0005-0000-0000-0000DAB60000}"/>
    <cellStyle name="Saída 2 13 8" xfId="45991" xr:uid="{00000000-0005-0000-0000-0000DBB60000}"/>
    <cellStyle name="Saída 2 13 8 2" xfId="45992" xr:uid="{00000000-0005-0000-0000-0000DCB60000}"/>
    <cellStyle name="Saída 2 13 9" xfId="45993" xr:uid="{00000000-0005-0000-0000-0000DDB60000}"/>
    <cellStyle name="Saída 2 13 9 2" xfId="45994" xr:uid="{00000000-0005-0000-0000-0000DEB60000}"/>
    <cellStyle name="Saída 2 14" xfId="1242" xr:uid="{00000000-0005-0000-0000-0000DFB60000}"/>
    <cellStyle name="Saída 2 14 10" xfId="45995" xr:uid="{00000000-0005-0000-0000-0000E0B60000}"/>
    <cellStyle name="Saída 2 14 10 2" xfId="45996" xr:uid="{00000000-0005-0000-0000-0000E1B60000}"/>
    <cellStyle name="Saída 2 14 11" xfId="45997" xr:uid="{00000000-0005-0000-0000-0000E2B60000}"/>
    <cellStyle name="Saída 2 14 11 2" xfId="45998" xr:uid="{00000000-0005-0000-0000-0000E3B60000}"/>
    <cellStyle name="Saída 2 14 12" xfId="45999" xr:uid="{00000000-0005-0000-0000-0000E4B60000}"/>
    <cellStyle name="Saída 2 14 12 2" xfId="46000" xr:uid="{00000000-0005-0000-0000-0000E5B60000}"/>
    <cellStyle name="Saída 2 14 13" xfId="46001" xr:uid="{00000000-0005-0000-0000-0000E6B60000}"/>
    <cellStyle name="Saída 2 14 13 2" xfId="46002" xr:uid="{00000000-0005-0000-0000-0000E7B60000}"/>
    <cellStyle name="Saída 2 14 14" xfId="46003" xr:uid="{00000000-0005-0000-0000-0000E8B60000}"/>
    <cellStyle name="Saída 2 14 14 2" xfId="46004" xr:uid="{00000000-0005-0000-0000-0000E9B60000}"/>
    <cellStyle name="Saída 2 14 15" xfId="46005" xr:uid="{00000000-0005-0000-0000-0000EAB60000}"/>
    <cellStyle name="Saída 2 14 15 2" xfId="46006" xr:uid="{00000000-0005-0000-0000-0000EBB60000}"/>
    <cellStyle name="Saída 2 14 16" xfId="46007" xr:uid="{00000000-0005-0000-0000-0000ECB60000}"/>
    <cellStyle name="Saída 2 14 16 2" xfId="46008" xr:uid="{00000000-0005-0000-0000-0000EDB60000}"/>
    <cellStyle name="Saída 2 14 17" xfId="46009" xr:uid="{00000000-0005-0000-0000-0000EEB60000}"/>
    <cellStyle name="Saída 2 14 17 2" xfId="46010" xr:uid="{00000000-0005-0000-0000-0000EFB60000}"/>
    <cellStyle name="Saída 2 14 18" xfId="46011" xr:uid="{00000000-0005-0000-0000-0000F0B60000}"/>
    <cellStyle name="Saída 2 14 18 2" xfId="46012" xr:uid="{00000000-0005-0000-0000-0000F1B60000}"/>
    <cellStyle name="Saída 2 14 19" xfId="46013" xr:uid="{00000000-0005-0000-0000-0000F2B60000}"/>
    <cellStyle name="Saída 2 14 19 2" xfId="46014" xr:uid="{00000000-0005-0000-0000-0000F3B60000}"/>
    <cellStyle name="Saída 2 14 2" xfId="1243" xr:uid="{00000000-0005-0000-0000-0000F4B60000}"/>
    <cellStyle name="Saída 2 14 2 2" xfId="46015" xr:uid="{00000000-0005-0000-0000-0000F5B60000}"/>
    <cellStyle name="Saída 2 14 20" xfId="46016" xr:uid="{00000000-0005-0000-0000-0000F6B60000}"/>
    <cellStyle name="Saída 2 14 20 2" xfId="46017" xr:uid="{00000000-0005-0000-0000-0000F7B60000}"/>
    <cellStyle name="Saída 2 14 21" xfId="46018" xr:uid="{00000000-0005-0000-0000-0000F8B60000}"/>
    <cellStyle name="Saída 2 14 21 2" xfId="46019" xr:uid="{00000000-0005-0000-0000-0000F9B60000}"/>
    <cellStyle name="Saída 2 14 22" xfId="46020" xr:uid="{00000000-0005-0000-0000-0000FAB60000}"/>
    <cellStyle name="Saída 2 14 22 2" xfId="46021" xr:uid="{00000000-0005-0000-0000-0000FBB60000}"/>
    <cellStyle name="Saída 2 14 23" xfId="46022" xr:uid="{00000000-0005-0000-0000-0000FCB60000}"/>
    <cellStyle name="Saída 2 14 23 2" xfId="46023" xr:uid="{00000000-0005-0000-0000-0000FDB60000}"/>
    <cellStyle name="Saída 2 14 24" xfId="46024" xr:uid="{00000000-0005-0000-0000-0000FEB60000}"/>
    <cellStyle name="Saída 2 14 24 2" xfId="46025" xr:uid="{00000000-0005-0000-0000-0000FFB60000}"/>
    <cellStyle name="Saída 2 14 25" xfId="46026" xr:uid="{00000000-0005-0000-0000-000000B70000}"/>
    <cellStyle name="Saída 2 14 25 2" xfId="46027" xr:uid="{00000000-0005-0000-0000-000001B70000}"/>
    <cellStyle name="Saída 2 14 26" xfId="46028" xr:uid="{00000000-0005-0000-0000-000002B70000}"/>
    <cellStyle name="Saída 2 14 26 2" xfId="46029" xr:uid="{00000000-0005-0000-0000-000003B70000}"/>
    <cellStyle name="Saída 2 14 27" xfId="46030" xr:uid="{00000000-0005-0000-0000-000004B70000}"/>
    <cellStyle name="Saída 2 14 27 2" xfId="46031" xr:uid="{00000000-0005-0000-0000-000005B70000}"/>
    <cellStyle name="Saída 2 14 28" xfId="46032" xr:uid="{00000000-0005-0000-0000-000006B70000}"/>
    <cellStyle name="Saída 2 14 28 2" xfId="46033" xr:uid="{00000000-0005-0000-0000-000007B70000}"/>
    <cellStyle name="Saída 2 14 29" xfId="46034" xr:uid="{00000000-0005-0000-0000-000008B70000}"/>
    <cellStyle name="Saída 2 14 29 2" xfId="46035" xr:uid="{00000000-0005-0000-0000-000009B70000}"/>
    <cellStyle name="Saída 2 14 3" xfId="46036" xr:uid="{00000000-0005-0000-0000-00000AB70000}"/>
    <cellStyle name="Saída 2 14 3 2" xfId="46037" xr:uid="{00000000-0005-0000-0000-00000BB70000}"/>
    <cellStyle name="Saída 2 14 30" xfId="46038" xr:uid="{00000000-0005-0000-0000-00000CB70000}"/>
    <cellStyle name="Saída 2 14 30 2" xfId="46039" xr:uid="{00000000-0005-0000-0000-00000DB70000}"/>
    <cellStyle name="Saída 2 14 31" xfId="46040" xr:uid="{00000000-0005-0000-0000-00000EB70000}"/>
    <cellStyle name="Saída 2 14 31 2" xfId="46041" xr:uid="{00000000-0005-0000-0000-00000FB70000}"/>
    <cellStyle name="Saída 2 14 32" xfId="46042" xr:uid="{00000000-0005-0000-0000-000010B70000}"/>
    <cellStyle name="Saída 2 14 32 2" xfId="46043" xr:uid="{00000000-0005-0000-0000-000011B70000}"/>
    <cellStyle name="Saída 2 14 33" xfId="46044" xr:uid="{00000000-0005-0000-0000-000012B70000}"/>
    <cellStyle name="Saída 2 14 33 2" xfId="46045" xr:uid="{00000000-0005-0000-0000-000013B70000}"/>
    <cellStyle name="Saída 2 14 34" xfId="46046" xr:uid="{00000000-0005-0000-0000-000014B70000}"/>
    <cellStyle name="Saída 2 14 34 2" xfId="46047" xr:uid="{00000000-0005-0000-0000-000015B70000}"/>
    <cellStyle name="Saída 2 14 35" xfId="46048" xr:uid="{00000000-0005-0000-0000-000016B70000}"/>
    <cellStyle name="Saída 2 14 35 2" xfId="46049" xr:uid="{00000000-0005-0000-0000-000017B70000}"/>
    <cellStyle name="Saída 2 14 36" xfId="46050" xr:uid="{00000000-0005-0000-0000-000018B70000}"/>
    <cellStyle name="Saída 2 14 36 2" xfId="46051" xr:uid="{00000000-0005-0000-0000-000019B70000}"/>
    <cellStyle name="Saída 2 14 37" xfId="46052" xr:uid="{00000000-0005-0000-0000-00001AB70000}"/>
    <cellStyle name="Saída 2 14 37 2" xfId="46053" xr:uid="{00000000-0005-0000-0000-00001BB70000}"/>
    <cellStyle name="Saída 2 14 38" xfId="46054" xr:uid="{00000000-0005-0000-0000-00001CB70000}"/>
    <cellStyle name="Saída 2 14 38 2" xfId="46055" xr:uid="{00000000-0005-0000-0000-00001DB70000}"/>
    <cellStyle name="Saída 2 14 39" xfId="46056" xr:uid="{00000000-0005-0000-0000-00001EB70000}"/>
    <cellStyle name="Saída 2 14 39 2" xfId="46057" xr:uid="{00000000-0005-0000-0000-00001FB70000}"/>
    <cellStyle name="Saída 2 14 4" xfId="46058" xr:uid="{00000000-0005-0000-0000-000020B70000}"/>
    <cellStyle name="Saída 2 14 4 2" xfId="46059" xr:uid="{00000000-0005-0000-0000-000021B70000}"/>
    <cellStyle name="Saída 2 14 40" xfId="46060" xr:uid="{00000000-0005-0000-0000-000022B70000}"/>
    <cellStyle name="Saída 2 14 41" xfId="46061" xr:uid="{00000000-0005-0000-0000-000023B70000}"/>
    <cellStyle name="Saída 2 14 42" xfId="46062" xr:uid="{00000000-0005-0000-0000-000024B70000}"/>
    <cellStyle name="Saída 2 14 43" xfId="46063" xr:uid="{00000000-0005-0000-0000-000025B70000}"/>
    <cellStyle name="Saída 2 14 44" xfId="46064" xr:uid="{00000000-0005-0000-0000-000026B70000}"/>
    <cellStyle name="Saída 2 14 45" xfId="46065" xr:uid="{00000000-0005-0000-0000-000027B70000}"/>
    <cellStyle name="Saída 2 14 46" xfId="46066" xr:uid="{00000000-0005-0000-0000-000028B70000}"/>
    <cellStyle name="Saída 2 14 47" xfId="46067" xr:uid="{00000000-0005-0000-0000-000029B70000}"/>
    <cellStyle name="Saída 2 14 48" xfId="46068" xr:uid="{00000000-0005-0000-0000-00002AB70000}"/>
    <cellStyle name="Saída 2 14 49" xfId="46069" xr:uid="{00000000-0005-0000-0000-00002BB70000}"/>
    <cellStyle name="Saída 2 14 5" xfId="46070" xr:uid="{00000000-0005-0000-0000-00002CB70000}"/>
    <cellStyle name="Saída 2 14 5 2" xfId="46071" xr:uid="{00000000-0005-0000-0000-00002DB70000}"/>
    <cellStyle name="Saída 2 14 50" xfId="46072" xr:uid="{00000000-0005-0000-0000-00002EB70000}"/>
    <cellStyle name="Saída 2 14 51" xfId="46073" xr:uid="{00000000-0005-0000-0000-00002FB70000}"/>
    <cellStyle name="Saída 2 14 52" xfId="46074" xr:uid="{00000000-0005-0000-0000-000030B70000}"/>
    <cellStyle name="Saída 2 14 53" xfId="46075" xr:uid="{00000000-0005-0000-0000-000031B70000}"/>
    <cellStyle name="Saída 2 14 54" xfId="46076" xr:uid="{00000000-0005-0000-0000-000032B70000}"/>
    <cellStyle name="Saída 2 14 55" xfId="46077" xr:uid="{00000000-0005-0000-0000-000033B70000}"/>
    <cellStyle name="Saída 2 14 56" xfId="46078" xr:uid="{00000000-0005-0000-0000-000034B70000}"/>
    <cellStyle name="Saída 2 14 57" xfId="46079" xr:uid="{00000000-0005-0000-0000-000035B70000}"/>
    <cellStyle name="Saída 2 14 58" xfId="46080" xr:uid="{00000000-0005-0000-0000-000036B70000}"/>
    <cellStyle name="Saída 2 14 59" xfId="46081" xr:uid="{00000000-0005-0000-0000-000037B70000}"/>
    <cellStyle name="Saída 2 14 6" xfId="46082" xr:uid="{00000000-0005-0000-0000-000038B70000}"/>
    <cellStyle name="Saída 2 14 6 2" xfId="46083" xr:uid="{00000000-0005-0000-0000-000039B70000}"/>
    <cellStyle name="Saída 2 14 60" xfId="46084" xr:uid="{00000000-0005-0000-0000-00003AB70000}"/>
    <cellStyle name="Saída 2 14 61" xfId="46085" xr:uid="{00000000-0005-0000-0000-00003BB70000}"/>
    <cellStyle name="Saída 2 14 62" xfId="46086" xr:uid="{00000000-0005-0000-0000-00003CB70000}"/>
    <cellStyle name="Saída 2 14 63" xfId="46087" xr:uid="{00000000-0005-0000-0000-00003DB70000}"/>
    <cellStyle name="Saída 2 14 64" xfId="46088" xr:uid="{00000000-0005-0000-0000-00003EB70000}"/>
    <cellStyle name="Saída 2 14 65" xfId="46089" xr:uid="{00000000-0005-0000-0000-00003FB70000}"/>
    <cellStyle name="Saída 2 14 66" xfId="46090" xr:uid="{00000000-0005-0000-0000-000040B70000}"/>
    <cellStyle name="Saída 2 14 67" xfId="46091" xr:uid="{00000000-0005-0000-0000-000041B70000}"/>
    <cellStyle name="Saída 2 14 68" xfId="46092" xr:uid="{00000000-0005-0000-0000-000042B70000}"/>
    <cellStyle name="Saída 2 14 69" xfId="46093" xr:uid="{00000000-0005-0000-0000-000043B70000}"/>
    <cellStyle name="Saída 2 14 7" xfId="46094" xr:uid="{00000000-0005-0000-0000-000044B70000}"/>
    <cellStyle name="Saída 2 14 7 2" xfId="46095" xr:uid="{00000000-0005-0000-0000-000045B70000}"/>
    <cellStyle name="Saída 2 14 70" xfId="46096" xr:uid="{00000000-0005-0000-0000-000046B70000}"/>
    <cellStyle name="Saída 2 14 71" xfId="46097" xr:uid="{00000000-0005-0000-0000-000047B70000}"/>
    <cellStyle name="Saída 2 14 72" xfId="46098" xr:uid="{00000000-0005-0000-0000-000048B70000}"/>
    <cellStyle name="Saída 2 14 73" xfId="46099" xr:uid="{00000000-0005-0000-0000-000049B70000}"/>
    <cellStyle name="Saída 2 14 74" xfId="46100" xr:uid="{00000000-0005-0000-0000-00004AB70000}"/>
    <cellStyle name="Saída 2 14 75" xfId="46101" xr:uid="{00000000-0005-0000-0000-00004BB70000}"/>
    <cellStyle name="Saída 2 14 76" xfId="46102" xr:uid="{00000000-0005-0000-0000-00004CB70000}"/>
    <cellStyle name="Saída 2 14 77" xfId="52721" xr:uid="{00000000-0005-0000-0000-00004DB70000}"/>
    <cellStyle name="Saída 2 14 78" xfId="52993" xr:uid="{00000000-0005-0000-0000-00004EB70000}"/>
    <cellStyle name="Saída 2 14 79" xfId="53454" xr:uid="{00000000-0005-0000-0000-00004FB70000}"/>
    <cellStyle name="Saída 2 14 8" xfId="46103" xr:uid="{00000000-0005-0000-0000-000050B70000}"/>
    <cellStyle name="Saída 2 14 8 2" xfId="46104" xr:uid="{00000000-0005-0000-0000-000051B70000}"/>
    <cellStyle name="Saída 2 14 9" xfId="46105" xr:uid="{00000000-0005-0000-0000-000052B70000}"/>
    <cellStyle name="Saída 2 14 9 2" xfId="46106" xr:uid="{00000000-0005-0000-0000-000053B70000}"/>
    <cellStyle name="Saída 2 15" xfId="1244" xr:uid="{00000000-0005-0000-0000-000054B70000}"/>
    <cellStyle name="Saída 2 15 10" xfId="46107" xr:uid="{00000000-0005-0000-0000-000055B70000}"/>
    <cellStyle name="Saída 2 15 10 2" xfId="46108" xr:uid="{00000000-0005-0000-0000-000056B70000}"/>
    <cellStyle name="Saída 2 15 11" xfId="46109" xr:uid="{00000000-0005-0000-0000-000057B70000}"/>
    <cellStyle name="Saída 2 15 11 2" xfId="46110" xr:uid="{00000000-0005-0000-0000-000058B70000}"/>
    <cellStyle name="Saída 2 15 12" xfId="46111" xr:uid="{00000000-0005-0000-0000-000059B70000}"/>
    <cellStyle name="Saída 2 15 12 2" xfId="46112" xr:uid="{00000000-0005-0000-0000-00005AB70000}"/>
    <cellStyle name="Saída 2 15 13" xfId="46113" xr:uid="{00000000-0005-0000-0000-00005BB70000}"/>
    <cellStyle name="Saída 2 15 13 2" xfId="46114" xr:uid="{00000000-0005-0000-0000-00005CB70000}"/>
    <cellStyle name="Saída 2 15 14" xfId="46115" xr:uid="{00000000-0005-0000-0000-00005DB70000}"/>
    <cellStyle name="Saída 2 15 14 2" xfId="46116" xr:uid="{00000000-0005-0000-0000-00005EB70000}"/>
    <cellStyle name="Saída 2 15 15" xfId="46117" xr:uid="{00000000-0005-0000-0000-00005FB70000}"/>
    <cellStyle name="Saída 2 15 15 2" xfId="46118" xr:uid="{00000000-0005-0000-0000-000060B70000}"/>
    <cellStyle name="Saída 2 15 16" xfId="46119" xr:uid="{00000000-0005-0000-0000-000061B70000}"/>
    <cellStyle name="Saída 2 15 16 2" xfId="46120" xr:uid="{00000000-0005-0000-0000-000062B70000}"/>
    <cellStyle name="Saída 2 15 17" xfId="46121" xr:uid="{00000000-0005-0000-0000-000063B70000}"/>
    <cellStyle name="Saída 2 15 17 2" xfId="46122" xr:uid="{00000000-0005-0000-0000-000064B70000}"/>
    <cellStyle name="Saída 2 15 18" xfId="46123" xr:uid="{00000000-0005-0000-0000-000065B70000}"/>
    <cellStyle name="Saída 2 15 18 2" xfId="46124" xr:uid="{00000000-0005-0000-0000-000066B70000}"/>
    <cellStyle name="Saída 2 15 19" xfId="46125" xr:uid="{00000000-0005-0000-0000-000067B70000}"/>
    <cellStyle name="Saída 2 15 19 2" xfId="46126" xr:uid="{00000000-0005-0000-0000-000068B70000}"/>
    <cellStyle name="Saída 2 15 2" xfId="1245" xr:uid="{00000000-0005-0000-0000-000069B70000}"/>
    <cellStyle name="Saída 2 15 2 2" xfId="46127" xr:uid="{00000000-0005-0000-0000-00006AB70000}"/>
    <cellStyle name="Saída 2 15 20" xfId="46128" xr:uid="{00000000-0005-0000-0000-00006BB70000}"/>
    <cellStyle name="Saída 2 15 20 2" xfId="46129" xr:uid="{00000000-0005-0000-0000-00006CB70000}"/>
    <cellStyle name="Saída 2 15 21" xfId="46130" xr:uid="{00000000-0005-0000-0000-00006DB70000}"/>
    <cellStyle name="Saída 2 15 21 2" xfId="46131" xr:uid="{00000000-0005-0000-0000-00006EB70000}"/>
    <cellStyle name="Saída 2 15 22" xfId="46132" xr:uid="{00000000-0005-0000-0000-00006FB70000}"/>
    <cellStyle name="Saída 2 15 22 2" xfId="46133" xr:uid="{00000000-0005-0000-0000-000070B70000}"/>
    <cellStyle name="Saída 2 15 23" xfId="46134" xr:uid="{00000000-0005-0000-0000-000071B70000}"/>
    <cellStyle name="Saída 2 15 23 2" xfId="46135" xr:uid="{00000000-0005-0000-0000-000072B70000}"/>
    <cellStyle name="Saída 2 15 24" xfId="46136" xr:uid="{00000000-0005-0000-0000-000073B70000}"/>
    <cellStyle name="Saída 2 15 24 2" xfId="46137" xr:uid="{00000000-0005-0000-0000-000074B70000}"/>
    <cellStyle name="Saída 2 15 25" xfId="46138" xr:uid="{00000000-0005-0000-0000-000075B70000}"/>
    <cellStyle name="Saída 2 15 25 2" xfId="46139" xr:uid="{00000000-0005-0000-0000-000076B70000}"/>
    <cellStyle name="Saída 2 15 26" xfId="46140" xr:uid="{00000000-0005-0000-0000-000077B70000}"/>
    <cellStyle name="Saída 2 15 26 2" xfId="46141" xr:uid="{00000000-0005-0000-0000-000078B70000}"/>
    <cellStyle name="Saída 2 15 27" xfId="46142" xr:uid="{00000000-0005-0000-0000-000079B70000}"/>
    <cellStyle name="Saída 2 15 27 2" xfId="46143" xr:uid="{00000000-0005-0000-0000-00007AB70000}"/>
    <cellStyle name="Saída 2 15 28" xfId="46144" xr:uid="{00000000-0005-0000-0000-00007BB70000}"/>
    <cellStyle name="Saída 2 15 28 2" xfId="46145" xr:uid="{00000000-0005-0000-0000-00007CB70000}"/>
    <cellStyle name="Saída 2 15 29" xfId="46146" xr:uid="{00000000-0005-0000-0000-00007DB70000}"/>
    <cellStyle name="Saída 2 15 29 2" xfId="46147" xr:uid="{00000000-0005-0000-0000-00007EB70000}"/>
    <cellStyle name="Saída 2 15 3" xfId="46148" xr:uid="{00000000-0005-0000-0000-00007FB70000}"/>
    <cellStyle name="Saída 2 15 3 2" xfId="46149" xr:uid="{00000000-0005-0000-0000-000080B70000}"/>
    <cellStyle name="Saída 2 15 30" xfId="46150" xr:uid="{00000000-0005-0000-0000-000081B70000}"/>
    <cellStyle name="Saída 2 15 30 2" xfId="46151" xr:uid="{00000000-0005-0000-0000-000082B70000}"/>
    <cellStyle name="Saída 2 15 31" xfId="46152" xr:uid="{00000000-0005-0000-0000-000083B70000}"/>
    <cellStyle name="Saída 2 15 31 2" xfId="46153" xr:uid="{00000000-0005-0000-0000-000084B70000}"/>
    <cellStyle name="Saída 2 15 32" xfId="46154" xr:uid="{00000000-0005-0000-0000-000085B70000}"/>
    <cellStyle name="Saída 2 15 32 2" xfId="46155" xr:uid="{00000000-0005-0000-0000-000086B70000}"/>
    <cellStyle name="Saída 2 15 33" xfId="46156" xr:uid="{00000000-0005-0000-0000-000087B70000}"/>
    <cellStyle name="Saída 2 15 33 2" xfId="46157" xr:uid="{00000000-0005-0000-0000-000088B70000}"/>
    <cellStyle name="Saída 2 15 34" xfId="46158" xr:uid="{00000000-0005-0000-0000-000089B70000}"/>
    <cellStyle name="Saída 2 15 34 2" xfId="46159" xr:uid="{00000000-0005-0000-0000-00008AB70000}"/>
    <cellStyle name="Saída 2 15 35" xfId="46160" xr:uid="{00000000-0005-0000-0000-00008BB70000}"/>
    <cellStyle name="Saída 2 15 35 2" xfId="46161" xr:uid="{00000000-0005-0000-0000-00008CB70000}"/>
    <cellStyle name="Saída 2 15 36" xfId="46162" xr:uid="{00000000-0005-0000-0000-00008DB70000}"/>
    <cellStyle name="Saída 2 15 36 2" xfId="46163" xr:uid="{00000000-0005-0000-0000-00008EB70000}"/>
    <cellStyle name="Saída 2 15 37" xfId="46164" xr:uid="{00000000-0005-0000-0000-00008FB70000}"/>
    <cellStyle name="Saída 2 15 37 2" xfId="46165" xr:uid="{00000000-0005-0000-0000-000090B70000}"/>
    <cellStyle name="Saída 2 15 38" xfId="46166" xr:uid="{00000000-0005-0000-0000-000091B70000}"/>
    <cellStyle name="Saída 2 15 38 2" xfId="46167" xr:uid="{00000000-0005-0000-0000-000092B70000}"/>
    <cellStyle name="Saída 2 15 39" xfId="46168" xr:uid="{00000000-0005-0000-0000-000093B70000}"/>
    <cellStyle name="Saída 2 15 39 2" xfId="46169" xr:uid="{00000000-0005-0000-0000-000094B70000}"/>
    <cellStyle name="Saída 2 15 4" xfId="46170" xr:uid="{00000000-0005-0000-0000-000095B70000}"/>
    <cellStyle name="Saída 2 15 4 2" xfId="46171" xr:uid="{00000000-0005-0000-0000-000096B70000}"/>
    <cellStyle name="Saída 2 15 40" xfId="46172" xr:uid="{00000000-0005-0000-0000-000097B70000}"/>
    <cellStyle name="Saída 2 15 41" xfId="46173" xr:uid="{00000000-0005-0000-0000-000098B70000}"/>
    <cellStyle name="Saída 2 15 42" xfId="46174" xr:uid="{00000000-0005-0000-0000-000099B70000}"/>
    <cellStyle name="Saída 2 15 43" xfId="46175" xr:uid="{00000000-0005-0000-0000-00009AB70000}"/>
    <cellStyle name="Saída 2 15 44" xfId="46176" xr:uid="{00000000-0005-0000-0000-00009BB70000}"/>
    <cellStyle name="Saída 2 15 45" xfId="46177" xr:uid="{00000000-0005-0000-0000-00009CB70000}"/>
    <cellStyle name="Saída 2 15 46" xfId="46178" xr:uid="{00000000-0005-0000-0000-00009DB70000}"/>
    <cellStyle name="Saída 2 15 47" xfId="46179" xr:uid="{00000000-0005-0000-0000-00009EB70000}"/>
    <cellStyle name="Saída 2 15 48" xfId="46180" xr:uid="{00000000-0005-0000-0000-00009FB70000}"/>
    <cellStyle name="Saída 2 15 49" xfId="46181" xr:uid="{00000000-0005-0000-0000-0000A0B70000}"/>
    <cellStyle name="Saída 2 15 5" xfId="46182" xr:uid="{00000000-0005-0000-0000-0000A1B70000}"/>
    <cellStyle name="Saída 2 15 5 2" xfId="46183" xr:uid="{00000000-0005-0000-0000-0000A2B70000}"/>
    <cellStyle name="Saída 2 15 50" xfId="46184" xr:uid="{00000000-0005-0000-0000-0000A3B70000}"/>
    <cellStyle name="Saída 2 15 51" xfId="46185" xr:uid="{00000000-0005-0000-0000-0000A4B70000}"/>
    <cellStyle name="Saída 2 15 52" xfId="46186" xr:uid="{00000000-0005-0000-0000-0000A5B70000}"/>
    <cellStyle name="Saída 2 15 53" xfId="46187" xr:uid="{00000000-0005-0000-0000-0000A6B70000}"/>
    <cellStyle name="Saída 2 15 54" xfId="46188" xr:uid="{00000000-0005-0000-0000-0000A7B70000}"/>
    <cellStyle name="Saída 2 15 55" xfId="46189" xr:uid="{00000000-0005-0000-0000-0000A8B70000}"/>
    <cellStyle name="Saída 2 15 56" xfId="46190" xr:uid="{00000000-0005-0000-0000-0000A9B70000}"/>
    <cellStyle name="Saída 2 15 57" xfId="46191" xr:uid="{00000000-0005-0000-0000-0000AAB70000}"/>
    <cellStyle name="Saída 2 15 58" xfId="46192" xr:uid="{00000000-0005-0000-0000-0000ABB70000}"/>
    <cellStyle name="Saída 2 15 59" xfId="46193" xr:uid="{00000000-0005-0000-0000-0000ACB70000}"/>
    <cellStyle name="Saída 2 15 6" xfId="46194" xr:uid="{00000000-0005-0000-0000-0000ADB70000}"/>
    <cellStyle name="Saída 2 15 6 2" xfId="46195" xr:uid="{00000000-0005-0000-0000-0000AEB70000}"/>
    <cellStyle name="Saída 2 15 60" xfId="46196" xr:uid="{00000000-0005-0000-0000-0000AFB70000}"/>
    <cellStyle name="Saída 2 15 61" xfId="46197" xr:uid="{00000000-0005-0000-0000-0000B0B70000}"/>
    <cellStyle name="Saída 2 15 62" xfId="46198" xr:uid="{00000000-0005-0000-0000-0000B1B70000}"/>
    <cellStyle name="Saída 2 15 63" xfId="46199" xr:uid="{00000000-0005-0000-0000-0000B2B70000}"/>
    <cellStyle name="Saída 2 15 64" xfId="46200" xr:uid="{00000000-0005-0000-0000-0000B3B70000}"/>
    <cellStyle name="Saída 2 15 65" xfId="46201" xr:uid="{00000000-0005-0000-0000-0000B4B70000}"/>
    <cellStyle name="Saída 2 15 66" xfId="46202" xr:uid="{00000000-0005-0000-0000-0000B5B70000}"/>
    <cellStyle name="Saída 2 15 67" xfId="46203" xr:uid="{00000000-0005-0000-0000-0000B6B70000}"/>
    <cellStyle name="Saída 2 15 68" xfId="46204" xr:uid="{00000000-0005-0000-0000-0000B7B70000}"/>
    <cellStyle name="Saída 2 15 69" xfId="46205" xr:uid="{00000000-0005-0000-0000-0000B8B70000}"/>
    <cellStyle name="Saída 2 15 7" xfId="46206" xr:uid="{00000000-0005-0000-0000-0000B9B70000}"/>
    <cellStyle name="Saída 2 15 7 2" xfId="46207" xr:uid="{00000000-0005-0000-0000-0000BAB70000}"/>
    <cellStyle name="Saída 2 15 70" xfId="46208" xr:uid="{00000000-0005-0000-0000-0000BBB70000}"/>
    <cellStyle name="Saída 2 15 71" xfId="46209" xr:uid="{00000000-0005-0000-0000-0000BCB70000}"/>
    <cellStyle name="Saída 2 15 72" xfId="46210" xr:uid="{00000000-0005-0000-0000-0000BDB70000}"/>
    <cellStyle name="Saída 2 15 73" xfId="46211" xr:uid="{00000000-0005-0000-0000-0000BEB70000}"/>
    <cellStyle name="Saída 2 15 74" xfId="46212" xr:uid="{00000000-0005-0000-0000-0000BFB70000}"/>
    <cellStyle name="Saída 2 15 75" xfId="46213" xr:uid="{00000000-0005-0000-0000-0000C0B70000}"/>
    <cellStyle name="Saída 2 15 76" xfId="46214" xr:uid="{00000000-0005-0000-0000-0000C1B70000}"/>
    <cellStyle name="Saída 2 15 77" xfId="52593" xr:uid="{00000000-0005-0000-0000-0000C2B70000}"/>
    <cellStyle name="Saída 2 15 78" xfId="52837" xr:uid="{00000000-0005-0000-0000-0000C3B70000}"/>
    <cellStyle name="Saída 2 15 79" xfId="53298" xr:uid="{00000000-0005-0000-0000-0000C4B70000}"/>
    <cellStyle name="Saída 2 15 8" xfId="46215" xr:uid="{00000000-0005-0000-0000-0000C5B70000}"/>
    <cellStyle name="Saída 2 15 8 2" xfId="46216" xr:uid="{00000000-0005-0000-0000-0000C6B70000}"/>
    <cellStyle name="Saída 2 15 9" xfId="46217" xr:uid="{00000000-0005-0000-0000-0000C7B70000}"/>
    <cellStyle name="Saída 2 15 9 2" xfId="46218" xr:uid="{00000000-0005-0000-0000-0000C8B70000}"/>
    <cellStyle name="Saída 2 16" xfId="1246" xr:uid="{00000000-0005-0000-0000-0000C9B70000}"/>
    <cellStyle name="Saída 2 16 10" xfId="46219" xr:uid="{00000000-0005-0000-0000-0000CAB70000}"/>
    <cellStyle name="Saída 2 16 10 2" xfId="46220" xr:uid="{00000000-0005-0000-0000-0000CBB70000}"/>
    <cellStyle name="Saída 2 16 11" xfId="46221" xr:uid="{00000000-0005-0000-0000-0000CCB70000}"/>
    <cellStyle name="Saída 2 16 11 2" xfId="46222" xr:uid="{00000000-0005-0000-0000-0000CDB70000}"/>
    <cellStyle name="Saída 2 16 12" xfId="46223" xr:uid="{00000000-0005-0000-0000-0000CEB70000}"/>
    <cellStyle name="Saída 2 16 12 2" xfId="46224" xr:uid="{00000000-0005-0000-0000-0000CFB70000}"/>
    <cellStyle name="Saída 2 16 13" xfId="46225" xr:uid="{00000000-0005-0000-0000-0000D0B70000}"/>
    <cellStyle name="Saída 2 16 13 2" xfId="46226" xr:uid="{00000000-0005-0000-0000-0000D1B70000}"/>
    <cellStyle name="Saída 2 16 14" xfId="46227" xr:uid="{00000000-0005-0000-0000-0000D2B70000}"/>
    <cellStyle name="Saída 2 16 14 2" xfId="46228" xr:uid="{00000000-0005-0000-0000-0000D3B70000}"/>
    <cellStyle name="Saída 2 16 15" xfId="46229" xr:uid="{00000000-0005-0000-0000-0000D4B70000}"/>
    <cellStyle name="Saída 2 16 15 2" xfId="46230" xr:uid="{00000000-0005-0000-0000-0000D5B70000}"/>
    <cellStyle name="Saída 2 16 16" xfId="46231" xr:uid="{00000000-0005-0000-0000-0000D6B70000}"/>
    <cellStyle name="Saída 2 16 16 2" xfId="46232" xr:uid="{00000000-0005-0000-0000-0000D7B70000}"/>
    <cellStyle name="Saída 2 16 17" xfId="46233" xr:uid="{00000000-0005-0000-0000-0000D8B70000}"/>
    <cellStyle name="Saída 2 16 17 2" xfId="46234" xr:uid="{00000000-0005-0000-0000-0000D9B70000}"/>
    <cellStyle name="Saída 2 16 18" xfId="46235" xr:uid="{00000000-0005-0000-0000-0000DAB70000}"/>
    <cellStyle name="Saída 2 16 18 2" xfId="46236" xr:uid="{00000000-0005-0000-0000-0000DBB70000}"/>
    <cellStyle name="Saída 2 16 19" xfId="46237" xr:uid="{00000000-0005-0000-0000-0000DCB70000}"/>
    <cellStyle name="Saída 2 16 19 2" xfId="46238" xr:uid="{00000000-0005-0000-0000-0000DDB70000}"/>
    <cellStyle name="Saída 2 16 2" xfId="1247" xr:uid="{00000000-0005-0000-0000-0000DEB70000}"/>
    <cellStyle name="Saída 2 16 2 2" xfId="46239" xr:uid="{00000000-0005-0000-0000-0000DFB70000}"/>
    <cellStyle name="Saída 2 16 20" xfId="46240" xr:uid="{00000000-0005-0000-0000-0000E0B70000}"/>
    <cellStyle name="Saída 2 16 20 2" xfId="46241" xr:uid="{00000000-0005-0000-0000-0000E1B70000}"/>
    <cellStyle name="Saída 2 16 21" xfId="46242" xr:uid="{00000000-0005-0000-0000-0000E2B70000}"/>
    <cellStyle name="Saída 2 16 21 2" xfId="46243" xr:uid="{00000000-0005-0000-0000-0000E3B70000}"/>
    <cellStyle name="Saída 2 16 22" xfId="46244" xr:uid="{00000000-0005-0000-0000-0000E4B70000}"/>
    <cellStyle name="Saída 2 16 22 2" xfId="46245" xr:uid="{00000000-0005-0000-0000-0000E5B70000}"/>
    <cellStyle name="Saída 2 16 23" xfId="46246" xr:uid="{00000000-0005-0000-0000-0000E6B70000}"/>
    <cellStyle name="Saída 2 16 23 2" xfId="46247" xr:uid="{00000000-0005-0000-0000-0000E7B70000}"/>
    <cellStyle name="Saída 2 16 24" xfId="46248" xr:uid="{00000000-0005-0000-0000-0000E8B70000}"/>
    <cellStyle name="Saída 2 16 24 2" xfId="46249" xr:uid="{00000000-0005-0000-0000-0000E9B70000}"/>
    <cellStyle name="Saída 2 16 25" xfId="46250" xr:uid="{00000000-0005-0000-0000-0000EAB70000}"/>
    <cellStyle name="Saída 2 16 25 2" xfId="46251" xr:uid="{00000000-0005-0000-0000-0000EBB70000}"/>
    <cellStyle name="Saída 2 16 26" xfId="46252" xr:uid="{00000000-0005-0000-0000-0000ECB70000}"/>
    <cellStyle name="Saída 2 16 26 2" xfId="46253" xr:uid="{00000000-0005-0000-0000-0000EDB70000}"/>
    <cellStyle name="Saída 2 16 27" xfId="46254" xr:uid="{00000000-0005-0000-0000-0000EEB70000}"/>
    <cellStyle name="Saída 2 16 27 2" xfId="46255" xr:uid="{00000000-0005-0000-0000-0000EFB70000}"/>
    <cellStyle name="Saída 2 16 28" xfId="46256" xr:uid="{00000000-0005-0000-0000-0000F0B70000}"/>
    <cellStyle name="Saída 2 16 28 2" xfId="46257" xr:uid="{00000000-0005-0000-0000-0000F1B70000}"/>
    <cellStyle name="Saída 2 16 29" xfId="46258" xr:uid="{00000000-0005-0000-0000-0000F2B70000}"/>
    <cellStyle name="Saída 2 16 29 2" xfId="46259" xr:uid="{00000000-0005-0000-0000-0000F3B70000}"/>
    <cellStyle name="Saída 2 16 3" xfId="46260" xr:uid="{00000000-0005-0000-0000-0000F4B70000}"/>
    <cellStyle name="Saída 2 16 3 2" xfId="46261" xr:uid="{00000000-0005-0000-0000-0000F5B70000}"/>
    <cellStyle name="Saída 2 16 30" xfId="46262" xr:uid="{00000000-0005-0000-0000-0000F6B70000}"/>
    <cellStyle name="Saída 2 16 30 2" xfId="46263" xr:uid="{00000000-0005-0000-0000-0000F7B70000}"/>
    <cellStyle name="Saída 2 16 31" xfId="46264" xr:uid="{00000000-0005-0000-0000-0000F8B70000}"/>
    <cellStyle name="Saída 2 16 31 2" xfId="46265" xr:uid="{00000000-0005-0000-0000-0000F9B70000}"/>
    <cellStyle name="Saída 2 16 32" xfId="46266" xr:uid="{00000000-0005-0000-0000-0000FAB70000}"/>
    <cellStyle name="Saída 2 16 32 2" xfId="46267" xr:uid="{00000000-0005-0000-0000-0000FBB70000}"/>
    <cellStyle name="Saída 2 16 33" xfId="46268" xr:uid="{00000000-0005-0000-0000-0000FCB70000}"/>
    <cellStyle name="Saída 2 16 33 2" xfId="46269" xr:uid="{00000000-0005-0000-0000-0000FDB70000}"/>
    <cellStyle name="Saída 2 16 34" xfId="46270" xr:uid="{00000000-0005-0000-0000-0000FEB70000}"/>
    <cellStyle name="Saída 2 16 34 2" xfId="46271" xr:uid="{00000000-0005-0000-0000-0000FFB70000}"/>
    <cellStyle name="Saída 2 16 35" xfId="46272" xr:uid="{00000000-0005-0000-0000-000000B80000}"/>
    <cellStyle name="Saída 2 16 35 2" xfId="46273" xr:uid="{00000000-0005-0000-0000-000001B80000}"/>
    <cellStyle name="Saída 2 16 36" xfId="46274" xr:uid="{00000000-0005-0000-0000-000002B80000}"/>
    <cellStyle name="Saída 2 16 36 2" xfId="46275" xr:uid="{00000000-0005-0000-0000-000003B80000}"/>
    <cellStyle name="Saída 2 16 37" xfId="46276" xr:uid="{00000000-0005-0000-0000-000004B80000}"/>
    <cellStyle name="Saída 2 16 37 2" xfId="46277" xr:uid="{00000000-0005-0000-0000-000005B80000}"/>
    <cellStyle name="Saída 2 16 38" xfId="46278" xr:uid="{00000000-0005-0000-0000-000006B80000}"/>
    <cellStyle name="Saída 2 16 38 2" xfId="46279" xr:uid="{00000000-0005-0000-0000-000007B80000}"/>
    <cellStyle name="Saída 2 16 39" xfId="46280" xr:uid="{00000000-0005-0000-0000-000008B80000}"/>
    <cellStyle name="Saída 2 16 39 2" xfId="46281" xr:uid="{00000000-0005-0000-0000-000009B80000}"/>
    <cellStyle name="Saída 2 16 4" xfId="46282" xr:uid="{00000000-0005-0000-0000-00000AB80000}"/>
    <cellStyle name="Saída 2 16 4 2" xfId="46283" xr:uid="{00000000-0005-0000-0000-00000BB80000}"/>
    <cellStyle name="Saída 2 16 40" xfId="46284" xr:uid="{00000000-0005-0000-0000-00000CB80000}"/>
    <cellStyle name="Saída 2 16 41" xfId="46285" xr:uid="{00000000-0005-0000-0000-00000DB80000}"/>
    <cellStyle name="Saída 2 16 42" xfId="46286" xr:uid="{00000000-0005-0000-0000-00000EB80000}"/>
    <cellStyle name="Saída 2 16 43" xfId="46287" xr:uid="{00000000-0005-0000-0000-00000FB80000}"/>
    <cellStyle name="Saída 2 16 44" xfId="46288" xr:uid="{00000000-0005-0000-0000-000010B80000}"/>
    <cellStyle name="Saída 2 16 45" xfId="46289" xr:uid="{00000000-0005-0000-0000-000011B80000}"/>
    <cellStyle name="Saída 2 16 46" xfId="46290" xr:uid="{00000000-0005-0000-0000-000012B80000}"/>
    <cellStyle name="Saída 2 16 47" xfId="46291" xr:uid="{00000000-0005-0000-0000-000013B80000}"/>
    <cellStyle name="Saída 2 16 48" xfId="46292" xr:uid="{00000000-0005-0000-0000-000014B80000}"/>
    <cellStyle name="Saída 2 16 49" xfId="46293" xr:uid="{00000000-0005-0000-0000-000015B80000}"/>
    <cellStyle name="Saída 2 16 5" xfId="46294" xr:uid="{00000000-0005-0000-0000-000016B80000}"/>
    <cellStyle name="Saída 2 16 5 2" xfId="46295" xr:uid="{00000000-0005-0000-0000-000017B80000}"/>
    <cellStyle name="Saída 2 16 50" xfId="46296" xr:uid="{00000000-0005-0000-0000-000018B80000}"/>
    <cellStyle name="Saída 2 16 51" xfId="46297" xr:uid="{00000000-0005-0000-0000-000019B80000}"/>
    <cellStyle name="Saída 2 16 52" xfId="46298" xr:uid="{00000000-0005-0000-0000-00001AB80000}"/>
    <cellStyle name="Saída 2 16 53" xfId="46299" xr:uid="{00000000-0005-0000-0000-00001BB80000}"/>
    <cellStyle name="Saída 2 16 54" xfId="46300" xr:uid="{00000000-0005-0000-0000-00001CB80000}"/>
    <cellStyle name="Saída 2 16 55" xfId="46301" xr:uid="{00000000-0005-0000-0000-00001DB80000}"/>
    <cellStyle name="Saída 2 16 56" xfId="46302" xr:uid="{00000000-0005-0000-0000-00001EB80000}"/>
    <cellStyle name="Saída 2 16 57" xfId="46303" xr:uid="{00000000-0005-0000-0000-00001FB80000}"/>
    <cellStyle name="Saída 2 16 58" xfId="46304" xr:uid="{00000000-0005-0000-0000-000020B80000}"/>
    <cellStyle name="Saída 2 16 59" xfId="46305" xr:uid="{00000000-0005-0000-0000-000021B80000}"/>
    <cellStyle name="Saída 2 16 6" xfId="46306" xr:uid="{00000000-0005-0000-0000-000022B80000}"/>
    <cellStyle name="Saída 2 16 6 2" xfId="46307" xr:uid="{00000000-0005-0000-0000-000023B80000}"/>
    <cellStyle name="Saída 2 16 60" xfId="46308" xr:uid="{00000000-0005-0000-0000-000024B80000}"/>
    <cellStyle name="Saída 2 16 61" xfId="46309" xr:uid="{00000000-0005-0000-0000-000025B80000}"/>
    <cellStyle name="Saída 2 16 62" xfId="46310" xr:uid="{00000000-0005-0000-0000-000026B80000}"/>
    <cellStyle name="Saída 2 16 63" xfId="46311" xr:uid="{00000000-0005-0000-0000-000027B80000}"/>
    <cellStyle name="Saída 2 16 64" xfId="46312" xr:uid="{00000000-0005-0000-0000-000028B80000}"/>
    <cellStyle name="Saída 2 16 65" xfId="46313" xr:uid="{00000000-0005-0000-0000-000029B80000}"/>
    <cellStyle name="Saída 2 16 66" xfId="46314" xr:uid="{00000000-0005-0000-0000-00002AB80000}"/>
    <cellStyle name="Saída 2 16 67" xfId="46315" xr:uid="{00000000-0005-0000-0000-00002BB80000}"/>
    <cellStyle name="Saída 2 16 68" xfId="46316" xr:uid="{00000000-0005-0000-0000-00002CB80000}"/>
    <cellStyle name="Saída 2 16 69" xfId="46317" xr:uid="{00000000-0005-0000-0000-00002DB80000}"/>
    <cellStyle name="Saída 2 16 7" xfId="46318" xr:uid="{00000000-0005-0000-0000-00002EB80000}"/>
    <cellStyle name="Saída 2 16 7 2" xfId="46319" xr:uid="{00000000-0005-0000-0000-00002FB80000}"/>
    <cellStyle name="Saída 2 16 70" xfId="46320" xr:uid="{00000000-0005-0000-0000-000030B80000}"/>
    <cellStyle name="Saída 2 16 71" xfId="46321" xr:uid="{00000000-0005-0000-0000-000031B80000}"/>
    <cellStyle name="Saída 2 16 72" xfId="46322" xr:uid="{00000000-0005-0000-0000-000032B80000}"/>
    <cellStyle name="Saída 2 16 73" xfId="46323" xr:uid="{00000000-0005-0000-0000-000033B80000}"/>
    <cellStyle name="Saída 2 16 74" xfId="46324" xr:uid="{00000000-0005-0000-0000-000034B80000}"/>
    <cellStyle name="Saída 2 16 75" xfId="46325" xr:uid="{00000000-0005-0000-0000-000035B80000}"/>
    <cellStyle name="Saída 2 16 76" xfId="46326" xr:uid="{00000000-0005-0000-0000-000036B80000}"/>
    <cellStyle name="Saída 2 16 77" xfId="52436" xr:uid="{00000000-0005-0000-0000-000037B80000}"/>
    <cellStyle name="Saída 2 16 78" xfId="52330" xr:uid="{00000000-0005-0000-0000-000038B80000}"/>
    <cellStyle name="Saída 2 16 79" xfId="53127" xr:uid="{00000000-0005-0000-0000-000039B80000}"/>
    <cellStyle name="Saída 2 16 8" xfId="46327" xr:uid="{00000000-0005-0000-0000-00003AB80000}"/>
    <cellStyle name="Saída 2 16 8 2" xfId="46328" xr:uid="{00000000-0005-0000-0000-00003BB80000}"/>
    <cellStyle name="Saída 2 16 9" xfId="46329" xr:uid="{00000000-0005-0000-0000-00003CB80000}"/>
    <cellStyle name="Saída 2 16 9 2" xfId="46330" xr:uid="{00000000-0005-0000-0000-00003DB80000}"/>
    <cellStyle name="Saída 2 17" xfId="1248" xr:uid="{00000000-0005-0000-0000-00003EB80000}"/>
    <cellStyle name="Saída 2 17 10" xfId="46331" xr:uid="{00000000-0005-0000-0000-00003FB80000}"/>
    <cellStyle name="Saída 2 17 10 2" xfId="46332" xr:uid="{00000000-0005-0000-0000-000040B80000}"/>
    <cellStyle name="Saída 2 17 11" xfId="46333" xr:uid="{00000000-0005-0000-0000-000041B80000}"/>
    <cellStyle name="Saída 2 17 11 2" xfId="46334" xr:uid="{00000000-0005-0000-0000-000042B80000}"/>
    <cellStyle name="Saída 2 17 12" xfId="46335" xr:uid="{00000000-0005-0000-0000-000043B80000}"/>
    <cellStyle name="Saída 2 17 12 2" xfId="46336" xr:uid="{00000000-0005-0000-0000-000044B80000}"/>
    <cellStyle name="Saída 2 17 13" xfId="46337" xr:uid="{00000000-0005-0000-0000-000045B80000}"/>
    <cellStyle name="Saída 2 17 13 2" xfId="46338" xr:uid="{00000000-0005-0000-0000-000046B80000}"/>
    <cellStyle name="Saída 2 17 14" xfId="46339" xr:uid="{00000000-0005-0000-0000-000047B80000}"/>
    <cellStyle name="Saída 2 17 14 2" xfId="46340" xr:uid="{00000000-0005-0000-0000-000048B80000}"/>
    <cellStyle name="Saída 2 17 15" xfId="46341" xr:uid="{00000000-0005-0000-0000-000049B80000}"/>
    <cellStyle name="Saída 2 17 15 2" xfId="46342" xr:uid="{00000000-0005-0000-0000-00004AB80000}"/>
    <cellStyle name="Saída 2 17 16" xfId="46343" xr:uid="{00000000-0005-0000-0000-00004BB80000}"/>
    <cellStyle name="Saída 2 17 16 2" xfId="46344" xr:uid="{00000000-0005-0000-0000-00004CB80000}"/>
    <cellStyle name="Saída 2 17 17" xfId="46345" xr:uid="{00000000-0005-0000-0000-00004DB80000}"/>
    <cellStyle name="Saída 2 17 17 2" xfId="46346" xr:uid="{00000000-0005-0000-0000-00004EB80000}"/>
    <cellStyle name="Saída 2 17 18" xfId="46347" xr:uid="{00000000-0005-0000-0000-00004FB80000}"/>
    <cellStyle name="Saída 2 17 18 2" xfId="46348" xr:uid="{00000000-0005-0000-0000-000050B80000}"/>
    <cellStyle name="Saída 2 17 19" xfId="46349" xr:uid="{00000000-0005-0000-0000-000051B80000}"/>
    <cellStyle name="Saída 2 17 19 2" xfId="46350" xr:uid="{00000000-0005-0000-0000-000052B80000}"/>
    <cellStyle name="Saída 2 17 2" xfId="1249" xr:uid="{00000000-0005-0000-0000-000053B80000}"/>
    <cellStyle name="Saída 2 17 2 2" xfId="46351" xr:uid="{00000000-0005-0000-0000-000054B80000}"/>
    <cellStyle name="Saída 2 17 20" xfId="46352" xr:uid="{00000000-0005-0000-0000-000055B80000}"/>
    <cellStyle name="Saída 2 17 20 2" xfId="46353" xr:uid="{00000000-0005-0000-0000-000056B80000}"/>
    <cellStyle name="Saída 2 17 21" xfId="46354" xr:uid="{00000000-0005-0000-0000-000057B80000}"/>
    <cellStyle name="Saída 2 17 21 2" xfId="46355" xr:uid="{00000000-0005-0000-0000-000058B80000}"/>
    <cellStyle name="Saída 2 17 22" xfId="46356" xr:uid="{00000000-0005-0000-0000-000059B80000}"/>
    <cellStyle name="Saída 2 17 22 2" xfId="46357" xr:uid="{00000000-0005-0000-0000-00005AB80000}"/>
    <cellStyle name="Saída 2 17 23" xfId="46358" xr:uid="{00000000-0005-0000-0000-00005BB80000}"/>
    <cellStyle name="Saída 2 17 23 2" xfId="46359" xr:uid="{00000000-0005-0000-0000-00005CB80000}"/>
    <cellStyle name="Saída 2 17 24" xfId="46360" xr:uid="{00000000-0005-0000-0000-00005DB80000}"/>
    <cellStyle name="Saída 2 17 24 2" xfId="46361" xr:uid="{00000000-0005-0000-0000-00005EB80000}"/>
    <cellStyle name="Saída 2 17 25" xfId="46362" xr:uid="{00000000-0005-0000-0000-00005FB80000}"/>
    <cellStyle name="Saída 2 17 25 2" xfId="46363" xr:uid="{00000000-0005-0000-0000-000060B80000}"/>
    <cellStyle name="Saída 2 17 26" xfId="46364" xr:uid="{00000000-0005-0000-0000-000061B80000}"/>
    <cellStyle name="Saída 2 17 26 2" xfId="46365" xr:uid="{00000000-0005-0000-0000-000062B80000}"/>
    <cellStyle name="Saída 2 17 27" xfId="46366" xr:uid="{00000000-0005-0000-0000-000063B80000}"/>
    <cellStyle name="Saída 2 17 27 2" xfId="46367" xr:uid="{00000000-0005-0000-0000-000064B80000}"/>
    <cellStyle name="Saída 2 17 28" xfId="46368" xr:uid="{00000000-0005-0000-0000-000065B80000}"/>
    <cellStyle name="Saída 2 17 28 2" xfId="46369" xr:uid="{00000000-0005-0000-0000-000066B80000}"/>
    <cellStyle name="Saída 2 17 29" xfId="46370" xr:uid="{00000000-0005-0000-0000-000067B80000}"/>
    <cellStyle name="Saída 2 17 29 2" xfId="46371" xr:uid="{00000000-0005-0000-0000-000068B80000}"/>
    <cellStyle name="Saída 2 17 3" xfId="46372" xr:uid="{00000000-0005-0000-0000-000069B80000}"/>
    <cellStyle name="Saída 2 17 3 2" xfId="46373" xr:uid="{00000000-0005-0000-0000-00006AB80000}"/>
    <cellStyle name="Saída 2 17 30" xfId="46374" xr:uid="{00000000-0005-0000-0000-00006BB80000}"/>
    <cellStyle name="Saída 2 17 30 2" xfId="46375" xr:uid="{00000000-0005-0000-0000-00006CB80000}"/>
    <cellStyle name="Saída 2 17 31" xfId="46376" xr:uid="{00000000-0005-0000-0000-00006DB80000}"/>
    <cellStyle name="Saída 2 17 31 2" xfId="46377" xr:uid="{00000000-0005-0000-0000-00006EB80000}"/>
    <cellStyle name="Saída 2 17 32" xfId="46378" xr:uid="{00000000-0005-0000-0000-00006FB80000}"/>
    <cellStyle name="Saída 2 17 32 2" xfId="46379" xr:uid="{00000000-0005-0000-0000-000070B80000}"/>
    <cellStyle name="Saída 2 17 33" xfId="46380" xr:uid="{00000000-0005-0000-0000-000071B80000}"/>
    <cellStyle name="Saída 2 17 33 2" xfId="46381" xr:uid="{00000000-0005-0000-0000-000072B80000}"/>
    <cellStyle name="Saída 2 17 34" xfId="46382" xr:uid="{00000000-0005-0000-0000-000073B80000}"/>
    <cellStyle name="Saída 2 17 34 2" xfId="46383" xr:uid="{00000000-0005-0000-0000-000074B80000}"/>
    <cellStyle name="Saída 2 17 35" xfId="46384" xr:uid="{00000000-0005-0000-0000-000075B80000}"/>
    <cellStyle name="Saída 2 17 35 2" xfId="46385" xr:uid="{00000000-0005-0000-0000-000076B80000}"/>
    <cellStyle name="Saída 2 17 36" xfId="46386" xr:uid="{00000000-0005-0000-0000-000077B80000}"/>
    <cellStyle name="Saída 2 17 36 2" xfId="46387" xr:uid="{00000000-0005-0000-0000-000078B80000}"/>
    <cellStyle name="Saída 2 17 37" xfId="46388" xr:uid="{00000000-0005-0000-0000-000079B80000}"/>
    <cellStyle name="Saída 2 17 37 2" xfId="46389" xr:uid="{00000000-0005-0000-0000-00007AB80000}"/>
    <cellStyle name="Saída 2 17 38" xfId="46390" xr:uid="{00000000-0005-0000-0000-00007BB80000}"/>
    <cellStyle name="Saída 2 17 38 2" xfId="46391" xr:uid="{00000000-0005-0000-0000-00007CB80000}"/>
    <cellStyle name="Saída 2 17 39" xfId="46392" xr:uid="{00000000-0005-0000-0000-00007DB80000}"/>
    <cellStyle name="Saída 2 17 39 2" xfId="46393" xr:uid="{00000000-0005-0000-0000-00007EB80000}"/>
    <cellStyle name="Saída 2 17 4" xfId="46394" xr:uid="{00000000-0005-0000-0000-00007FB80000}"/>
    <cellStyle name="Saída 2 17 4 2" xfId="46395" xr:uid="{00000000-0005-0000-0000-000080B80000}"/>
    <cellStyle name="Saída 2 17 40" xfId="46396" xr:uid="{00000000-0005-0000-0000-000081B80000}"/>
    <cellStyle name="Saída 2 17 41" xfId="46397" xr:uid="{00000000-0005-0000-0000-000082B80000}"/>
    <cellStyle name="Saída 2 17 42" xfId="46398" xr:uid="{00000000-0005-0000-0000-000083B80000}"/>
    <cellStyle name="Saída 2 17 43" xfId="46399" xr:uid="{00000000-0005-0000-0000-000084B80000}"/>
    <cellStyle name="Saída 2 17 44" xfId="46400" xr:uid="{00000000-0005-0000-0000-000085B80000}"/>
    <cellStyle name="Saída 2 17 45" xfId="46401" xr:uid="{00000000-0005-0000-0000-000086B80000}"/>
    <cellStyle name="Saída 2 17 46" xfId="46402" xr:uid="{00000000-0005-0000-0000-000087B80000}"/>
    <cellStyle name="Saída 2 17 47" xfId="46403" xr:uid="{00000000-0005-0000-0000-000088B80000}"/>
    <cellStyle name="Saída 2 17 48" xfId="46404" xr:uid="{00000000-0005-0000-0000-000089B80000}"/>
    <cellStyle name="Saída 2 17 49" xfId="46405" xr:uid="{00000000-0005-0000-0000-00008AB80000}"/>
    <cellStyle name="Saída 2 17 5" xfId="46406" xr:uid="{00000000-0005-0000-0000-00008BB80000}"/>
    <cellStyle name="Saída 2 17 5 2" xfId="46407" xr:uid="{00000000-0005-0000-0000-00008CB80000}"/>
    <cellStyle name="Saída 2 17 50" xfId="46408" xr:uid="{00000000-0005-0000-0000-00008DB80000}"/>
    <cellStyle name="Saída 2 17 51" xfId="46409" xr:uid="{00000000-0005-0000-0000-00008EB80000}"/>
    <cellStyle name="Saída 2 17 52" xfId="46410" xr:uid="{00000000-0005-0000-0000-00008FB80000}"/>
    <cellStyle name="Saída 2 17 53" xfId="46411" xr:uid="{00000000-0005-0000-0000-000090B80000}"/>
    <cellStyle name="Saída 2 17 54" xfId="46412" xr:uid="{00000000-0005-0000-0000-000091B80000}"/>
    <cellStyle name="Saída 2 17 55" xfId="46413" xr:uid="{00000000-0005-0000-0000-000092B80000}"/>
    <cellStyle name="Saída 2 17 56" xfId="46414" xr:uid="{00000000-0005-0000-0000-000093B80000}"/>
    <cellStyle name="Saída 2 17 57" xfId="46415" xr:uid="{00000000-0005-0000-0000-000094B80000}"/>
    <cellStyle name="Saída 2 17 58" xfId="46416" xr:uid="{00000000-0005-0000-0000-000095B80000}"/>
    <cellStyle name="Saída 2 17 59" xfId="46417" xr:uid="{00000000-0005-0000-0000-000096B80000}"/>
    <cellStyle name="Saída 2 17 6" xfId="46418" xr:uid="{00000000-0005-0000-0000-000097B80000}"/>
    <cellStyle name="Saída 2 17 6 2" xfId="46419" xr:uid="{00000000-0005-0000-0000-000098B80000}"/>
    <cellStyle name="Saída 2 17 60" xfId="46420" xr:uid="{00000000-0005-0000-0000-000099B80000}"/>
    <cellStyle name="Saída 2 17 61" xfId="46421" xr:uid="{00000000-0005-0000-0000-00009AB80000}"/>
    <cellStyle name="Saída 2 17 62" xfId="46422" xr:uid="{00000000-0005-0000-0000-00009BB80000}"/>
    <cellStyle name="Saída 2 17 63" xfId="46423" xr:uid="{00000000-0005-0000-0000-00009CB80000}"/>
    <cellStyle name="Saída 2 17 64" xfId="46424" xr:uid="{00000000-0005-0000-0000-00009DB80000}"/>
    <cellStyle name="Saída 2 17 65" xfId="46425" xr:uid="{00000000-0005-0000-0000-00009EB80000}"/>
    <cellStyle name="Saída 2 17 66" xfId="46426" xr:uid="{00000000-0005-0000-0000-00009FB80000}"/>
    <cellStyle name="Saída 2 17 67" xfId="46427" xr:uid="{00000000-0005-0000-0000-0000A0B80000}"/>
    <cellStyle name="Saída 2 17 68" xfId="46428" xr:uid="{00000000-0005-0000-0000-0000A1B80000}"/>
    <cellStyle name="Saída 2 17 69" xfId="46429" xr:uid="{00000000-0005-0000-0000-0000A2B80000}"/>
    <cellStyle name="Saída 2 17 7" xfId="46430" xr:uid="{00000000-0005-0000-0000-0000A3B80000}"/>
    <cellStyle name="Saída 2 17 7 2" xfId="46431" xr:uid="{00000000-0005-0000-0000-0000A4B80000}"/>
    <cellStyle name="Saída 2 17 70" xfId="46432" xr:uid="{00000000-0005-0000-0000-0000A5B80000}"/>
    <cellStyle name="Saída 2 17 71" xfId="46433" xr:uid="{00000000-0005-0000-0000-0000A6B80000}"/>
    <cellStyle name="Saída 2 17 72" xfId="46434" xr:uid="{00000000-0005-0000-0000-0000A7B80000}"/>
    <cellStyle name="Saída 2 17 73" xfId="46435" xr:uid="{00000000-0005-0000-0000-0000A8B80000}"/>
    <cellStyle name="Saída 2 17 74" xfId="46436" xr:uid="{00000000-0005-0000-0000-0000A9B80000}"/>
    <cellStyle name="Saída 2 17 75" xfId="46437" xr:uid="{00000000-0005-0000-0000-0000AAB80000}"/>
    <cellStyle name="Saída 2 17 76" xfId="46438" xr:uid="{00000000-0005-0000-0000-0000ABB80000}"/>
    <cellStyle name="Saída 2 17 77" xfId="52457" xr:uid="{00000000-0005-0000-0000-0000ACB80000}"/>
    <cellStyle name="Saída 2 17 78" xfId="52307" xr:uid="{00000000-0005-0000-0000-0000ADB80000}"/>
    <cellStyle name="Saída 2 17 79" xfId="53148" xr:uid="{00000000-0005-0000-0000-0000AEB80000}"/>
    <cellStyle name="Saída 2 17 8" xfId="46439" xr:uid="{00000000-0005-0000-0000-0000AFB80000}"/>
    <cellStyle name="Saída 2 17 8 2" xfId="46440" xr:uid="{00000000-0005-0000-0000-0000B0B80000}"/>
    <cellStyle name="Saída 2 17 9" xfId="46441" xr:uid="{00000000-0005-0000-0000-0000B1B80000}"/>
    <cellStyle name="Saída 2 17 9 2" xfId="46442" xr:uid="{00000000-0005-0000-0000-0000B2B80000}"/>
    <cellStyle name="Saída 2 18" xfId="1250" xr:uid="{00000000-0005-0000-0000-0000B3B80000}"/>
    <cellStyle name="Saída 2 18 10" xfId="46443" xr:uid="{00000000-0005-0000-0000-0000B4B80000}"/>
    <cellStyle name="Saída 2 18 10 2" xfId="46444" xr:uid="{00000000-0005-0000-0000-0000B5B80000}"/>
    <cellStyle name="Saída 2 18 11" xfId="46445" xr:uid="{00000000-0005-0000-0000-0000B6B80000}"/>
    <cellStyle name="Saída 2 18 11 2" xfId="46446" xr:uid="{00000000-0005-0000-0000-0000B7B80000}"/>
    <cellStyle name="Saída 2 18 12" xfId="46447" xr:uid="{00000000-0005-0000-0000-0000B8B80000}"/>
    <cellStyle name="Saída 2 18 12 2" xfId="46448" xr:uid="{00000000-0005-0000-0000-0000B9B80000}"/>
    <cellStyle name="Saída 2 18 13" xfId="46449" xr:uid="{00000000-0005-0000-0000-0000BAB80000}"/>
    <cellStyle name="Saída 2 18 13 2" xfId="46450" xr:uid="{00000000-0005-0000-0000-0000BBB80000}"/>
    <cellStyle name="Saída 2 18 14" xfId="46451" xr:uid="{00000000-0005-0000-0000-0000BCB80000}"/>
    <cellStyle name="Saída 2 18 14 2" xfId="46452" xr:uid="{00000000-0005-0000-0000-0000BDB80000}"/>
    <cellStyle name="Saída 2 18 15" xfId="46453" xr:uid="{00000000-0005-0000-0000-0000BEB80000}"/>
    <cellStyle name="Saída 2 18 15 2" xfId="46454" xr:uid="{00000000-0005-0000-0000-0000BFB80000}"/>
    <cellStyle name="Saída 2 18 16" xfId="46455" xr:uid="{00000000-0005-0000-0000-0000C0B80000}"/>
    <cellStyle name="Saída 2 18 16 2" xfId="46456" xr:uid="{00000000-0005-0000-0000-0000C1B80000}"/>
    <cellStyle name="Saída 2 18 17" xfId="46457" xr:uid="{00000000-0005-0000-0000-0000C2B80000}"/>
    <cellStyle name="Saída 2 18 17 2" xfId="46458" xr:uid="{00000000-0005-0000-0000-0000C3B80000}"/>
    <cellStyle name="Saída 2 18 18" xfId="46459" xr:uid="{00000000-0005-0000-0000-0000C4B80000}"/>
    <cellStyle name="Saída 2 18 18 2" xfId="46460" xr:uid="{00000000-0005-0000-0000-0000C5B80000}"/>
    <cellStyle name="Saída 2 18 19" xfId="46461" xr:uid="{00000000-0005-0000-0000-0000C6B80000}"/>
    <cellStyle name="Saída 2 18 19 2" xfId="46462" xr:uid="{00000000-0005-0000-0000-0000C7B80000}"/>
    <cellStyle name="Saída 2 18 2" xfId="1251" xr:uid="{00000000-0005-0000-0000-0000C8B80000}"/>
    <cellStyle name="Saída 2 18 2 2" xfId="46463" xr:uid="{00000000-0005-0000-0000-0000C9B80000}"/>
    <cellStyle name="Saída 2 18 20" xfId="46464" xr:uid="{00000000-0005-0000-0000-0000CAB80000}"/>
    <cellStyle name="Saída 2 18 20 2" xfId="46465" xr:uid="{00000000-0005-0000-0000-0000CBB80000}"/>
    <cellStyle name="Saída 2 18 21" xfId="46466" xr:uid="{00000000-0005-0000-0000-0000CCB80000}"/>
    <cellStyle name="Saída 2 18 21 2" xfId="46467" xr:uid="{00000000-0005-0000-0000-0000CDB80000}"/>
    <cellStyle name="Saída 2 18 22" xfId="46468" xr:uid="{00000000-0005-0000-0000-0000CEB80000}"/>
    <cellStyle name="Saída 2 18 22 2" xfId="46469" xr:uid="{00000000-0005-0000-0000-0000CFB80000}"/>
    <cellStyle name="Saída 2 18 23" xfId="46470" xr:uid="{00000000-0005-0000-0000-0000D0B80000}"/>
    <cellStyle name="Saída 2 18 23 2" xfId="46471" xr:uid="{00000000-0005-0000-0000-0000D1B80000}"/>
    <cellStyle name="Saída 2 18 24" xfId="46472" xr:uid="{00000000-0005-0000-0000-0000D2B80000}"/>
    <cellStyle name="Saída 2 18 24 2" xfId="46473" xr:uid="{00000000-0005-0000-0000-0000D3B80000}"/>
    <cellStyle name="Saída 2 18 25" xfId="46474" xr:uid="{00000000-0005-0000-0000-0000D4B80000}"/>
    <cellStyle name="Saída 2 18 25 2" xfId="46475" xr:uid="{00000000-0005-0000-0000-0000D5B80000}"/>
    <cellStyle name="Saída 2 18 26" xfId="46476" xr:uid="{00000000-0005-0000-0000-0000D6B80000}"/>
    <cellStyle name="Saída 2 18 26 2" xfId="46477" xr:uid="{00000000-0005-0000-0000-0000D7B80000}"/>
    <cellStyle name="Saída 2 18 27" xfId="46478" xr:uid="{00000000-0005-0000-0000-0000D8B80000}"/>
    <cellStyle name="Saída 2 18 27 2" xfId="46479" xr:uid="{00000000-0005-0000-0000-0000D9B80000}"/>
    <cellStyle name="Saída 2 18 28" xfId="46480" xr:uid="{00000000-0005-0000-0000-0000DAB80000}"/>
    <cellStyle name="Saída 2 18 28 2" xfId="46481" xr:uid="{00000000-0005-0000-0000-0000DBB80000}"/>
    <cellStyle name="Saída 2 18 29" xfId="46482" xr:uid="{00000000-0005-0000-0000-0000DCB80000}"/>
    <cellStyle name="Saída 2 18 29 2" xfId="46483" xr:uid="{00000000-0005-0000-0000-0000DDB80000}"/>
    <cellStyle name="Saída 2 18 3" xfId="46484" xr:uid="{00000000-0005-0000-0000-0000DEB80000}"/>
    <cellStyle name="Saída 2 18 3 2" xfId="46485" xr:uid="{00000000-0005-0000-0000-0000DFB80000}"/>
    <cellStyle name="Saída 2 18 30" xfId="46486" xr:uid="{00000000-0005-0000-0000-0000E0B80000}"/>
    <cellStyle name="Saída 2 18 30 2" xfId="46487" xr:uid="{00000000-0005-0000-0000-0000E1B80000}"/>
    <cellStyle name="Saída 2 18 31" xfId="46488" xr:uid="{00000000-0005-0000-0000-0000E2B80000}"/>
    <cellStyle name="Saída 2 18 31 2" xfId="46489" xr:uid="{00000000-0005-0000-0000-0000E3B80000}"/>
    <cellStyle name="Saída 2 18 32" xfId="46490" xr:uid="{00000000-0005-0000-0000-0000E4B80000}"/>
    <cellStyle name="Saída 2 18 32 2" xfId="46491" xr:uid="{00000000-0005-0000-0000-0000E5B80000}"/>
    <cellStyle name="Saída 2 18 33" xfId="46492" xr:uid="{00000000-0005-0000-0000-0000E6B80000}"/>
    <cellStyle name="Saída 2 18 33 2" xfId="46493" xr:uid="{00000000-0005-0000-0000-0000E7B80000}"/>
    <cellStyle name="Saída 2 18 34" xfId="46494" xr:uid="{00000000-0005-0000-0000-0000E8B80000}"/>
    <cellStyle name="Saída 2 18 34 2" xfId="46495" xr:uid="{00000000-0005-0000-0000-0000E9B80000}"/>
    <cellStyle name="Saída 2 18 35" xfId="46496" xr:uid="{00000000-0005-0000-0000-0000EAB80000}"/>
    <cellStyle name="Saída 2 18 35 2" xfId="46497" xr:uid="{00000000-0005-0000-0000-0000EBB80000}"/>
    <cellStyle name="Saída 2 18 36" xfId="46498" xr:uid="{00000000-0005-0000-0000-0000ECB80000}"/>
    <cellStyle name="Saída 2 18 36 2" xfId="46499" xr:uid="{00000000-0005-0000-0000-0000EDB80000}"/>
    <cellStyle name="Saída 2 18 37" xfId="46500" xr:uid="{00000000-0005-0000-0000-0000EEB80000}"/>
    <cellStyle name="Saída 2 18 37 2" xfId="46501" xr:uid="{00000000-0005-0000-0000-0000EFB80000}"/>
    <cellStyle name="Saída 2 18 38" xfId="46502" xr:uid="{00000000-0005-0000-0000-0000F0B80000}"/>
    <cellStyle name="Saída 2 18 38 2" xfId="46503" xr:uid="{00000000-0005-0000-0000-0000F1B80000}"/>
    <cellStyle name="Saída 2 18 39" xfId="46504" xr:uid="{00000000-0005-0000-0000-0000F2B80000}"/>
    <cellStyle name="Saída 2 18 39 2" xfId="46505" xr:uid="{00000000-0005-0000-0000-0000F3B80000}"/>
    <cellStyle name="Saída 2 18 4" xfId="46506" xr:uid="{00000000-0005-0000-0000-0000F4B80000}"/>
    <cellStyle name="Saída 2 18 4 2" xfId="46507" xr:uid="{00000000-0005-0000-0000-0000F5B80000}"/>
    <cellStyle name="Saída 2 18 40" xfId="46508" xr:uid="{00000000-0005-0000-0000-0000F6B80000}"/>
    <cellStyle name="Saída 2 18 41" xfId="46509" xr:uid="{00000000-0005-0000-0000-0000F7B80000}"/>
    <cellStyle name="Saída 2 18 42" xfId="46510" xr:uid="{00000000-0005-0000-0000-0000F8B80000}"/>
    <cellStyle name="Saída 2 18 43" xfId="46511" xr:uid="{00000000-0005-0000-0000-0000F9B80000}"/>
    <cellStyle name="Saída 2 18 44" xfId="46512" xr:uid="{00000000-0005-0000-0000-0000FAB80000}"/>
    <cellStyle name="Saída 2 18 45" xfId="46513" xr:uid="{00000000-0005-0000-0000-0000FBB80000}"/>
    <cellStyle name="Saída 2 18 46" xfId="46514" xr:uid="{00000000-0005-0000-0000-0000FCB80000}"/>
    <cellStyle name="Saída 2 18 47" xfId="46515" xr:uid="{00000000-0005-0000-0000-0000FDB80000}"/>
    <cellStyle name="Saída 2 18 48" xfId="46516" xr:uid="{00000000-0005-0000-0000-0000FEB80000}"/>
    <cellStyle name="Saída 2 18 49" xfId="46517" xr:uid="{00000000-0005-0000-0000-0000FFB80000}"/>
    <cellStyle name="Saída 2 18 5" xfId="46518" xr:uid="{00000000-0005-0000-0000-000000B90000}"/>
    <cellStyle name="Saída 2 18 5 2" xfId="46519" xr:uid="{00000000-0005-0000-0000-000001B90000}"/>
    <cellStyle name="Saída 2 18 50" xfId="46520" xr:uid="{00000000-0005-0000-0000-000002B90000}"/>
    <cellStyle name="Saída 2 18 51" xfId="46521" xr:uid="{00000000-0005-0000-0000-000003B90000}"/>
    <cellStyle name="Saída 2 18 52" xfId="46522" xr:uid="{00000000-0005-0000-0000-000004B90000}"/>
    <cellStyle name="Saída 2 18 53" xfId="46523" xr:uid="{00000000-0005-0000-0000-000005B90000}"/>
    <cellStyle name="Saída 2 18 54" xfId="46524" xr:uid="{00000000-0005-0000-0000-000006B90000}"/>
    <cellStyle name="Saída 2 18 55" xfId="46525" xr:uid="{00000000-0005-0000-0000-000007B90000}"/>
    <cellStyle name="Saída 2 18 56" xfId="46526" xr:uid="{00000000-0005-0000-0000-000008B90000}"/>
    <cellStyle name="Saída 2 18 57" xfId="46527" xr:uid="{00000000-0005-0000-0000-000009B90000}"/>
    <cellStyle name="Saída 2 18 58" xfId="46528" xr:uid="{00000000-0005-0000-0000-00000AB90000}"/>
    <cellStyle name="Saída 2 18 59" xfId="46529" xr:uid="{00000000-0005-0000-0000-00000BB90000}"/>
    <cellStyle name="Saída 2 18 6" xfId="46530" xr:uid="{00000000-0005-0000-0000-00000CB90000}"/>
    <cellStyle name="Saída 2 18 6 2" xfId="46531" xr:uid="{00000000-0005-0000-0000-00000DB90000}"/>
    <cellStyle name="Saída 2 18 60" xfId="46532" xr:uid="{00000000-0005-0000-0000-00000EB90000}"/>
    <cellStyle name="Saída 2 18 61" xfId="46533" xr:uid="{00000000-0005-0000-0000-00000FB90000}"/>
    <cellStyle name="Saída 2 18 62" xfId="46534" xr:uid="{00000000-0005-0000-0000-000010B90000}"/>
    <cellStyle name="Saída 2 18 63" xfId="46535" xr:uid="{00000000-0005-0000-0000-000011B90000}"/>
    <cellStyle name="Saída 2 18 64" xfId="46536" xr:uid="{00000000-0005-0000-0000-000012B90000}"/>
    <cellStyle name="Saída 2 18 65" xfId="46537" xr:uid="{00000000-0005-0000-0000-000013B90000}"/>
    <cellStyle name="Saída 2 18 66" xfId="46538" xr:uid="{00000000-0005-0000-0000-000014B90000}"/>
    <cellStyle name="Saída 2 18 67" xfId="46539" xr:uid="{00000000-0005-0000-0000-000015B90000}"/>
    <cellStyle name="Saída 2 18 68" xfId="46540" xr:uid="{00000000-0005-0000-0000-000016B90000}"/>
    <cellStyle name="Saída 2 18 69" xfId="46541" xr:uid="{00000000-0005-0000-0000-000017B90000}"/>
    <cellStyle name="Saída 2 18 7" xfId="46542" xr:uid="{00000000-0005-0000-0000-000018B90000}"/>
    <cellStyle name="Saída 2 18 7 2" xfId="46543" xr:uid="{00000000-0005-0000-0000-000019B90000}"/>
    <cellStyle name="Saída 2 18 70" xfId="46544" xr:uid="{00000000-0005-0000-0000-00001AB90000}"/>
    <cellStyle name="Saída 2 18 71" xfId="46545" xr:uid="{00000000-0005-0000-0000-00001BB90000}"/>
    <cellStyle name="Saída 2 18 72" xfId="46546" xr:uid="{00000000-0005-0000-0000-00001CB90000}"/>
    <cellStyle name="Saída 2 18 73" xfId="46547" xr:uid="{00000000-0005-0000-0000-00001DB90000}"/>
    <cellStyle name="Saída 2 18 74" xfId="46548" xr:uid="{00000000-0005-0000-0000-00001EB90000}"/>
    <cellStyle name="Saída 2 18 75" xfId="46549" xr:uid="{00000000-0005-0000-0000-00001FB90000}"/>
    <cellStyle name="Saída 2 18 76" xfId="46550" xr:uid="{00000000-0005-0000-0000-000020B90000}"/>
    <cellStyle name="Saída 2 18 77" xfId="52716" xr:uid="{00000000-0005-0000-0000-000021B90000}"/>
    <cellStyle name="Saída 2 18 78" xfId="52986" xr:uid="{00000000-0005-0000-0000-000022B90000}"/>
    <cellStyle name="Saída 2 18 79" xfId="53447" xr:uid="{00000000-0005-0000-0000-000023B90000}"/>
    <cellStyle name="Saída 2 18 8" xfId="46551" xr:uid="{00000000-0005-0000-0000-000024B90000}"/>
    <cellStyle name="Saída 2 18 8 2" xfId="46552" xr:uid="{00000000-0005-0000-0000-000025B90000}"/>
    <cellStyle name="Saída 2 18 9" xfId="46553" xr:uid="{00000000-0005-0000-0000-000026B90000}"/>
    <cellStyle name="Saída 2 18 9 2" xfId="46554" xr:uid="{00000000-0005-0000-0000-000027B90000}"/>
    <cellStyle name="Saída 2 19" xfId="1252" xr:uid="{00000000-0005-0000-0000-000028B90000}"/>
    <cellStyle name="Saída 2 19 10" xfId="46555" xr:uid="{00000000-0005-0000-0000-000029B90000}"/>
    <cellStyle name="Saída 2 19 10 2" xfId="46556" xr:uid="{00000000-0005-0000-0000-00002AB90000}"/>
    <cellStyle name="Saída 2 19 11" xfId="46557" xr:uid="{00000000-0005-0000-0000-00002BB90000}"/>
    <cellStyle name="Saída 2 19 11 2" xfId="46558" xr:uid="{00000000-0005-0000-0000-00002CB90000}"/>
    <cellStyle name="Saída 2 19 12" xfId="46559" xr:uid="{00000000-0005-0000-0000-00002DB90000}"/>
    <cellStyle name="Saída 2 19 12 2" xfId="46560" xr:uid="{00000000-0005-0000-0000-00002EB90000}"/>
    <cellStyle name="Saída 2 19 13" xfId="46561" xr:uid="{00000000-0005-0000-0000-00002FB90000}"/>
    <cellStyle name="Saída 2 19 13 2" xfId="46562" xr:uid="{00000000-0005-0000-0000-000030B90000}"/>
    <cellStyle name="Saída 2 19 14" xfId="46563" xr:uid="{00000000-0005-0000-0000-000031B90000}"/>
    <cellStyle name="Saída 2 19 14 2" xfId="46564" xr:uid="{00000000-0005-0000-0000-000032B90000}"/>
    <cellStyle name="Saída 2 19 15" xfId="46565" xr:uid="{00000000-0005-0000-0000-000033B90000}"/>
    <cellStyle name="Saída 2 19 15 2" xfId="46566" xr:uid="{00000000-0005-0000-0000-000034B90000}"/>
    <cellStyle name="Saída 2 19 16" xfId="46567" xr:uid="{00000000-0005-0000-0000-000035B90000}"/>
    <cellStyle name="Saída 2 19 16 2" xfId="46568" xr:uid="{00000000-0005-0000-0000-000036B90000}"/>
    <cellStyle name="Saída 2 19 17" xfId="46569" xr:uid="{00000000-0005-0000-0000-000037B90000}"/>
    <cellStyle name="Saída 2 19 17 2" xfId="46570" xr:uid="{00000000-0005-0000-0000-000038B90000}"/>
    <cellStyle name="Saída 2 19 18" xfId="46571" xr:uid="{00000000-0005-0000-0000-000039B90000}"/>
    <cellStyle name="Saída 2 19 18 2" xfId="46572" xr:uid="{00000000-0005-0000-0000-00003AB90000}"/>
    <cellStyle name="Saída 2 19 19" xfId="46573" xr:uid="{00000000-0005-0000-0000-00003BB90000}"/>
    <cellStyle name="Saída 2 19 19 2" xfId="46574" xr:uid="{00000000-0005-0000-0000-00003CB90000}"/>
    <cellStyle name="Saída 2 19 2" xfId="1253" xr:uid="{00000000-0005-0000-0000-00003DB90000}"/>
    <cellStyle name="Saída 2 19 2 2" xfId="46575" xr:uid="{00000000-0005-0000-0000-00003EB90000}"/>
    <cellStyle name="Saída 2 19 20" xfId="46576" xr:uid="{00000000-0005-0000-0000-00003FB90000}"/>
    <cellStyle name="Saída 2 19 20 2" xfId="46577" xr:uid="{00000000-0005-0000-0000-000040B90000}"/>
    <cellStyle name="Saída 2 19 21" xfId="46578" xr:uid="{00000000-0005-0000-0000-000041B90000}"/>
    <cellStyle name="Saída 2 19 21 2" xfId="46579" xr:uid="{00000000-0005-0000-0000-000042B90000}"/>
    <cellStyle name="Saída 2 19 22" xfId="46580" xr:uid="{00000000-0005-0000-0000-000043B90000}"/>
    <cellStyle name="Saída 2 19 22 2" xfId="46581" xr:uid="{00000000-0005-0000-0000-000044B90000}"/>
    <cellStyle name="Saída 2 19 23" xfId="46582" xr:uid="{00000000-0005-0000-0000-000045B90000}"/>
    <cellStyle name="Saída 2 19 23 2" xfId="46583" xr:uid="{00000000-0005-0000-0000-000046B90000}"/>
    <cellStyle name="Saída 2 19 24" xfId="46584" xr:uid="{00000000-0005-0000-0000-000047B90000}"/>
    <cellStyle name="Saída 2 19 24 2" xfId="46585" xr:uid="{00000000-0005-0000-0000-000048B90000}"/>
    <cellStyle name="Saída 2 19 25" xfId="46586" xr:uid="{00000000-0005-0000-0000-000049B90000}"/>
    <cellStyle name="Saída 2 19 25 2" xfId="46587" xr:uid="{00000000-0005-0000-0000-00004AB90000}"/>
    <cellStyle name="Saída 2 19 26" xfId="46588" xr:uid="{00000000-0005-0000-0000-00004BB90000}"/>
    <cellStyle name="Saída 2 19 26 2" xfId="46589" xr:uid="{00000000-0005-0000-0000-00004CB90000}"/>
    <cellStyle name="Saída 2 19 27" xfId="46590" xr:uid="{00000000-0005-0000-0000-00004DB90000}"/>
    <cellStyle name="Saída 2 19 27 2" xfId="46591" xr:uid="{00000000-0005-0000-0000-00004EB90000}"/>
    <cellStyle name="Saída 2 19 28" xfId="46592" xr:uid="{00000000-0005-0000-0000-00004FB90000}"/>
    <cellStyle name="Saída 2 19 28 2" xfId="46593" xr:uid="{00000000-0005-0000-0000-000050B90000}"/>
    <cellStyle name="Saída 2 19 29" xfId="46594" xr:uid="{00000000-0005-0000-0000-000051B90000}"/>
    <cellStyle name="Saída 2 19 29 2" xfId="46595" xr:uid="{00000000-0005-0000-0000-000052B90000}"/>
    <cellStyle name="Saída 2 19 3" xfId="46596" xr:uid="{00000000-0005-0000-0000-000053B90000}"/>
    <cellStyle name="Saída 2 19 3 2" xfId="46597" xr:uid="{00000000-0005-0000-0000-000054B90000}"/>
    <cellStyle name="Saída 2 19 30" xfId="46598" xr:uid="{00000000-0005-0000-0000-000055B90000}"/>
    <cellStyle name="Saída 2 19 30 2" xfId="46599" xr:uid="{00000000-0005-0000-0000-000056B90000}"/>
    <cellStyle name="Saída 2 19 31" xfId="46600" xr:uid="{00000000-0005-0000-0000-000057B90000}"/>
    <cellStyle name="Saída 2 19 31 2" xfId="46601" xr:uid="{00000000-0005-0000-0000-000058B90000}"/>
    <cellStyle name="Saída 2 19 32" xfId="46602" xr:uid="{00000000-0005-0000-0000-000059B90000}"/>
    <cellStyle name="Saída 2 19 32 2" xfId="46603" xr:uid="{00000000-0005-0000-0000-00005AB90000}"/>
    <cellStyle name="Saída 2 19 33" xfId="46604" xr:uid="{00000000-0005-0000-0000-00005BB90000}"/>
    <cellStyle name="Saída 2 19 33 2" xfId="46605" xr:uid="{00000000-0005-0000-0000-00005CB90000}"/>
    <cellStyle name="Saída 2 19 34" xfId="46606" xr:uid="{00000000-0005-0000-0000-00005DB90000}"/>
    <cellStyle name="Saída 2 19 34 2" xfId="46607" xr:uid="{00000000-0005-0000-0000-00005EB90000}"/>
    <cellStyle name="Saída 2 19 35" xfId="46608" xr:uid="{00000000-0005-0000-0000-00005FB90000}"/>
    <cellStyle name="Saída 2 19 35 2" xfId="46609" xr:uid="{00000000-0005-0000-0000-000060B90000}"/>
    <cellStyle name="Saída 2 19 36" xfId="46610" xr:uid="{00000000-0005-0000-0000-000061B90000}"/>
    <cellStyle name="Saída 2 19 36 2" xfId="46611" xr:uid="{00000000-0005-0000-0000-000062B90000}"/>
    <cellStyle name="Saída 2 19 37" xfId="46612" xr:uid="{00000000-0005-0000-0000-000063B90000}"/>
    <cellStyle name="Saída 2 19 37 2" xfId="46613" xr:uid="{00000000-0005-0000-0000-000064B90000}"/>
    <cellStyle name="Saída 2 19 38" xfId="46614" xr:uid="{00000000-0005-0000-0000-000065B90000}"/>
    <cellStyle name="Saída 2 19 38 2" xfId="46615" xr:uid="{00000000-0005-0000-0000-000066B90000}"/>
    <cellStyle name="Saída 2 19 39" xfId="46616" xr:uid="{00000000-0005-0000-0000-000067B90000}"/>
    <cellStyle name="Saída 2 19 39 2" xfId="46617" xr:uid="{00000000-0005-0000-0000-000068B90000}"/>
    <cellStyle name="Saída 2 19 4" xfId="46618" xr:uid="{00000000-0005-0000-0000-000069B90000}"/>
    <cellStyle name="Saída 2 19 4 2" xfId="46619" xr:uid="{00000000-0005-0000-0000-00006AB90000}"/>
    <cellStyle name="Saída 2 19 40" xfId="46620" xr:uid="{00000000-0005-0000-0000-00006BB90000}"/>
    <cellStyle name="Saída 2 19 41" xfId="46621" xr:uid="{00000000-0005-0000-0000-00006CB90000}"/>
    <cellStyle name="Saída 2 19 42" xfId="46622" xr:uid="{00000000-0005-0000-0000-00006DB90000}"/>
    <cellStyle name="Saída 2 19 43" xfId="46623" xr:uid="{00000000-0005-0000-0000-00006EB90000}"/>
    <cellStyle name="Saída 2 19 44" xfId="46624" xr:uid="{00000000-0005-0000-0000-00006FB90000}"/>
    <cellStyle name="Saída 2 19 45" xfId="46625" xr:uid="{00000000-0005-0000-0000-000070B90000}"/>
    <cellStyle name="Saída 2 19 46" xfId="46626" xr:uid="{00000000-0005-0000-0000-000071B90000}"/>
    <cellStyle name="Saída 2 19 47" xfId="46627" xr:uid="{00000000-0005-0000-0000-000072B90000}"/>
    <cellStyle name="Saída 2 19 48" xfId="46628" xr:uid="{00000000-0005-0000-0000-000073B90000}"/>
    <cellStyle name="Saída 2 19 49" xfId="46629" xr:uid="{00000000-0005-0000-0000-000074B90000}"/>
    <cellStyle name="Saída 2 19 5" xfId="46630" xr:uid="{00000000-0005-0000-0000-000075B90000}"/>
    <cellStyle name="Saída 2 19 5 2" xfId="46631" xr:uid="{00000000-0005-0000-0000-000076B90000}"/>
    <cellStyle name="Saída 2 19 50" xfId="46632" xr:uid="{00000000-0005-0000-0000-000077B90000}"/>
    <cellStyle name="Saída 2 19 51" xfId="46633" xr:uid="{00000000-0005-0000-0000-000078B90000}"/>
    <cellStyle name="Saída 2 19 52" xfId="46634" xr:uid="{00000000-0005-0000-0000-000079B90000}"/>
    <cellStyle name="Saída 2 19 53" xfId="46635" xr:uid="{00000000-0005-0000-0000-00007AB90000}"/>
    <cellStyle name="Saída 2 19 54" xfId="46636" xr:uid="{00000000-0005-0000-0000-00007BB90000}"/>
    <cellStyle name="Saída 2 19 55" xfId="46637" xr:uid="{00000000-0005-0000-0000-00007CB90000}"/>
    <cellStyle name="Saída 2 19 56" xfId="46638" xr:uid="{00000000-0005-0000-0000-00007DB90000}"/>
    <cellStyle name="Saída 2 19 57" xfId="46639" xr:uid="{00000000-0005-0000-0000-00007EB90000}"/>
    <cellStyle name="Saída 2 19 58" xfId="46640" xr:uid="{00000000-0005-0000-0000-00007FB90000}"/>
    <cellStyle name="Saída 2 19 59" xfId="46641" xr:uid="{00000000-0005-0000-0000-000080B90000}"/>
    <cellStyle name="Saída 2 19 6" xfId="46642" xr:uid="{00000000-0005-0000-0000-000081B90000}"/>
    <cellStyle name="Saída 2 19 6 2" xfId="46643" xr:uid="{00000000-0005-0000-0000-000082B90000}"/>
    <cellStyle name="Saída 2 19 60" xfId="46644" xr:uid="{00000000-0005-0000-0000-000083B90000}"/>
    <cellStyle name="Saída 2 19 61" xfId="46645" xr:uid="{00000000-0005-0000-0000-000084B90000}"/>
    <cellStyle name="Saída 2 19 62" xfId="46646" xr:uid="{00000000-0005-0000-0000-000085B90000}"/>
    <cellStyle name="Saída 2 19 63" xfId="46647" xr:uid="{00000000-0005-0000-0000-000086B90000}"/>
    <cellStyle name="Saída 2 19 64" xfId="46648" xr:uid="{00000000-0005-0000-0000-000087B90000}"/>
    <cellStyle name="Saída 2 19 65" xfId="46649" xr:uid="{00000000-0005-0000-0000-000088B90000}"/>
    <cellStyle name="Saída 2 19 66" xfId="46650" xr:uid="{00000000-0005-0000-0000-000089B90000}"/>
    <cellStyle name="Saída 2 19 67" xfId="46651" xr:uid="{00000000-0005-0000-0000-00008AB90000}"/>
    <cellStyle name="Saída 2 19 68" xfId="46652" xr:uid="{00000000-0005-0000-0000-00008BB90000}"/>
    <cellStyle name="Saída 2 19 69" xfId="46653" xr:uid="{00000000-0005-0000-0000-00008CB90000}"/>
    <cellStyle name="Saída 2 19 7" xfId="46654" xr:uid="{00000000-0005-0000-0000-00008DB90000}"/>
    <cellStyle name="Saída 2 19 7 2" xfId="46655" xr:uid="{00000000-0005-0000-0000-00008EB90000}"/>
    <cellStyle name="Saída 2 19 70" xfId="46656" xr:uid="{00000000-0005-0000-0000-00008FB90000}"/>
    <cellStyle name="Saída 2 19 71" xfId="46657" xr:uid="{00000000-0005-0000-0000-000090B90000}"/>
    <cellStyle name="Saída 2 19 72" xfId="46658" xr:uid="{00000000-0005-0000-0000-000091B90000}"/>
    <cellStyle name="Saída 2 19 73" xfId="46659" xr:uid="{00000000-0005-0000-0000-000092B90000}"/>
    <cellStyle name="Saída 2 19 74" xfId="46660" xr:uid="{00000000-0005-0000-0000-000093B90000}"/>
    <cellStyle name="Saída 2 19 75" xfId="46661" xr:uid="{00000000-0005-0000-0000-000094B90000}"/>
    <cellStyle name="Saída 2 19 76" xfId="46662" xr:uid="{00000000-0005-0000-0000-000095B90000}"/>
    <cellStyle name="Saída 2 19 77" xfId="52640" xr:uid="{00000000-0005-0000-0000-000096B90000}"/>
    <cellStyle name="Saída 2 19 78" xfId="52893" xr:uid="{00000000-0005-0000-0000-000097B90000}"/>
    <cellStyle name="Saída 2 19 79" xfId="53354" xr:uid="{00000000-0005-0000-0000-000098B90000}"/>
    <cellStyle name="Saída 2 19 8" xfId="46663" xr:uid="{00000000-0005-0000-0000-000099B90000}"/>
    <cellStyle name="Saída 2 19 8 2" xfId="46664" xr:uid="{00000000-0005-0000-0000-00009AB90000}"/>
    <cellStyle name="Saída 2 19 9" xfId="46665" xr:uid="{00000000-0005-0000-0000-00009BB90000}"/>
    <cellStyle name="Saída 2 19 9 2" xfId="46666" xr:uid="{00000000-0005-0000-0000-00009CB90000}"/>
    <cellStyle name="Saída 2 2" xfId="1254" xr:uid="{00000000-0005-0000-0000-00009DB90000}"/>
    <cellStyle name="Saída 2 2 10" xfId="46667" xr:uid="{00000000-0005-0000-0000-00009EB90000}"/>
    <cellStyle name="Saída 2 2 10 2" xfId="46668" xr:uid="{00000000-0005-0000-0000-00009FB90000}"/>
    <cellStyle name="Saída 2 2 11" xfId="46669" xr:uid="{00000000-0005-0000-0000-0000A0B90000}"/>
    <cellStyle name="Saída 2 2 11 2" xfId="46670" xr:uid="{00000000-0005-0000-0000-0000A1B90000}"/>
    <cellStyle name="Saída 2 2 12" xfId="46671" xr:uid="{00000000-0005-0000-0000-0000A2B90000}"/>
    <cellStyle name="Saída 2 2 12 2" xfId="46672" xr:uid="{00000000-0005-0000-0000-0000A3B90000}"/>
    <cellStyle name="Saída 2 2 13" xfId="46673" xr:uid="{00000000-0005-0000-0000-0000A4B90000}"/>
    <cellStyle name="Saída 2 2 13 2" xfId="46674" xr:uid="{00000000-0005-0000-0000-0000A5B90000}"/>
    <cellStyle name="Saída 2 2 14" xfId="46675" xr:uid="{00000000-0005-0000-0000-0000A6B90000}"/>
    <cellStyle name="Saída 2 2 14 2" xfId="46676" xr:uid="{00000000-0005-0000-0000-0000A7B90000}"/>
    <cellStyle name="Saída 2 2 15" xfId="46677" xr:uid="{00000000-0005-0000-0000-0000A8B90000}"/>
    <cellStyle name="Saída 2 2 15 2" xfId="46678" xr:uid="{00000000-0005-0000-0000-0000A9B90000}"/>
    <cellStyle name="Saída 2 2 16" xfId="46679" xr:uid="{00000000-0005-0000-0000-0000AAB90000}"/>
    <cellStyle name="Saída 2 2 16 2" xfId="46680" xr:uid="{00000000-0005-0000-0000-0000ABB90000}"/>
    <cellStyle name="Saída 2 2 17" xfId="46681" xr:uid="{00000000-0005-0000-0000-0000ACB90000}"/>
    <cellStyle name="Saída 2 2 17 2" xfId="46682" xr:uid="{00000000-0005-0000-0000-0000ADB90000}"/>
    <cellStyle name="Saída 2 2 18" xfId="46683" xr:uid="{00000000-0005-0000-0000-0000AEB90000}"/>
    <cellStyle name="Saída 2 2 18 2" xfId="46684" xr:uid="{00000000-0005-0000-0000-0000AFB90000}"/>
    <cellStyle name="Saída 2 2 19" xfId="46685" xr:uid="{00000000-0005-0000-0000-0000B0B90000}"/>
    <cellStyle name="Saída 2 2 19 2" xfId="46686" xr:uid="{00000000-0005-0000-0000-0000B1B90000}"/>
    <cellStyle name="Saída 2 2 2" xfId="1255" xr:uid="{00000000-0005-0000-0000-0000B2B90000}"/>
    <cellStyle name="Saída 2 2 2 2" xfId="46687" xr:uid="{00000000-0005-0000-0000-0000B3B90000}"/>
    <cellStyle name="Saída 2 2 20" xfId="46688" xr:uid="{00000000-0005-0000-0000-0000B4B90000}"/>
    <cellStyle name="Saída 2 2 20 2" xfId="46689" xr:uid="{00000000-0005-0000-0000-0000B5B90000}"/>
    <cellStyle name="Saída 2 2 21" xfId="46690" xr:uid="{00000000-0005-0000-0000-0000B6B90000}"/>
    <cellStyle name="Saída 2 2 21 2" xfId="46691" xr:uid="{00000000-0005-0000-0000-0000B7B90000}"/>
    <cellStyle name="Saída 2 2 22" xfId="46692" xr:uid="{00000000-0005-0000-0000-0000B8B90000}"/>
    <cellStyle name="Saída 2 2 22 2" xfId="46693" xr:uid="{00000000-0005-0000-0000-0000B9B90000}"/>
    <cellStyle name="Saída 2 2 23" xfId="46694" xr:uid="{00000000-0005-0000-0000-0000BAB90000}"/>
    <cellStyle name="Saída 2 2 23 2" xfId="46695" xr:uid="{00000000-0005-0000-0000-0000BBB90000}"/>
    <cellStyle name="Saída 2 2 24" xfId="46696" xr:uid="{00000000-0005-0000-0000-0000BCB90000}"/>
    <cellStyle name="Saída 2 2 24 2" xfId="46697" xr:uid="{00000000-0005-0000-0000-0000BDB90000}"/>
    <cellStyle name="Saída 2 2 25" xfId="46698" xr:uid="{00000000-0005-0000-0000-0000BEB90000}"/>
    <cellStyle name="Saída 2 2 25 2" xfId="46699" xr:uid="{00000000-0005-0000-0000-0000BFB90000}"/>
    <cellStyle name="Saída 2 2 26" xfId="46700" xr:uid="{00000000-0005-0000-0000-0000C0B90000}"/>
    <cellStyle name="Saída 2 2 26 2" xfId="46701" xr:uid="{00000000-0005-0000-0000-0000C1B90000}"/>
    <cellStyle name="Saída 2 2 27" xfId="46702" xr:uid="{00000000-0005-0000-0000-0000C2B90000}"/>
    <cellStyle name="Saída 2 2 27 2" xfId="46703" xr:uid="{00000000-0005-0000-0000-0000C3B90000}"/>
    <cellStyle name="Saída 2 2 28" xfId="46704" xr:uid="{00000000-0005-0000-0000-0000C4B90000}"/>
    <cellStyle name="Saída 2 2 28 2" xfId="46705" xr:uid="{00000000-0005-0000-0000-0000C5B90000}"/>
    <cellStyle name="Saída 2 2 29" xfId="46706" xr:uid="{00000000-0005-0000-0000-0000C6B90000}"/>
    <cellStyle name="Saída 2 2 29 2" xfId="46707" xr:uid="{00000000-0005-0000-0000-0000C7B90000}"/>
    <cellStyle name="Saída 2 2 3" xfId="46708" xr:uid="{00000000-0005-0000-0000-0000C8B90000}"/>
    <cellStyle name="Saída 2 2 3 2" xfId="46709" xr:uid="{00000000-0005-0000-0000-0000C9B90000}"/>
    <cellStyle name="Saída 2 2 30" xfId="46710" xr:uid="{00000000-0005-0000-0000-0000CAB90000}"/>
    <cellStyle name="Saída 2 2 30 2" xfId="46711" xr:uid="{00000000-0005-0000-0000-0000CBB90000}"/>
    <cellStyle name="Saída 2 2 31" xfId="46712" xr:uid="{00000000-0005-0000-0000-0000CCB90000}"/>
    <cellStyle name="Saída 2 2 31 2" xfId="46713" xr:uid="{00000000-0005-0000-0000-0000CDB90000}"/>
    <cellStyle name="Saída 2 2 32" xfId="46714" xr:uid="{00000000-0005-0000-0000-0000CEB90000}"/>
    <cellStyle name="Saída 2 2 32 2" xfId="46715" xr:uid="{00000000-0005-0000-0000-0000CFB90000}"/>
    <cellStyle name="Saída 2 2 33" xfId="46716" xr:uid="{00000000-0005-0000-0000-0000D0B90000}"/>
    <cellStyle name="Saída 2 2 33 2" xfId="46717" xr:uid="{00000000-0005-0000-0000-0000D1B90000}"/>
    <cellStyle name="Saída 2 2 34" xfId="46718" xr:uid="{00000000-0005-0000-0000-0000D2B90000}"/>
    <cellStyle name="Saída 2 2 34 2" xfId="46719" xr:uid="{00000000-0005-0000-0000-0000D3B90000}"/>
    <cellStyle name="Saída 2 2 35" xfId="46720" xr:uid="{00000000-0005-0000-0000-0000D4B90000}"/>
    <cellStyle name="Saída 2 2 35 2" xfId="46721" xr:uid="{00000000-0005-0000-0000-0000D5B90000}"/>
    <cellStyle name="Saída 2 2 36" xfId="46722" xr:uid="{00000000-0005-0000-0000-0000D6B90000}"/>
    <cellStyle name="Saída 2 2 36 2" xfId="46723" xr:uid="{00000000-0005-0000-0000-0000D7B90000}"/>
    <cellStyle name="Saída 2 2 37" xfId="46724" xr:uid="{00000000-0005-0000-0000-0000D8B90000}"/>
    <cellStyle name="Saída 2 2 37 2" xfId="46725" xr:uid="{00000000-0005-0000-0000-0000D9B90000}"/>
    <cellStyle name="Saída 2 2 38" xfId="46726" xr:uid="{00000000-0005-0000-0000-0000DAB90000}"/>
    <cellStyle name="Saída 2 2 38 2" xfId="46727" xr:uid="{00000000-0005-0000-0000-0000DBB90000}"/>
    <cellStyle name="Saída 2 2 39" xfId="46728" xr:uid="{00000000-0005-0000-0000-0000DCB90000}"/>
    <cellStyle name="Saída 2 2 39 2" xfId="46729" xr:uid="{00000000-0005-0000-0000-0000DDB90000}"/>
    <cellStyle name="Saída 2 2 4" xfId="46730" xr:uid="{00000000-0005-0000-0000-0000DEB90000}"/>
    <cellStyle name="Saída 2 2 4 2" xfId="46731" xr:uid="{00000000-0005-0000-0000-0000DFB90000}"/>
    <cellStyle name="Saída 2 2 40" xfId="46732" xr:uid="{00000000-0005-0000-0000-0000E0B90000}"/>
    <cellStyle name="Saída 2 2 41" xfId="46733" xr:uid="{00000000-0005-0000-0000-0000E1B90000}"/>
    <cellStyle name="Saída 2 2 42" xfId="46734" xr:uid="{00000000-0005-0000-0000-0000E2B90000}"/>
    <cellStyle name="Saída 2 2 43" xfId="46735" xr:uid="{00000000-0005-0000-0000-0000E3B90000}"/>
    <cellStyle name="Saída 2 2 44" xfId="46736" xr:uid="{00000000-0005-0000-0000-0000E4B90000}"/>
    <cellStyle name="Saída 2 2 45" xfId="46737" xr:uid="{00000000-0005-0000-0000-0000E5B90000}"/>
    <cellStyle name="Saída 2 2 46" xfId="46738" xr:uid="{00000000-0005-0000-0000-0000E6B90000}"/>
    <cellStyle name="Saída 2 2 47" xfId="46739" xr:uid="{00000000-0005-0000-0000-0000E7B90000}"/>
    <cellStyle name="Saída 2 2 48" xfId="46740" xr:uid="{00000000-0005-0000-0000-0000E8B90000}"/>
    <cellStyle name="Saída 2 2 49" xfId="46741" xr:uid="{00000000-0005-0000-0000-0000E9B90000}"/>
    <cellStyle name="Saída 2 2 5" xfId="46742" xr:uid="{00000000-0005-0000-0000-0000EAB90000}"/>
    <cellStyle name="Saída 2 2 5 2" xfId="46743" xr:uid="{00000000-0005-0000-0000-0000EBB90000}"/>
    <cellStyle name="Saída 2 2 50" xfId="46744" xr:uid="{00000000-0005-0000-0000-0000ECB90000}"/>
    <cellStyle name="Saída 2 2 51" xfId="46745" xr:uid="{00000000-0005-0000-0000-0000EDB90000}"/>
    <cellStyle name="Saída 2 2 52" xfId="46746" xr:uid="{00000000-0005-0000-0000-0000EEB90000}"/>
    <cellStyle name="Saída 2 2 53" xfId="46747" xr:uid="{00000000-0005-0000-0000-0000EFB90000}"/>
    <cellStyle name="Saída 2 2 54" xfId="46748" xr:uid="{00000000-0005-0000-0000-0000F0B90000}"/>
    <cellStyle name="Saída 2 2 55" xfId="46749" xr:uid="{00000000-0005-0000-0000-0000F1B90000}"/>
    <cellStyle name="Saída 2 2 56" xfId="46750" xr:uid="{00000000-0005-0000-0000-0000F2B90000}"/>
    <cellStyle name="Saída 2 2 57" xfId="46751" xr:uid="{00000000-0005-0000-0000-0000F3B90000}"/>
    <cellStyle name="Saída 2 2 58" xfId="46752" xr:uid="{00000000-0005-0000-0000-0000F4B90000}"/>
    <cellStyle name="Saída 2 2 59" xfId="46753" xr:uid="{00000000-0005-0000-0000-0000F5B90000}"/>
    <cellStyle name="Saída 2 2 6" xfId="46754" xr:uid="{00000000-0005-0000-0000-0000F6B90000}"/>
    <cellStyle name="Saída 2 2 6 2" xfId="46755" xr:uid="{00000000-0005-0000-0000-0000F7B90000}"/>
    <cellStyle name="Saída 2 2 60" xfId="46756" xr:uid="{00000000-0005-0000-0000-0000F8B90000}"/>
    <cellStyle name="Saída 2 2 61" xfId="46757" xr:uid="{00000000-0005-0000-0000-0000F9B90000}"/>
    <cellStyle name="Saída 2 2 62" xfId="46758" xr:uid="{00000000-0005-0000-0000-0000FAB90000}"/>
    <cellStyle name="Saída 2 2 63" xfId="46759" xr:uid="{00000000-0005-0000-0000-0000FBB90000}"/>
    <cellStyle name="Saída 2 2 64" xfId="46760" xr:uid="{00000000-0005-0000-0000-0000FCB90000}"/>
    <cellStyle name="Saída 2 2 65" xfId="46761" xr:uid="{00000000-0005-0000-0000-0000FDB90000}"/>
    <cellStyle name="Saída 2 2 66" xfId="46762" xr:uid="{00000000-0005-0000-0000-0000FEB90000}"/>
    <cellStyle name="Saída 2 2 67" xfId="46763" xr:uid="{00000000-0005-0000-0000-0000FFB90000}"/>
    <cellStyle name="Saída 2 2 68" xfId="46764" xr:uid="{00000000-0005-0000-0000-000000BA0000}"/>
    <cellStyle name="Saída 2 2 69" xfId="46765" xr:uid="{00000000-0005-0000-0000-000001BA0000}"/>
    <cellStyle name="Saída 2 2 7" xfId="46766" xr:uid="{00000000-0005-0000-0000-000002BA0000}"/>
    <cellStyle name="Saída 2 2 7 2" xfId="46767" xr:uid="{00000000-0005-0000-0000-000003BA0000}"/>
    <cellStyle name="Saída 2 2 70" xfId="46768" xr:uid="{00000000-0005-0000-0000-000004BA0000}"/>
    <cellStyle name="Saída 2 2 71" xfId="46769" xr:uid="{00000000-0005-0000-0000-000005BA0000}"/>
    <cellStyle name="Saída 2 2 72" xfId="46770" xr:uid="{00000000-0005-0000-0000-000006BA0000}"/>
    <cellStyle name="Saída 2 2 73" xfId="46771" xr:uid="{00000000-0005-0000-0000-000007BA0000}"/>
    <cellStyle name="Saída 2 2 74" xfId="46772" xr:uid="{00000000-0005-0000-0000-000008BA0000}"/>
    <cellStyle name="Saída 2 2 75" xfId="46773" xr:uid="{00000000-0005-0000-0000-000009BA0000}"/>
    <cellStyle name="Saída 2 2 76" xfId="46774" xr:uid="{00000000-0005-0000-0000-00000ABA0000}"/>
    <cellStyle name="Saída 2 2 77" xfId="52571" xr:uid="{00000000-0005-0000-0000-00000BBA0000}"/>
    <cellStyle name="Saída 2 2 78" xfId="52804" xr:uid="{00000000-0005-0000-0000-00000CBA0000}"/>
    <cellStyle name="Saída 2 2 79" xfId="53265" xr:uid="{00000000-0005-0000-0000-00000DBA0000}"/>
    <cellStyle name="Saída 2 2 8" xfId="46775" xr:uid="{00000000-0005-0000-0000-00000EBA0000}"/>
    <cellStyle name="Saída 2 2 8 2" xfId="46776" xr:uid="{00000000-0005-0000-0000-00000FBA0000}"/>
    <cellStyle name="Saída 2 2 9" xfId="46777" xr:uid="{00000000-0005-0000-0000-000010BA0000}"/>
    <cellStyle name="Saída 2 2 9 2" xfId="46778" xr:uid="{00000000-0005-0000-0000-000011BA0000}"/>
    <cellStyle name="Saída 2 20" xfId="1256" xr:uid="{00000000-0005-0000-0000-000012BA0000}"/>
    <cellStyle name="Saída 2 20 10" xfId="46779" xr:uid="{00000000-0005-0000-0000-000013BA0000}"/>
    <cellStyle name="Saída 2 20 10 2" xfId="46780" xr:uid="{00000000-0005-0000-0000-000014BA0000}"/>
    <cellStyle name="Saída 2 20 11" xfId="46781" xr:uid="{00000000-0005-0000-0000-000015BA0000}"/>
    <cellStyle name="Saída 2 20 11 2" xfId="46782" xr:uid="{00000000-0005-0000-0000-000016BA0000}"/>
    <cellStyle name="Saída 2 20 12" xfId="46783" xr:uid="{00000000-0005-0000-0000-000017BA0000}"/>
    <cellStyle name="Saída 2 20 12 2" xfId="46784" xr:uid="{00000000-0005-0000-0000-000018BA0000}"/>
    <cellStyle name="Saída 2 20 13" xfId="46785" xr:uid="{00000000-0005-0000-0000-000019BA0000}"/>
    <cellStyle name="Saída 2 20 13 2" xfId="46786" xr:uid="{00000000-0005-0000-0000-00001ABA0000}"/>
    <cellStyle name="Saída 2 20 14" xfId="46787" xr:uid="{00000000-0005-0000-0000-00001BBA0000}"/>
    <cellStyle name="Saída 2 20 14 2" xfId="46788" xr:uid="{00000000-0005-0000-0000-00001CBA0000}"/>
    <cellStyle name="Saída 2 20 15" xfId="46789" xr:uid="{00000000-0005-0000-0000-00001DBA0000}"/>
    <cellStyle name="Saída 2 20 15 2" xfId="46790" xr:uid="{00000000-0005-0000-0000-00001EBA0000}"/>
    <cellStyle name="Saída 2 20 16" xfId="46791" xr:uid="{00000000-0005-0000-0000-00001FBA0000}"/>
    <cellStyle name="Saída 2 20 16 2" xfId="46792" xr:uid="{00000000-0005-0000-0000-000020BA0000}"/>
    <cellStyle name="Saída 2 20 17" xfId="46793" xr:uid="{00000000-0005-0000-0000-000021BA0000}"/>
    <cellStyle name="Saída 2 20 17 2" xfId="46794" xr:uid="{00000000-0005-0000-0000-000022BA0000}"/>
    <cellStyle name="Saída 2 20 18" xfId="46795" xr:uid="{00000000-0005-0000-0000-000023BA0000}"/>
    <cellStyle name="Saída 2 20 18 2" xfId="46796" xr:uid="{00000000-0005-0000-0000-000024BA0000}"/>
    <cellStyle name="Saída 2 20 19" xfId="46797" xr:uid="{00000000-0005-0000-0000-000025BA0000}"/>
    <cellStyle name="Saída 2 20 19 2" xfId="46798" xr:uid="{00000000-0005-0000-0000-000026BA0000}"/>
    <cellStyle name="Saída 2 20 2" xfId="1257" xr:uid="{00000000-0005-0000-0000-000027BA0000}"/>
    <cellStyle name="Saída 2 20 2 2" xfId="46799" xr:uid="{00000000-0005-0000-0000-000028BA0000}"/>
    <cellStyle name="Saída 2 20 20" xfId="46800" xr:uid="{00000000-0005-0000-0000-000029BA0000}"/>
    <cellStyle name="Saída 2 20 20 2" xfId="46801" xr:uid="{00000000-0005-0000-0000-00002ABA0000}"/>
    <cellStyle name="Saída 2 20 21" xfId="46802" xr:uid="{00000000-0005-0000-0000-00002BBA0000}"/>
    <cellStyle name="Saída 2 20 21 2" xfId="46803" xr:uid="{00000000-0005-0000-0000-00002CBA0000}"/>
    <cellStyle name="Saída 2 20 22" xfId="46804" xr:uid="{00000000-0005-0000-0000-00002DBA0000}"/>
    <cellStyle name="Saída 2 20 22 2" xfId="46805" xr:uid="{00000000-0005-0000-0000-00002EBA0000}"/>
    <cellStyle name="Saída 2 20 23" xfId="46806" xr:uid="{00000000-0005-0000-0000-00002FBA0000}"/>
    <cellStyle name="Saída 2 20 23 2" xfId="46807" xr:uid="{00000000-0005-0000-0000-000030BA0000}"/>
    <cellStyle name="Saída 2 20 24" xfId="46808" xr:uid="{00000000-0005-0000-0000-000031BA0000}"/>
    <cellStyle name="Saída 2 20 24 2" xfId="46809" xr:uid="{00000000-0005-0000-0000-000032BA0000}"/>
    <cellStyle name="Saída 2 20 25" xfId="46810" xr:uid="{00000000-0005-0000-0000-000033BA0000}"/>
    <cellStyle name="Saída 2 20 25 2" xfId="46811" xr:uid="{00000000-0005-0000-0000-000034BA0000}"/>
    <cellStyle name="Saída 2 20 26" xfId="46812" xr:uid="{00000000-0005-0000-0000-000035BA0000}"/>
    <cellStyle name="Saída 2 20 26 2" xfId="46813" xr:uid="{00000000-0005-0000-0000-000036BA0000}"/>
    <cellStyle name="Saída 2 20 27" xfId="46814" xr:uid="{00000000-0005-0000-0000-000037BA0000}"/>
    <cellStyle name="Saída 2 20 27 2" xfId="46815" xr:uid="{00000000-0005-0000-0000-000038BA0000}"/>
    <cellStyle name="Saída 2 20 28" xfId="46816" xr:uid="{00000000-0005-0000-0000-000039BA0000}"/>
    <cellStyle name="Saída 2 20 28 2" xfId="46817" xr:uid="{00000000-0005-0000-0000-00003ABA0000}"/>
    <cellStyle name="Saída 2 20 29" xfId="46818" xr:uid="{00000000-0005-0000-0000-00003BBA0000}"/>
    <cellStyle name="Saída 2 20 29 2" xfId="46819" xr:uid="{00000000-0005-0000-0000-00003CBA0000}"/>
    <cellStyle name="Saída 2 20 3" xfId="46820" xr:uid="{00000000-0005-0000-0000-00003DBA0000}"/>
    <cellStyle name="Saída 2 20 3 2" xfId="46821" xr:uid="{00000000-0005-0000-0000-00003EBA0000}"/>
    <cellStyle name="Saída 2 20 30" xfId="46822" xr:uid="{00000000-0005-0000-0000-00003FBA0000}"/>
    <cellStyle name="Saída 2 20 30 2" xfId="46823" xr:uid="{00000000-0005-0000-0000-000040BA0000}"/>
    <cellStyle name="Saída 2 20 31" xfId="46824" xr:uid="{00000000-0005-0000-0000-000041BA0000}"/>
    <cellStyle name="Saída 2 20 31 2" xfId="46825" xr:uid="{00000000-0005-0000-0000-000042BA0000}"/>
    <cellStyle name="Saída 2 20 32" xfId="46826" xr:uid="{00000000-0005-0000-0000-000043BA0000}"/>
    <cellStyle name="Saída 2 20 32 2" xfId="46827" xr:uid="{00000000-0005-0000-0000-000044BA0000}"/>
    <cellStyle name="Saída 2 20 33" xfId="46828" xr:uid="{00000000-0005-0000-0000-000045BA0000}"/>
    <cellStyle name="Saída 2 20 33 2" xfId="46829" xr:uid="{00000000-0005-0000-0000-000046BA0000}"/>
    <cellStyle name="Saída 2 20 34" xfId="46830" xr:uid="{00000000-0005-0000-0000-000047BA0000}"/>
    <cellStyle name="Saída 2 20 34 2" xfId="46831" xr:uid="{00000000-0005-0000-0000-000048BA0000}"/>
    <cellStyle name="Saída 2 20 35" xfId="46832" xr:uid="{00000000-0005-0000-0000-000049BA0000}"/>
    <cellStyle name="Saída 2 20 35 2" xfId="46833" xr:uid="{00000000-0005-0000-0000-00004ABA0000}"/>
    <cellStyle name="Saída 2 20 36" xfId="46834" xr:uid="{00000000-0005-0000-0000-00004BBA0000}"/>
    <cellStyle name="Saída 2 20 36 2" xfId="46835" xr:uid="{00000000-0005-0000-0000-00004CBA0000}"/>
    <cellStyle name="Saída 2 20 37" xfId="46836" xr:uid="{00000000-0005-0000-0000-00004DBA0000}"/>
    <cellStyle name="Saída 2 20 37 2" xfId="46837" xr:uid="{00000000-0005-0000-0000-00004EBA0000}"/>
    <cellStyle name="Saída 2 20 38" xfId="46838" xr:uid="{00000000-0005-0000-0000-00004FBA0000}"/>
    <cellStyle name="Saída 2 20 38 2" xfId="46839" xr:uid="{00000000-0005-0000-0000-000050BA0000}"/>
    <cellStyle name="Saída 2 20 39" xfId="46840" xr:uid="{00000000-0005-0000-0000-000051BA0000}"/>
    <cellStyle name="Saída 2 20 39 2" xfId="46841" xr:uid="{00000000-0005-0000-0000-000052BA0000}"/>
    <cellStyle name="Saída 2 20 4" xfId="46842" xr:uid="{00000000-0005-0000-0000-000053BA0000}"/>
    <cellStyle name="Saída 2 20 4 2" xfId="46843" xr:uid="{00000000-0005-0000-0000-000054BA0000}"/>
    <cellStyle name="Saída 2 20 40" xfId="46844" xr:uid="{00000000-0005-0000-0000-000055BA0000}"/>
    <cellStyle name="Saída 2 20 41" xfId="46845" xr:uid="{00000000-0005-0000-0000-000056BA0000}"/>
    <cellStyle name="Saída 2 20 42" xfId="46846" xr:uid="{00000000-0005-0000-0000-000057BA0000}"/>
    <cellStyle name="Saída 2 20 43" xfId="46847" xr:uid="{00000000-0005-0000-0000-000058BA0000}"/>
    <cellStyle name="Saída 2 20 44" xfId="46848" xr:uid="{00000000-0005-0000-0000-000059BA0000}"/>
    <cellStyle name="Saída 2 20 45" xfId="46849" xr:uid="{00000000-0005-0000-0000-00005ABA0000}"/>
    <cellStyle name="Saída 2 20 46" xfId="46850" xr:uid="{00000000-0005-0000-0000-00005BBA0000}"/>
    <cellStyle name="Saída 2 20 47" xfId="46851" xr:uid="{00000000-0005-0000-0000-00005CBA0000}"/>
    <cellStyle name="Saída 2 20 48" xfId="46852" xr:uid="{00000000-0005-0000-0000-00005DBA0000}"/>
    <cellStyle name="Saída 2 20 49" xfId="46853" xr:uid="{00000000-0005-0000-0000-00005EBA0000}"/>
    <cellStyle name="Saída 2 20 5" xfId="46854" xr:uid="{00000000-0005-0000-0000-00005FBA0000}"/>
    <cellStyle name="Saída 2 20 5 2" xfId="46855" xr:uid="{00000000-0005-0000-0000-000060BA0000}"/>
    <cellStyle name="Saída 2 20 50" xfId="46856" xr:uid="{00000000-0005-0000-0000-000061BA0000}"/>
    <cellStyle name="Saída 2 20 51" xfId="46857" xr:uid="{00000000-0005-0000-0000-000062BA0000}"/>
    <cellStyle name="Saída 2 20 52" xfId="46858" xr:uid="{00000000-0005-0000-0000-000063BA0000}"/>
    <cellStyle name="Saída 2 20 53" xfId="46859" xr:uid="{00000000-0005-0000-0000-000064BA0000}"/>
    <cellStyle name="Saída 2 20 54" xfId="46860" xr:uid="{00000000-0005-0000-0000-000065BA0000}"/>
    <cellStyle name="Saída 2 20 55" xfId="46861" xr:uid="{00000000-0005-0000-0000-000066BA0000}"/>
    <cellStyle name="Saída 2 20 56" xfId="46862" xr:uid="{00000000-0005-0000-0000-000067BA0000}"/>
    <cellStyle name="Saída 2 20 57" xfId="46863" xr:uid="{00000000-0005-0000-0000-000068BA0000}"/>
    <cellStyle name="Saída 2 20 58" xfId="46864" xr:uid="{00000000-0005-0000-0000-000069BA0000}"/>
    <cellStyle name="Saída 2 20 59" xfId="46865" xr:uid="{00000000-0005-0000-0000-00006ABA0000}"/>
    <cellStyle name="Saída 2 20 6" xfId="46866" xr:uid="{00000000-0005-0000-0000-00006BBA0000}"/>
    <cellStyle name="Saída 2 20 6 2" xfId="46867" xr:uid="{00000000-0005-0000-0000-00006CBA0000}"/>
    <cellStyle name="Saída 2 20 60" xfId="46868" xr:uid="{00000000-0005-0000-0000-00006DBA0000}"/>
    <cellStyle name="Saída 2 20 61" xfId="46869" xr:uid="{00000000-0005-0000-0000-00006EBA0000}"/>
    <cellStyle name="Saída 2 20 62" xfId="46870" xr:uid="{00000000-0005-0000-0000-00006FBA0000}"/>
    <cellStyle name="Saída 2 20 63" xfId="46871" xr:uid="{00000000-0005-0000-0000-000070BA0000}"/>
    <cellStyle name="Saída 2 20 64" xfId="46872" xr:uid="{00000000-0005-0000-0000-000071BA0000}"/>
    <cellStyle name="Saída 2 20 65" xfId="46873" xr:uid="{00000000-0005-0000-0000-000072BA0000}"/>
    <cellStyle name="Saída 2 20 66" xfId="46874" xr:uid="{00000000-0005-0000-0000-000073BA0000}"/>
    <cellStyle name="Saída 2 20 67" xfId="46875" xr:uid="{00000000-0005-0000-0000-000074BA0000}"/>
    <cellStyle name="Saída 2 20 68" xfId="46876" xr:uid="{00000000-0005-0000-0000-000075BA0000}"/>
    <cellStyle name="Saída 2 20 69" xfId="46877" xr:uid="{00000000-0005-0000-0000-000076BA0000}"/>
    <cellStyle name="Saída 2 20 7" xfId="46878" xr:uid="{00000000-0005-0000-0000-000077BA0000}"/>
    <cellStyle name="Saída 2 20 7 2" xfId="46879" xr:uid="{00000000-0005-0000-0000-000078BA0000}"/>
    <cellStyle name="Saída 2 20 70" xfId="46880" xr:uid="{00000000-0005-0000-0000-000079BA0000}"/>
    <cellStyle name="Saída 2 20 71" xfId="46881" xr:uid="{00000000-0005-0000-0000-00007ABA0000}"/>
    <cellStyle name="Saída 2 20 72" xfId="46882" xr:uid="{00000000-0005-0000-0000-00007BBA0000}"/>
    <cellStyle name="Saída 2 20 73" xfId="46883" xr:uid="{00000000-0005-0000-0000-00007CBA0000}"/>
    <cellStyle name="Saída 2 20 74" xfId="46884" xr:uid="{00000000-0005-0000-0000-00007DBA0000}"/>
    <cellStyle name="Saída 2 20 75" xfId="46885" xr:uid="{00000000-0005-0000-0000-00007EBA0000}"/>
    <cellStyle name="Saída 2 20 76" xfId="46886" xr:uid="{00000000-0005-0000-0000-00007FBA0000}"/>
    <cellStyle name="Saída 2 20 77" xfId="52748" xr:uid="{00000000-0005-0000-0000-000080BA0000}"/>
    <cellStyle name="Saída 2 20 78" xfId="53026" xr:uid="{00000000-0005-0000-0000-000081BA0000}"/>
    <cellStyle name="Saída 2 20 79" xfId="53487" xr:uid="{00000000-0005-0000-0000-000082BA0000}"/>
    <cellStyle name="Saída 2 20 8" xfId="46887" xr:uid="{00000000-0005-0000-0000-000083BA0000}"/>
    <cellStyle name="Saída 2 20 8 2" xfId="46888" xr:uid="{00000000-0005-0000-0000-000084BA0000}"/>
    <cellStyle name="Saída 2 20 9" xfId="46889" xr:uid="{00000000-0005-0000-0000-000085BA0000}"/>
    <cellStyle name="Saída 2 20 9 2" xfId="46890" xr:uid="{00000000-0005-0000-0000-000086BA0000}"/>
    <cellStyle name="Saída 2 21" xfId="1258" xr:uid="{00000000-0005-0000-0000-000087BA0000}"/>
    <cellStyle name="Saída 2 21 10" xfId="46891" xr:uid="{00000000-0005-0000-0000-000088BA0000}"/>
    <cellStyle name="Saída 2 21 10 2" xfId="46892" xr:uid="{00000000-0005-0000-0000-000089BA0000}"/>
    <cellStyle name="Saída 2 21 11" xfId="46893" xr:uid="{00000000-0005-0000-0000-00008ABA0000}"/>
    <cellStyle name="Saída 2 21 11 2" xfId="46894" xr:uid="{00000000-0005-0000-0000-00008BBA0000}"/>
    <cellStyle name="Saída 2 21 12" xfId="46895" xr:uid="{00000000-0005-0000-0000-00008CBA0000}"/>
    <cellStyle name="Saída 2 21 12 2" xfId="46896" xr:uid="{00000000-0005-0000-0000-00008DBA0000}"/>
    <cellStyle name="Saída 2 21 13" xfId="46897" xr:uid="{00000000-0005-0000-0000-00008EBA0000}"/>
    <cellStyle name="Saída 2 21 13 2" xfId="46898" xr:uid="{00000000-0005-0000-0000-00008FBA0000}"/>
    <cellStyle name="Saída 2 21 14" xfId="46899" xr:uid="{00000000-0005-0000-0000-000090BA0000}"/>
    <cellStyle name="Saída 2 21 14 2" xfId="46900" xr:uid="{00000000-0005-0000-0000-000091BA0000}"/>
    <cellStyle name="Saída 2 21 15" xfId="46901" xr:uid="{00000000-0005-0000-0000-000092BA0000}"/>
    <cellStyle name="Saída 2 21 15 2" xfId="46902" xr:uid="{00000000-0005-0000-0000-000093BA0000}"/>
    <cellStyle name="Saída 2 21 16" xfId="46903" xr:uid="{00000000-0005-0000-0000-000094BA0000}"/>
    <cellStyle name="Saída 2 21 16 2" xfId="46904" xr:uid="{00000000-0005-0000-0000-000095BA0000}"/>
    <cellStyle name="Saída 2 21 17" xfId="46905" xr:uid="{00000000-0005-0000-0000-000096BA0000}"/>
    <cellStyle name="Saída 2 21 17 2" xfId="46906" xr:uid="{00000000-0005-0000-0000-000097BA0000}"/>
    <cellStyle name="Saída 2 21 18" xfId="46907" xr:uid="{00000000-0005-0000-0000-000098BA0000}"/>
    <cellStyle name="Saída 2 21 18 2" xfId="46908" xr:uid="{00000000-0005-0000-0000-000099BA0000}"/>
    <cellStyle name="Saída 2 21 19" xfId="46909" xr:uid="{00000000-0005-0000-0000-00009ABA0000}"/>
    <cellStyle name="Saída 2 21 19 2" xfId="46910" xr:uid="{00000000-0005-0000-0000-00009BBA0000}"/>
    <cellStyle name="Saída 2 21 2" xfId="1259" xr:uid="{00000000-0005-0000-0000-00009CBA0000}"/>
    <cellStyle name="Saída 2 21 2 2" xfId="46911" xr:uid="{00000000-0005-0000-0000-00009DBA0000}"/>
    <cellStyle name="Saída 2 21 20" xfId="46912" xr:uid="{00000000-0005-0000-0000-00009EBA0000}"/>
    <cellStyle name="Saída 2 21 20 2" xfId="46913" xr:uid="{00000000-0005-0000-0000-00009FBA0000}"/>
    <cellStyle name="Saída 2 21 21" xfId="46914" xr:uid="{00000000-0005-0000-0000-0000A0BA0000}"/>
    <cellStyle name="Saída 2 21 21 2" xfId="46915" xr:uid="{00000000-0005-0000-0000-0000A1BA0000}"/>
    <cellStyle name="Saída 2 21 22" xfId="46916" xr:uid="{00000000-0005-0000-0000-0000A2BA0000}"/>
    <cellStyle name="Saída 2 21 22 2" xfId="46917" xr:uid="{00000000-0005-0000-0000-0000A3BA0000}"/>
    <cellStyle name="Saída 2 21 23" xfId="46918" xr:uid="{00000000-0005-0000-0000-0000A4BA0000}"/>
    <cellStyle name="Saída 2 21 23 2" xfId="46919" xr:uid="{00000000-0005-0000-0000-0000A5BA0000}"/>
    <cellStyle name="Saída 2 21 24" xfId="46920" xr:uid="{00000000-0005-0000-0000-0000A6BA0000}"/>
    <cellStyle name="Saída 2 21 24 2" xfId="46921" xr:uid="{00000000-0005-0000-0000-0000A7BA0000}"/>
    <cellStyle name="Saída 2 21 25" xfId="46922" xr:uid="{00000000-0005-0000-0000-0000A8BA0000}"/>
    <cellStyle name="Saída 2 21 25 2" xfId="46923" xr:uid="{00000000-0005-0000-0000-0000A9BA0000}"/>
    <cellStyle name="Saída 2 21 26" xfId="46924" xr:uid="{00000000-0005-0000-0000-0000AABA0000}"/>
    <cellStyle name="Saída 2 21 26 2" xfId="46925" xr:uid="{00000000-0005-0000-0000-0000ABBA0000}"/>
    <cellStyle name="Saída 2 21 27" xfId="46926" xr:uid="{00000000-0005-0000-0000-0000ACBA0000}"/>
    <cellStyle name="Saída 2 21 27 2" xfId="46927" xr:uid="{00000000-0005-0000-0000-0000ADBA0000}"/>
    <cellStyle name="Saída 2 21 28" xfId="46928" xr:uid="{00000000-0005-0000-0000-0000AEBA0000}"/>
    <cellStyle name="Saída 2 21 28 2" xfId="46929" xr:uid="{00000000-0005-0000-0000-0000AFBA0000}"/>
    <cellStyle name="Saída 2 21 29" xfId="46930" xr:uid="{00000000-0005-0000-0000-0000B0BA0000}"/>
    <cellStyle name="Saída 2 21 29 2" xfId="46931" xr:uid="{00000000-0005-0000-0000-0000B1BA0000}"/>
    <cellStyle name="Saída 2 21 3" xfId="46932" xr:uid="{00000000-0005-0000-0000-0000B2BA0000}"/>
    <cellStyle name="Saída 2 21 3 2" xfId="46933" xr:uid="{00000000-0005-0000-0000-0000B3BA0000}"/>
    <cellStyle name="Saída 2 21 30" xfId="46934" xr:uid="{00000000-0005-0000-0000-0000B4BA0000}"/>
    <cellStyle name="Saída 2 21 30 2" xfId="46935" xr:uid="{00000000-0005-0000-0000-0000B5BA0000}"/>
    <cellStyle name="Saída 2 21 31" xfId="46936" xr:uid="{00000000-0005-0000-0000-0000B6BA0000}"/>
    <cellStyle name="Saída 2 21 31 2" xfId="46937" xr:uid="{00000000-0005-0000-0000-0000B7BA0000}"/>
    <cellStyle name="Saída 2 21 32" xfId="46938" xr:uid="{00000000-0005-0000-0000-0000B8BA0000}"/>
    <cellStyle name="Saída 2 21 32 2" xfId="46939" xr:uid="{00000000-0005-0000-0000-0000B9BA0000}"/>
    <cellStyle name="Saída 2 21 33" xfId="46940" xr:uid="{00000000-0005-0000-0000-0000BABA0000}"/>
    <cellStyle name="Saída 2 21 33 2" xfId="46941" xr:uid="{00000000-0005-0000-0000-0000BBBA0000}"/>
    <cellStyle name="Saída 2 21 34" xfId="46942" xr:uid="{00000000-0005-0000-0000-0000BCBA0000}"/>
    <cellStyle name="Saída 2 21 34 2" xfId="46943" xr:uid="{00000000-0005-0000-0000-0000BDBA0000}"/>
    <cellStyle name="Saída 2 21 35" xfId="46944" xr:uid="{00000000-0005-0000-0000-0000BEBA0000}"/>
    <cellStyle name="Saída 2 21 35 2" xfId="46945" xr:uid="{00000000-0005-0000-0000-0000BFBA0000}"/>
    <cellStyle name="Saída 2 21 36" xfId="46946" xr:uid="{00000000-0005-0000-0000-0000C0BA0000}"/>
    <cellStyle name="Saída 2 21 36 2" xfId="46947" xr:uid="{00000000-0005-0000-0000-0000C1BA0000}"/>
    <cellStyle name="Saída 2 21 37" xfId="46948" xr:uid="{00000000-0005-0000-0000-0000C2BA0000}"/>
    <cellStyle name="Saída 2 21 37 2" xfId="46949" xr:uid="{00000000-0005-0000-0000-0000C3BA0000}"/>
    <cellStyle name="Saída 2 21 38" xfId="46950" xr:uid="{00000000-0005-0000-0000-0000C4BA0000}"/>
    <cellStyle name="Saída 2 21 38 2" xfId="46951" xr:uid="{00000000-0005-0000-0000-0000C5BA0000}"/>
    <cellStyle name="Saída 2 21 39" xfId="46952" xr:uid="{00000000-0005-0000-0000-0000C6BA0000}"/>
    <cellStyle name="Saída 2 21 4" xfId="46953" xr:uid="{00000000-0005-0000-0000-0000C7BA0000}"/>
    <cellStyle name="Saída 2 21 4 2" xfId="46954" xr:uid="{00000000-0005-0000-0000-0000C8BA0000}"/>
    <cellStyle name="Saída 2 21 40" xfId="46955" xr:uid="{00000000-0005-0000-0000-0000C9BA0000}"/>
    <cellStyle name="Saída 2 21 41" xfId="46956" xr:uid="{00000000-0005-0000-0000-0000CABA0000}"/>
    <cellStyle name="Saída 2 21 42" xfId="46957" xr:uid="{00000000-0005-0000-0000-0000CBBA0000}"/>
    <cellStyle name="Saída 2 21 43" xfId="46958" xr:uid="{00000000-0005-0000-0000-0000CCBA0000}"/>
    <cellStyle name="Saída 2 21 44" xfId="46959" xr:uid="{00000000-0005-0000-0000-0000CDBA0000}"/>
    <cellStyle name="Saída 2 21 45" xfId="46960" xr:uid="{00000000-0005-0000-0000-0000CEBA0000}"/>
    <cellStyle name="Saída 2 21 46" xfId="46961" xr:uid="{00000000-0005-0000-0000-0000CFBA0000}"/>
    <cellStyle name="Saída 2 21 47" xfId="46962" xr:uid="{00000000-0005-0000-0000-0000D0BA0000}"/>
    <cellStyle name="Saída 2 21 48" xfId="46963" xr:uid="{00000000-0005-0000-0000-0000D1BA0000}"/>
    <cellStyle name="Saída 2 21 49" xfId="46964" xr:uid="{00000000-0005-0000-0000-0000D2BA0000}"/>
    <cellStyle name="Saída 2 21 5" xfId="46965" xr:uid="{00000000-0005-0000-0000-0000D3BA0000}"/>
    <cellStyle name="Saída 2 21 5 2" xfId="46966" xr:uid="{00000000-0005-0000-0000-0000D4BA0000}"/>
    <cellStyle name="Saída 2 21 50" xfId="46967" xr:uid="{00000000-0005-0000-0000-0000D5BA0000}"/>
    <cellStyle name="Saída 2 21 51" xfId="46968" xr:uid="{00000000-0005-0000-0000-0000D6BA0000}"/>
    <cellStyle name="Saída 2 21 52" xfId="46969" xr:uid="{00000000-0005-0000-0000-0000D7BA0000}"/>
    <cellStyle name="Saída 2 21 53" xfId="46970" xr:uid="{00000000-0005-0000-0000-0000D8BA0000}"/>
    <cellStyle name="Saída 2 21 54" xfId="46971" xr:uid="{00000000-0005-0000-0000-0000D9BA0000}"/>
    <cellStyle name="Saída 2 21 55" xfId="46972" xr:uid="{00000000-0005-0000-0000-0000DABA0000}"/>
    <cellStyle name="Saída 2 21 56" xfId="46973" xr:uid="{00000000-0005-0000-0000-0000DBBA0000}"/>
    <cellStyle name="Saída 2 21 57" xfId="46974" xr:uid="{00000000-0005-0000-0000-0000DCBA0000}"/>
    <cellStyle name="Saída 2 21 58" xfId="46975" xr:uid="{00000000-0005-0000-0000-0000DDBA0000}"/>
    <cellStyle name="Saída 2 21 59" xfId="46976" xr:uid="{00000000-0005-0000-0000-0000DEBA0000}"/>
    <cellStyle name="Saída 2 21 6" xfId="46977" xr:uid="{00000000-0005-0000-0000-0000DFBA0000}"/>
    <cellStyle name="Saída 2 21 6 2" xfId="46978" xr:uid="{00000000-0005-0000-0000-0000E0BA0000}"/>
    <cellStyle name="Saída 2 21 60" xfId="46979" xr:uid="{00000000-0005-0000-0000-0000E1BA0000}"/>
    <cellStyle name="Saída 2 21 61" xfId="46980" xr:uid="{00000000-0005-0000-0000-0000E2BA0000}"/>
    <cellStyle name="Saída 2 21 62" xfId="46981" xr:uid="{00000000-0005-0000-0000-0000E3BA0000}"/>
    <cellStyle name="Saída 2 21 63" xfId="46982" xr:uid="{00000000-0005-0000-0000-0000E4BA0000}"/>
    <cellStyle name="Saída 2 21 64" xfId="46983" xr:uid="{00000000-0005-0000-0000-0000E5BA0000}"/>
    <cellStyle name="Saída 2 21 65" xfId="46984" xr:uid="{00000000-0005-0000-0000-0000E6BA0000}"/>
    <cellStyle name="Saída 2 21 66" xfId="46985" xr:uid="{00000000-0005-0000-0000-0000E7BA0000}"/>
    <cellStyle name="Saída 2 21 67" xfId="46986" xr:uid="{00000000-0005-0000-0000-0000E8BA0000}"/>
    <cellStyle name="Saída 2 21 68" xfId="46987" xr:uid="{00000000-0005-0000-0000-0000E9BA0000}"/>
    <cellStyle name="Saída 2 21 69" xfId="46988" xr:uid="{00000000-0005-0000-0000-0000EABA0000}"/>
    <cellStyle name="Saída 2 21 7" xfId="46989" xr:uid="{00000000-0005-0000-0000-0000EBBA0000}"/>
    <cellStyle name="Saída 2 21 7 2" xfId="46990" xr:uid="{00000000-0005-0000-0000-0000ECBA0000}"/>
    <cellStyle name="Saída 2 21 70" xfId="46991" xr:uid="{00000000-0005-0000-0000-0000EDBA0000}"/>
    <cellStyle name="Saída 2 21 71" xfId="46992" xr:uid="{00000000-0005-0000-0000-0000EEBA0000}"/>
    <cellStyle name="Saída 2 21 72" xfId="46993" xr:uid="{00000000-0005-0000-0000-0000EFBA0000}"/>
    <cellStyle name="Saída 2 21 73" xfId="46994" xr:uid="{00000000-0005-0000-0000-0000F0BA0000}"/>
    <cellStyle name="Saída 2 21 74" xfId="46995" xr:uid="{00000000-0005-0000-0000-0000F1BA0000}"/>
    <cellStyle name="Saída 2 21 75" xfId="46996" xr:uid="{00000000-0005-0000-0000-0000F2BA0000}"/>
    <cellStyle name="Saída 2 21 76" xfId="52439" xr:uid="{00000000-0005-0000-0000-0000F3BA0000}"/>
    <cellStyle name="Saída 2 21 77" xfId="52327" xr:uid="{00000000-0005-0000-0000-0000F4BA0000}"/>
    <cellStyle name="Saída 2 21 78" xfId="53130" xr:uid="{00000000-0005-0000-0000-0000F5BA0000}"/>
    <cellStyle name="Saída 2 21 8" xfId="46997" xr:uid="{00000000-0005-0000-0000-0000F6BA0000}"/>
    <cellStyle name="Saída 2 21 8 2" xfId="46998" xr:uid="{00000000-0005-0000-0000-0000F7BA0000}"/>
    <cellStyle name="Saída 2 21 9" xfId="46999" xr:uid="{00000000-0005-0000-0000-0000F8BA0000}"/>
    <cellStyle name="Saída 2 21 9 2" xfId="47000" xr:uid="{00000000-0005-0000-0000-0000F9BA0000}"/>
    <cellStyle name="Saída 2 22" xfId="1260" xr:uid="{00000000-0005-0000-0000-0000FABA0000}"/>
    <cellStyle name="Saída 2 22 2" xfId="47001" xr:uid="{00000000-0005-0000-0000-0000FBBA0000}"/>
    <cellStyle name="Saída 2 23" xfId="47002" xr:uid="{00000000-0005-0000-0000-0000FCBA0000}"/>
    <cellStyle name="Saída 2 23 2" xfId="47003" xr:uid="{00000000-0005-0000-0000-0000FDBA0000}"/>
    <cellStyle name="Saída 2 24" xfId="47004" xr:uid="{00000000-0005-0000-0000-0000FEBA0000}"/>
    <cellStyle name="Saída 2 24 2" xfId="47005" xr:uid="{00000000-0005-0000-0000-0000FFBA0000}"/>
    <cellStyle name="Saída 2 25" xfId="47006" xr:uid="{00000000-0005-0000-0000-000000BB0000}"/>
    <cellStyle name="Saída 2 25 2" xfId="47007" xr:uid="{00000000-0005-0000-0000-000001BB0000}"/>
    <cellStyle name="Saída 2 26" xfId="47008" xr:uid="{00000000-0005-0000-0000-000002BB0000}"/>
    <cellStyle name="Saída 2 26 2" xfId="47009" xr:uid="{00000000-0005-0000-0000-000003BB0000}"/>
    <cellStyle name="Saída 2 27" xfId="47010" xr:uid="{00000000-0005-0000-0000-000004BB0000}"/>
    <cellStyle name="Saída 2 27 2" xfId="47011" xr:uid="{00000000-0005-0000-0000-000005BB0000}"/>
    <cellStyle name="Saída 2 28" xfId="47012" xr:uid="{00000000-0005-0000-0000-000006BB0000}"/>
    <cellStyle name="Saída 2 28 2" xfId="47013" xr:uid="{00000000-0005-0000-0000-000007BB0000}"/>
    <cellStyle name="Saída 2 29" xfId="47014" xr:uid="{00000000-0005-0000-0000-000008BB0000}"/>
    <cellStyle name="Saída 2 29 2" xfId="47015" xr:uid="{00000000-0005-0000-0000-000009BB0000}"/>
    <cellStyle name="Saída 2 3" xfId="1261" xr:uid="{00000000-0005-0000-0000-00000ABB0000}"/>
    <cellStyle name="Saída 2 3 10" xfId="47016" xr:uid="{00000000-0005-0000-0000-00000BBB0000}"/>
    <cellStyle name="Saída 2 3 10 2" xfId="47017" xr:uid="{00000000-0005-0000-0000-00000CBB0000}"/>
    <cellStyle name="Saída 2 3 11" xfId="47018" xr:uid="{00000000-0005-0000-0000-00000DBB0000}"/>
    <cellStyle name="Saída 2 3 11 2" xfId="47019" xr:uid="{00000000-0005-0000-0000-00000EBB0000}"/>
    <cellStyle name="Saída 2 3 12" xfId="47020" xr:uid="{00000000-0005-0000-0000-00000FBB0000}"/>
    <cellStyle name="Saída 2 3 12 2" xfId="47021" xr:uid="{00000000-0005-0000-0000-000010BB0000}"/>
    <cellStyle name="Saída 2 3 13" xfId="47022" xr:uid="{00000000-0005-0000-0000-000011BB0000}"/>
    <cellStyle name="Saída 2 3 13 2" xfId="47023" xr:uid="{00000000-0005-0000-0000-000012BB0000}"/>
    <cellStyle name="Saída 2 3 14" xfId="47024" xr:uid="{00000000-0005-0000-0000-000013BB0000}"/>
    <cellStyle name="Saída 2 3 14 2" xfId="47025" xr:uid="{00000000-0005-0000-0000-000014BB0000}"/>
    <cellStyle name="Saída 2 3 15" xfId="47026" xr:uid="{00000000-0005-0000-0000-000015BB0000}"/>
    <cellStyle name="Saída 2 3 15 2" xfId="47027" xr:uid="{00000000-0005-0000-0000-000016BB0000}"/>
    <cellStyle name="Saída 2 3 16" xfId="47028" xr:uid="{00000000-0005-0000-0000-000017BB0000}"/>
    <cellStyle name="Saída 2 3 16 2" xfId="47029" xr:uid="{00000000-0005-0000-0000-000018BB0000}"/>
    <cellStyle name="Saída 2 3 17" xfId="47030" xr:uid="{00000000-0005-0000-0000-000019BB0000}"/>
    <cellStyle name="Saída 2 3 17 2" xfId="47031" xr:uid="{00000000-0005-0000-0000-00001ABB0000}"/>
    <cellStyle name="Saída 2 3 18" xfId="47032" xr:uid="{00000000-0005-0000-0000-00001BBB0000}"/>
    <cellStyle name="Saída 2 3 18 2" xfId="47033" xr:uid="{00000000-0005-0000-0000-00001CBB0000}"/>
    <cellStyle name="Saída 2 3 19" xfId="47034" xr:uid="{00000000-0005-0000-0000-00001DBB0000}"/>
    <cellStyle name="Saída 2 3 19 2" xfId="47035" xr:uid="{00000000-0005-0000-0000-00001EBB0000}"/>
    <cellStyle name="Saída 2 3 2" xfId="1262" xr:uid="{00000000-0005-0000-0000-00001FBB0000}"/>
    <cellStyle name="Saída 2 3 2 2" xfId="47036" xr:uid="{00000000-0005-0000-0000-000020BB0000}"/>
    <cellStyle name="Saída 2 3 20" xfId="47037" xr:uid="{00000000-0005-0000-0000-000021BB0000}"/>
    <cellStyle name="Saída 2 3 20 2" xfId="47038" xr:uid="{00000000-0005-0000-0000-000022BB0000}"/>
    <cellStyle name="Saída 2 3 21" xfId="47039" xr:uid="{00000000-0005-0000-0000-000023BB0000}"/>
    <cellStyle name="Saída 2 3 21 2" xfId="47040" xr:uid="{00000000-0005-0000-0000-000024BB0000}"/>
    <cellStyle name="Saída 2 3 22" xfId="47041" xr:uid="{00000000-0005-0000-0000-000025BB0000}"/>
    <cellStyle name="Saída 2 3 22 2" xfId="47042" xr:uid="{00000000-0005-0000-0000-000026BB0000}"/>
    <cellStyle name="Saída 2 3 23" xfId="47043" xr:uid="{00000000-0005-0000-0000-000027BB0000}"/>
    <cellStyle name="Saída 2 3 23 2" xfId="47044" xr:uid="{00000000-0005-0000-0000-000028BB0000}"/>
    <cellStyle name="Saída 2 3 24" xfId="47045" xr:uid="{00000000-0005-0000-0000-000029BB0000}"/>
    <cellStyle name="Saída 2 3 24 2" xfId="47046" xr:uid="{00000000-0005-0000-0000-00002ABB0000}"/>
    <cellStyle name="Saída 2 3 25" xfId="47047" xr:uid="{00000000-0005-0000-0000-00002BBB0000}"/>
    <cellStyle name="Saída 2 3 25 2" xfId="47048" xr:uid="{00000000-0005-0000-0000-00002CBB0000}"/>
    <cellStyle name="Saída 2 3 26" xfId="47049" xr:uid="{00000000-0005-0000-0000-00002DBB0000}"/>
    <cellStyle name="Saída 2 3 26 2" xfId="47050" xr:uid="{00000000-0005-0000-0000-00002EBB0000}"/>
    <cellStyle name="Saída 2 3 27" xfId="47051" xr:uid="{00000000-0005-0000-0000-00002FBB0000}"/>
    <cellStyle name="Saída 2 3 27 2" xfId="47052" xr:uid="{00000000-0005-0000-0000-000030BB0000}"/>
    <cellStyle name="Saída 2 3 28" xfId="47053" xr:uid="{00000000-0005-0000-0000-000031BB0000}"/>
    <cellStyle name="Saída 2 3 28 2" xfId="47054" xr:uid="{00000000-0005-0000-0000-000032BB0000}"/>
    <cellStyle name="Saída 2 3 29" xfId="47055" xr:uid="{00000000-0005-0000-0000-000033BB0000}"/>
    <cellStyle name="Saída 2 3 29 2" xfId="47056" xr:uid="{00000000-0005-0000-0000-000034BB0000}"/>
    <cellStyle name="Saída 2 3 3" xfId="47057" xr:uid="{00000000-0005-0000-0000-000035BB0000}"/>
    <cellStyle name="Saída 2 3 3 2" xfId="47058" xr:uid="{00000000-0005-0000-0000-000036BB0000}"/>
    <cellStyle name="Saída 2 3 30" xfId="47059" xr:uid="{00000000-0005-0000-0000-000037BB0000}"/>
    <cellStyle name="Saída 2 3 30 2" xfId="47060" xr:uid="{00000000-0005-0000-0000-000038BB0000}"/>
    <cellStyle name="Saída 2 3 31" xfId="47061" xr:uid="{00000000-0005-0000-0000-000039BB0000}"/>
    <cellStyle name="Saída 2 3 31 2" xfId="47062" xr:uid="{00000000-0005-0000-0000-00003ABB0000}"/>
    <cellStyle name="Saída 2 3 32" xfId="47063" xr:uid="{00000000-0005-0000-0000-00003BBB0000}"/>
    <cellStyle name="Saída 2 3 32 2" xfId="47064" xr:uid="{00000000-0005-0000-0000-00003CBB0000}"/>
    <cellStyle name="Saída 2 3 33" xfId="47065" xr:uid="{00000000-0005-0000-0000-00003DBB0000}"/>
    <cellStyle name="Saída 2 3 33 2" xfId="47066" xr:uid="{00000000-0005-0000-0000-00003EBB0000}"/>
    <cellStyle name="Saída 2 3 34" xfId="47067" xr:uid="{00000000-0005-0000-0000-00003FBB0000}"/>
    <cellStyle name="Saída 2 3 34 2" xfId="47068" xr:uid="{00000000-0005-0000-0000-000040BB0000}"/>
    <cellStyle name="Saída 2 3 35" xfId="47069" xr:uid="{00000000-0005-0000-0000-000041BB0000}"/>
    <cellStyle name="Saída 2 3 35 2" xfId="47070" xr:uid="{00000000-0005-0000-0000-000042BB0000}"/>
    <cellStyle name="Saída 2 3 36" xfId="47071" xr:uid="{00000000-0005-0000-0000-000043BB0000}"/>
    <cellStyle name="Saída 2 3 36 2" xfId="47072" xr:uid="{00000000-0005-0000-0000-000044BB0000}"/>
    <cellStyle name="Saída 2 3 37" xfId="47073" xr:uid="{00000000-0005-0000-0000-000045BB0000}"/>
    <cellStyle name="Saída 2 3 37 2" xfId="47074" xr:uid="{00000000-0005-0000-0000-000046BB0000}"/>
    <cellStyle name="Saída 2 3 38" xfId="47075" xr:uid="{00000000-0005-0000-0000-000047BB0000}"/>
    <cellStyle name="Saída 2 3 38 2" xfId="47076" xr:uid="{00000000-0005-0000-0000-000048BB0000}"/>
    <cellStyle name="Saída 2 3 39" xfId="47077" xr:uid="{00000000-0005-0000-0000-000049BB0000}"/>
    <cellStyle name="Saída 2 3 39 2" xfId="47078" xr:uid="{00000000-0005-0000-0000-00004ABB0000}"/>
    <cellStyle name="Saída 2 3 4" xfId="47079" xr:uid="{00000000-0005-0000-0000-00004BBB0000}"/>
    <cellStyle name="Saída 2 3 4 2" xfId="47080" xr:uid="{00000000-0005-0000-0000-00004CBB0000}"/>
    <cellStyle name="Saída 2 3 40" xfId="47081" xr:uid="{00000000-0005-0000-0000-00004DBB0000}"/>
    <cellStyle name="Saída 2 3 41" xfId="47082" xr:uid="{00000000-0005-0000-0000-00004EBB0000}"/>
    <cellStyle name="Saída 2 3 42" xfId="47083" xr:uid="{00000000-0005-0000-0000-00004FBB0000}"/>
    <cellStyle name="Saída 2 3 43" xfId="47084" xr:uid="{00000000-0005-0000-0000-000050BB0000}"/>
    <cellStyle name="Saída 2 3 44" xfId="47085" xr:uid="{00000000-0005-0000-0000-000051BB0000}"/>
    <cellStyle name="Saída 2 3 45" xfId="47086" xr:uid="{00000000-0005-0000-0000-000052BB0000}"/>
    <cellStyle name="Saída 2 3 46" xfId="47087" xr:uid="{00000000-0005-0000-0000-000053BB0000}"/>
    <cellStyle name="Saída 2 3 47" xfId="47088" xr:uid="{00000000-0005-0000-0000-000054BB0000}"/>
    <cellStyle name="Saída 2 3 48" xfId="47089" xr:uid="{00000000-0005-0000-0000-000055BB0000}"/>
    <cellStyle name="Saída 2 3 49" xfId="47090" xr:uid="{00000000-0005-0000-0000-000056BB0000}"/>
    <cellStyle name="Saída 2 3 5" xfId="47091" xr:uid="{00000000-0005-0000-0000-000057BB0000}"/>
    <cellStyle name="Saída 2 3 5 2" xfId="47092" xr:uid="{00000000-0005-0000-0000-000058BB0000}"/>
    <cellStyle name="Saída 2 3 50" xfId="47093" xr:uid="{00000000-0005-0000-0000-000059BB0000}"/>
    <cellStyle name="Saída 2 3 51" xfId="47094" xr:uid="{00000000-0005-0000-0000-00005ABB0000}"/>
    <cellStyle name="Saída 2 3 52" xfId="47095" xr:uid="{00000000-0005-0000-0000-00005BBB0000}"/>
    <cellStyle name="Saída 2 3 53" xfId="47096" xr:uid="{00000000-0005-0000-0000-00005CBB0000}"/>
    <cellStyle name="Saída 2 3 54" xfId="47097" xr:uid="{00000000-0005-0000-0000-00005DBB0000}"/>
    <cellStyle name="Saída 2 3 55" xfId="47098" xr:uid="{00000000-0005-0000-0000-00005EBB0000}"/>
    <cellStyle name="Saída 2 3 56" xfId="47099" xr:uid="{00000000-0005-0000-0000-00005FBB0000}"/>
    <cellStyle name="Saída 2 3 57" xfId="47100" xr:uid="{00000000-0005-0000-0000-000060BB0000}"/>
    <cellStyle name="Saída 2 3 58" xfId="47101" xr:uid="{00000000-0005-0000-0000-000061BB0000}"/>
    <cellStyle name="Saída 2 3 59" xfId="47102" xr:uid="{00000000-0005-0000-0000-000062BB0000}"/>
    <cellStyle name="Saída 2 3 6" xfId="47103" xr:uid="{00000000-0005-0000-0000-000063BB0000}"/>
    <cellStyle name="Saída 2 3 6 2" xfId="47104" xr:uid="{00000000-0005-0000-0000-000064BB0000}"/>
    <cellStyle name="Saída 2 3 60" xfId="47105" xr:uid="{00000000-0005-0000-0000-000065BB0000}"/>
    <cellStyle name="Saída 2 3 61" xfId="47106" xr:uid="{00000000-0005-0000-0000-000066BB0000}"/>
    <cellStyle name="Saída 2 3 62" xfId="47107" xr:uid="{00000000-0005-0000-0000-000067BB0000}"/>
    <cellStyle name="Saída 2 3 63" xfId="47108" xr:uid="{00000000-0005-0000-0000-000068BB0000}"/>
    <cellStyle name="Saída 2 3 64" xfId="47109" xr:uid="{00000000-0005-0000-0000-000069BB0000}"/>
    <cellStyle name="Saída 2 3 65" xfId="47110" xr:uid="{00000000-0005-0000-0000-00006ABB0000}"/>
    <cellStyle name="Saída 2 3 66" xfId="47111" xr:uid="{00000000-0005-0000-0000-00006BBB0000}"/>
    <cellStyle name="Saída 2 3 67" xfId="47112" xr:uid="{00000000-0005-0000-0000-00006CBB0000}"/>
    <cellStyle name="Saída 2 3 68" xfId="47113" xr:uid="{00000000-0005-0000-0000-00006DBB0000}"/>
    <cellStyle name="Saída 2 3 69" xfId="47114" xr:uid="{00000000-0005-0000-0000-00006EBB0000}"/>
    <cellStyle name="Saída 2 3 7" xfId="47115" xr:uid="{00000000-0005-0000-0000-00006FBB0000}"/>
    <cellStyle name="Saída 2 3 7 2" xfId="47116" xr:uid="{00000000-0005-0000-0000-000070BB0000}"/>
    <cellStyle name="Saída 2 3 70" xfId="47117" xr:uid="{00000000-0005-0000-0000-000071BB0000}"/>
    <cellStyle name="Saída 2 3 71" xfId="47118" xr:uid="{00000000-0005-0000-0000-000072BB0000}"/>
    <cellStyle name="Saída 2 3 72" xfId="47119" xr:uid="{00000000-0005-0000-0000-000073BB0000}"/>
    <cellStyle name="Saída 2 3 73" xfId="47120" xr:uid="{00000000-0005-0000-0000-000074BB0000}"/>
    <cellStyle name="Saída 2 3 74" xfId="47121" xr:uid="{00000000-0005-0000-0000-000075BB0000}"/>
    <cellStyle name="Saída 2 3 75" xfId="47122" xr:uid="{00000000-0005-0000-0000-000076BB0000}"/>
    <cellStyle name="Saída 2 3 76" xfId="47123" xr:uid="{00000000-0005-0000-0000-000077BB0000}"/>
    <cellStyle name="Saída 2 3 77" xfId="52565" xr:uid="{00000000-0005-0000-0000-000078BB0000}"/>
    <cellStyle name="Saída 2 3 78" xfId="52798" xr:uid="{00000000-0005-0000-0000-000079BB0000}"/>
    <cellStyle name="Saída 2 3 79" xfId="53259" xr:uid="{00000000-0005-0000-0000-00007ABB0000}"/>
    <cellStyle name="Saída 2 3 8" xfId="47124" xr:uid="{00000000-0005-0000-0000-00007BBB0000}"/>
    <cellStyle name="Saída 2 3 8 2" xfId="47125" xr:uid="{00000000-0005-0000-0000-00007CBB0000}"/>
    <cellStyle name="Saída 2 3 9" xfId="47126" xr:uid="{00000000-0005-0000-0000-00007DBB0000}"/>
    <cellStyle name="Saída 2 3 9 2" xfId="47127" xr:uid="{00000000-0005-0000-0000-00007EBB0000}"/>
    <cellStyle name="Saída 2 30" xfId="47128" xr:uid="{00000000-0005-0000-0000-00007FBB0000}"/>
    <cellStyle name="Saída 2 30 2" xfId="47129" xr:uid="{00000000-0005-0000-0000-000080BB0000}"/>
    <cellStyle name="Saída 2 31" xfId="47130" xr:uid="{00000000-0005-0000-0000-000081BB0000}"/>
    <cellStyle name="Saída 2 31 2" xfId="47131" xr:uid="{00000000-0005-0000-0000-000082BB0000}"/>
    <cellStyle name="Saída 2 32" xfId="47132" xr:uid="{00000000-0005-0000-0000-000083BB0000}"/>
    <cellStyle name="Saída 2 32 2" xfId="47133" xr:uid="{00000000-0005-0000-0000-000084BB0000}"/>
    <cellStyle name="Saída 2 33" xfId="47134" xr:uid="{00000000-0005-0000-0000-000085BB0000}"/>
    <cellStyle name="Saída 2 33 2" xfId="47135" xr:uid="{00000000-0005-0000-0000-000086BB0000}"/>
    <cellStyle name="Saída 2 34" xfId="47136" xr:uid="{00000000-0005-0000-0000-000087BB0000}"/>
    <cellStyle name="Saída 2 34 2" xfId="47137" xr:uid="{00000000-0005-0000-0000-000088BB0000}"/>
    <cellStyle name="Saída 2 35" xfId="47138" xr:uid="{00000000-0005-0000-0000-000089BB0000}"/>
    <cellStyle name="Saída 2 35 2" xfId="47139" xr:uid="{00000000-0005-0000-0000-00008ABB0000}"/>
    <cellStyle name="Saída 2 36" xfId="47140" xr:uid="{00000000-0005-0000-0000-00008BBB0000}"/>
    <cellStyle name="Saída 2 36 2" xfId="47141" xr:uid="{00000000-0005-0000-0000-00008CBB0000}"/>
    <cellStyle name="Saída 2 37" xfId="47142" xr:uid="{00000000-0005-0000-0000-00008DBB0000}"/>
    <cellStyle name="Saída 2 37 2" xfId="47143" xr:uid="{00000000-0005-0000-0000-00008EBB0000}"/>
    <cellStyle name="Saída 2 38" xfId="47144" xr:uid="{00000000-0005-0000-0000-00008FBB0000}"/>
    <cellStyle name="Saída 2 38 2" xfId="47145" xr:uid="{00000000-0005-0000-0000-000090BB0000}"/>
    <cellStyle name="Saída 2 39" xfId="47146" xr:uid="{00000000-0005-0000-0000-000091BB0000}"/>
    <cellStyle name="Saída 2 39 2" xfId="47147" xr:uid="{00000000-0005-0000-0000-000092BB0000}"/>
    <cellStyle name="Saída 2 4" xfId="1263" xr:uid="{00000000-0005-0000-0000-000093BB0000}"/>
    <cellStyle name="Saída 2 4 10" xfId="47148" xr:uid="{00000000-0005-0000-0000-000094BB0000}"/>
    <cellStyle name="Saída 2 4 10 2" xfId="47149" xr:uid="{00000000-0005-0000-0000-000095BB0000}"/>
    <cellStyle name="Saída 2 4 11" xfId="47150" xr:uid="{00000000-0005-0000-0000-000096BB0000}"/>
    <cellStyle name="Saída 2 4 11 2" xfId="47151" xr:uid="{00000000-0005-0000-0000-000097BB0000}"/>
    <cellStyle name="Saída 2 4 12" xfId="47152" xr:uid="{00000000-0005-0000-0000-000098BB0000}"/>
    <cellStyle name="Saída 2 4 12 2" xfId="47153" xr:uid="{00000000-0005-0000-0000-000099BB0000}"/>
    <cellStyle name="Saída 2 4 13" xfId="47154" xr:uid="{00000000-0005-0000-0000-00009ABB0000}"/>
    <cellStyle name="Saída 2 4 13 2" xfId="47155" xr:uid="{00000000-0005-0000-0000-00009BBB0000}"/>
    <cellStyle name="Saída 2 4 14" xfId="47156" xr:uid="{00000000-0005-0000-0000-00009CBB0000}"/>
    <cellStyle name="Saída 2 4 14 2" xfId="47157" xr:uid="{00000000-0005-0000-0000-00009DBB0000}"/>
    <cellStyle name="Saída 2 4 15" xfId="47158" xr:uid="{00000000-0005-0000-0000-00009EBB0000}"/>
    <cellStyle name="Saída 2 4 15 2" xfId="47159" xr:uid="{00000000-0005-0000-0000-00009FBB0000}"/>
    <cellStyle name="Saída 2 4 16" xfId="47160" xr:uid="{00000000-0005-0000-0000-0000A0BB0000}"/>
    <cellStyle name="Saída 2 4 16 2" xfId="47161" xr:uid="{00000000-0005-0000-0000-0000A1BB0000}"/>
    <cellStyle name="Saída 2 4 17" xfId="47162" xr:uid="{00000000-0005-0000-0000-0000A2BB0000}"/>
    <cellStyle name="Saída 2 4 17 2" xfId="47163" xr:uid="{00000000-0005-0000-0000-0000A3BB0000}"/>
    <cellStyle name="Saída 2 4 18" xfId="47164" xr:uid="{00000000-0005-0000-0000-0000A4BB0000}"/>
    <cellStyle name="Saída 2 4 18 2" xfId="47165" xr:uid="{00000000-0005-0000-0000-0000A5BB0000}"/>
    <cellStyle name="Saída 2 4 19" xfId="47166" xr:uid="{00000000-0005-0000-0000-0000A6BB0000}"/>
    <cellStyle name="Saída 2 4 19 2" xfId="47167" xr:uid="{00000000-0005-0000-0000-0000A7BB0000}"/>
    <cellStyle name="Saída 2 4 2" xfId="1264" xr:uid="{00000000-0005-0000-0000-0000A8BB0000}"/>
    <cellStyle name="Saída 2 4 2 2" xfId="47168" xr:uid="{00000000-0005-0000-0000-0000A9BB0000}"/>
    <cellStyle name="Saída 2 4 20" xfId="47169" xr:uid="{00000000-0005-0000-0000-0000AABB0000}"/>
    <cellStyle name="Saída 2 4 20 2" xfId="47170" xr:uid="{00000000-0005-0000-0000-0000ABBB0000}"/>
    <cellStyle name="Saída 2 4 21" xfId="47171" xr:uid="{00000000-0005-0000-0000-0000ACBB0000}"/>
    <cellStyle name="Saída 2 4 21 2" xfId="47172" xr:uid="{00000000-0005-0000-0000-0000ADBB0000}"/>
    <cellStyle name="Saída 2 4 22" xfId="47173" xr:uid="{00000000-0005-0000-0000-0000AEBB0000}"/>
    <cellStyle name="Saída 2 4 22 2" xfId="47174" xr:uid="{00000000-0005-0000-0000-0000AFBB0000}"/>
    <cellStyle name="Saída 2 4 23" xfId="47175" xr:uid="{00000000-0005-0000-0000-0000B0BB0000}"/>
    <cellStyle name="Saída 2 4 23 2" xfId="47176" xr:uid="{00000000-0005-0000-0000-0000B1BB0000}"/>
    <cellStyle name="Saída 2 4 24" xfId="47177" xr:uid="{00000000-0005-0000-0000-0000B2BB0000}"/>
    <cellStyle name="Saída 2 4 24 2" xfId="47178" xr:uid="{00000000-0005-0000-0000-0000B3BB0000}"/>
    <cellStyle name="Saída 2 4 25" xfId="47179" xr:uid="{00000000-0005-0000-0000-0000B4BB0000}"/>
    <cellStyle name="Saída 2 4 25 2" xfId="47180" xr:uid="{00000000-0005-0000-0000-0000B5BB0000}"/>
    <cellStyle name="Saída 2 4 26" xfId="47181" xr:uid="{00000000-0005-0000-0000-0000B6BB0000}"/>
    <cellStyle name="Saída 2 4 26 2" xfId="47182" xr:uid="{00000000-0005-0000-0000-0000B7BB0000}"/>
    <cellStyle name="Saída 2 4 27" xfId="47183" xr:uid="{00000000-0005-0000-0000-0000B8BB0000}"/>
    <cellStyle name="Saída 2 4 27 2" xfId="47184" xr:uid="{00000000-0005-0000-0000-0000B9BB0000}"/>
    <cellStyle name="Saída 2 4 28" xfId="47185" xr:uid="{00000000-0005-0000-0000-0000BABB0000}"/>
    <cellStyle name="Saída 2 4 28 2" xfId="47186" xr:uid="{00000000-0005-0000-0000-0000BBBB0000}"/>
    <cellStyle name="Saída 2 4 29" xfId="47187" xr:uid="{00000000-0005-0000-0000-0000BCBB0000}"/>
    <cellStyle name="Saída 2 4 29 2" xfId="47188" xr:uid="{00000000-0005-0000-0000-0000BDBB0000}"/>
    <cellStyle name="Saída 2 4 3" xfId="47189" xr:uid="{00000000-0005-0000-0000-0000BEBB0000}"/>
    <cellStyle name="Saída 2 4 3 2" xfId="47190" xr:uid="{00000000-0005-0000-0000-0000BFBB0000}"/>
    <cellStyle name="Saída 2 4 30" xfId="47191" xr:uid="{00000000-0005-0000-0000-0000C0BB0000}"/>
    <cellStyle name="Saída 2 4 30 2" xfId="47192" xr:uid="{00000000-0005-0000-0000-0000C1BB0000}"/>
    <cellStyle name="Saída 2 4 31" xfId="47193" xr:uid="{00000000-0005-0000-0000-0000C2BB0000}"/>
    <cellStyle name="Saída 2 4 31 2" xfId="47194" xr:uid="{00000000-0005-0000-0000-0000C3BB0000}"/>
    <cellStyle name="Saída 2 4 32" xfId="47195" xr:uid="{00000000-0005-0000-0000-0000C4BB0000}"/>
    <cellStyle name="Saída 2 4 32 2" xfId="47196" xr:uid="{00000000-0005-0000-0000-0000C5BB0000}"/>
    <cellStyle name="Saída 2 4 33" xfId="47197" xr:uid="{00000000-0005-0000-0000-0000C6BB0000}"/>
    <cellStyle name="Saída 2 4 33 2" xfId="47198" xr:uid="{00000000-0005-0000-0000-0000C7BB0000}"/>
    <cellStyle name="Saída 2 4 34" xfId="47199" xr:uid="{00000000-0005-0000-0000-0000C8BB0000}"/>
    <cellStyle name="Saída 2 4 34 2" xfId="47200" xr:uid="{00000000-0005-0000-0000-0000C9BB0000}"/>
    <cellStyle name="Saída 2 4 35" xfId="47201" xr:uid="{00000000-0005-0000-0000-0000CABB0000}"/>
    <cellStyle name="Saída 2 4 35 2" xfId="47202" xr:uid="{00000000-0005-0000-0000-0000CBBB0000}"/>
    <cellStyle name="Saída 2 4 36" xfId="47203" xr:uid="{00000000-0005-0000-0000-0000CCBB0000}"/>
    <cellStyle name="Saída 2 4 36 2" xfId="47204" xr:uid="{00000000-0005-0000-0000-0000CDBB0000}"/>
    <cellStyle name="Saída 2 4 37" xfId="47205" xr:uid="{00000000-0005-0000-0000-0000CEBB0000}"/>
    <cellStyle name="Saída 2 4 37 2" xfId="47206" xr:uid="{00000000-0005-0000-0000-0000CFBB0000}"/>
    <cellStyle name="Saída 2 4 38" xfId="47207" xr:uid="{00000000-0005-0000-0000-0000D0BB0000}"/>
    <cellStyle name="Saída 2 4 38 2" xfId="47208" xr:uid="{00000000-0005-0000-0000-0000D1BB0000}"/>
    <cellStyle name="Saída 2 4 39" xfId="47209" xr:uid="{00000000-0005-0000-0000-0000D2BB0000}"/>
    <cellStyle name="Saída 2 4 39 2" xfId="47210" xr:uid="{00000000-0005-0000-0000-0000D3BB0000}"/>
    <cellStyle name="Saída 2 4 4" xfId="47211" xr:uid="{00000000-0005-0000-0000-0000D4BB0000}"/>
    <cellStyle name="Saída 2 4 4 2" xfId="47212" xr:uid="{00000000-0005-0000-0000-0000D5BB0000}"/>
    <cellStyle name="Saída 2 4 40" xfId="47213" xr:uid="{00000000-0005-0000-0000-0000D6BB0000}"/>
    <cellStyle name="Saída 2 4 41" xfId="47214" xr:uid="{00000000-0005-0000-0000-0000D7BB0000}"/>
    <cellStyle name="Saída 2 4 42" xfId="47215" xr:uid="{00000000-0005-0000-0000-0000D8BB0000}"/>
    <cellStyle name="Saída 2 4 43" xfId="47216" xr:uid="{00000000-0005-0000-0000-0000D9BB0000}"/>
    <cellStyle name="Saída 2 4 44" xfId="47217" xr:uid="{00000000-0005-0000-0000-0000DABB0000}"/>
    <cellStyle name="Saída 2 4 45" xfId="47218" xr:uid="{00000000-0005-0000-0000-0000DBBB0000}"/>
    <cellStyle name="Saída 2 4 46" xfId="47219" xr:uid="{00000000-0005-0000-0000-0000DCBB0000}"/>
    <cellStyle name="Saída 2 4 47" xfId="47220" xr:uid="{00000000-0005-0000-0000-0000DDBB0000}"/>
    <cellStyle name="Saída 2 4 48" xfId="47221" xr:uid="{00000000-0005-0000-0000-0000DEBB0000}"/>
    <cellStyle name="Saída 2 4 49" xfId="47222" xr:uid="{00000000-0005-0000-0000-0000DFBB0000}"/>
    <cellStyle name="Saída 2 4 5" xfId="47223" xr:uid="{00000000-0005-0000-0000-0000E0BB0000}"/>
    <cellStyle name="Saída 2 4 5 2" xfId="47224" xr:uid="{00000000-0005-0000-0000-0000E1BB0000}"/>
    <cellStyle name="Saída 2 4 50" xfId="47225" xr:uid="{00000000-0005-0000-0000-0000E2BB0000}"/>
    <cellStyle name="Saída 2 4 51" xfId="47226" xr:uid="{00000000-0005-0000-0000-0000E3BB0000}"/>
    <cellStyle name="Saída 2 4 52" xfId="47227" xr:uid="{00000000-0005-0000-0000-0000E4BB0000}"/>
    <cellStyle name="Saída 2 4 53" xfId="47228" xr:uid="{00000000-0005-0000-0000-0000E5BB0000}"/>
    <cellStyle name="Saída 2 4 54" xfId="47229" xr:uid="{00000000-0005-0000-0000-0000E6BB0000}"/>
    <cellStyle name="Saída 2 4 55" xfId="47230" xr:uid="{00000000-0005-0000-0000-0000E7BB0000}"/>
    <cellStyle name="Saída 2 4 56" xfId="47231" xr:uid="{00000000-0005-0000-0000-0000E8BB0000}"/>
    <cellStyle name="Saída 2 4 57" xfId="47232" xr:uid="{00000000-0005-0000-0000-0000E9BB0000}"/>
    <cellStyle name="Saída 2 4 58" xfId="47233" xr:uid="{00000000-0005-0000-0000-0000EABB0000}"/>
    <cellStyle name="Saída 2 4 59" xfId="47234" xr:uid="{00000000-0005-0000-0000-0000EBBB0000}"/>
    <cellStyle name="Saída 2 4 6" xfId="47235" xr:uid="{00000000-0005-0000-0000-0000ECBB0000}"/>
    <cellStyle name="Saída 2 4 6 2" xfId="47236" xr:uid="{00000000-0005-0000-0000-0000EDBB0000}"/>
    <cellStyle name="Saída 2 4 60" xfId="47237" xr:uid="{00000000-0005-0000-0000-0000EEBB0000}"/>
    <cellStyle name="Saída 2 4 61" xfId="47238" xr:uid="{00000000-0005-0000-0000-0000EFBB0000}"/>
    <cellStyle name="Saída 2 4 62" xfId="47239" xr:uid="{00000000-0005-0000-0000-0000F0BB0000}"/>
    <cellStyle name="Saída 2 4 63" xfId="47240" xr:uid="{00000000-0005-0000-0000-0000F1BB0000}"/>
    <cellStyle name="Saída 2 4 64" xfId="47241" xr:uid="{00000000-0005-0000-0000-0000F2BB0000}"/>
    <cellStyle name="Saída 2 4 65" xfId="47242" xr:uid="{00000000-0005-0000-0000-0000F3BB0000}"/>
    <cellStyle name="Saída 2 4 66" xfId="47243" xr:uid="{00000000-0005-0000-0000-0000F4BB0000}"/>
    <cellStyle name="Saída 2 4 67" xfId="47244" xr:uid="{00000000-0005-0000-0000-0000F5BB0000}"/>
    <cellStyle name="Saída 2 4 68" xfId="47245" xr:uid="{00000000-0005-0000-0000-0000F6BB0000}"/>
    <cellStyle name="Saída 2 4 69" xfId="47246" xr:uid="{00000000-0005-0000-0000-0000F7BB0000}"/>
    <cellStyle name="Saída 2 4 7" xfId="47247" xr:uid="{00000000-0005-0000-0000-0000F8BB0000}"/>
    <cellStyle name="Saída 2 4 7 2" xfId="47248" xr:uid="{00000000-0005-0000-0000-0000F9BB0000}"/>
    <cellStyle name="Saída 2 4 70" xfId="47249" xr:uid="{00000000-0005-0000-0000-0000FABB0000}"/>
    <cellStyle name="Saída 2 4 71" xfId="47250" xr:uid="{00000000-0005-0000-0000-0000FBBB0000}"/>
    <cellStyle name="Saída 2 4 72" xfId="47251" xr:uid="{00000000-0005-0000-0000-0000FCBB0000}"/>
    <cellStyle name="Saída 2 4 73" xfId="47252" xr:uid="{00000000-0005-0000-0000-0000FDBB0000}"/>
    <cellStyle name="Saída 2 4 74" xfId="47253" xr:uid="{00000000-0005-0000-0000-0000FEBB0000}"/>
    <cellStyle name="Saída 2 4 75" xfId="47254" xr:uid="{00000000-0005-0000-0000-0000FFBB0000}"/>
    <cellStyle name="Saída 2 4 76" xfId="47255" xr:uid="{00000000-0005-0000-0000-000000BC0000}"/>
    <cellStyle name="Saída 2 4 77" xfId="52415" xr:uid="{00000000-0005-0000-0000-000001BC0000}"/>
    <cellStyle name="Saída 2 4 78" xfId="52347" xr:uid="{00000000-0005-0000-0000-000002BC0000}"/>
    <cellStyle name="Saída 2 4 79" xfId="53104" xr:uid="{00000000-0005-0000-0000-000003BC0000}"/>
    <cellStyle name="Saída 2 4 8" xfId="47256" xr:uid="{00000000-0005-0000-0000-000004BC0000}"/>
    <cellStyle name="Saída 2 4 8 2" xfId="47257" xr:uid="{00000000-0005-0000-0000-000005BC0000}"/>
    <cellStyle name="Saída 2 4 9" xfId="47258" xr:uid="{00000000-0005-0000-0000-000006BC0000}"/>
    <cellStyle name="Saída 2 4 9 2" xfId="47259" xr:uid="{00000000-0005-0000-0000-000007BC0000}"/>
    <cellStyle name="Saída 2 40" xfId="47260" xr:uid="{00000000-0005-0000-0000-000008BC0000}"/>
    <cellStyle name="Saída 2 40 2" xfId="47261" xr:uid="{00000000-0005-0000-0000-000009BC0000}"/>
    <cellStyle name="Saída 2 41" xfId="47262" xr:uid="{00000000-0005-0000-0000-00000ABC0000}"/>
    <cellStyle name="Saída 2 41 2" xfId="47263" xr:uid="{00000000-0005-0000-0000-00000BBC0000}"/>
    <cellStyle name="Saída 2 42" xfId="47264" xr:uid="{00000000-0005-0000-0000-00000CBC0000}"/>
    <cellStyle name="Saída 2 42 2" xfId="47265" xr:uid="{00000000-0005-0000-0000-00000DBC0000}"/>
    <cellStyle name="Saída 2 43" xfId="47266" xr:uid="{00000000-0005-0000-0000-00000EBC0000}"/>
    <cellStyle name="Saída 2 43 2" xfId="47267" xr:uid="{00000000-0005-0000-0000-00000FBC0000}"/>
    <cellStyle name="Saída 2 44" xfId="47268" xr:uid="{00000000-0005-0000-0000-000010BC0000}"/>
    <cellStyle name="Saída 2 44 2" xfId="47269" xr:uid="{00000000-0005-0000-0000-000011BC0000}"/>
    <cellStyle name="Saída 2 45" xfId="47270" xr:uid="{00000000-0005-0000-0000-000012BC0000}"/>
    <cellStyle name="Saída 2 45 2" xfId="47271" xr:uid="{00000000-0005-0000-0000-000013BC0000}"/>
    <cellStyle name="Saída 2 46" xfId="47272" xr:uid="{00000000-0005-0000-0000-000014BC0000}"/>
    <cellStyle name="Saída 2 46 2" xfId="47273" xr:uid="{00000000-0005-0000-0000-000015BC0000}"/>
    <cellStyle name="Saída 2 47" xfId="47274" xr:uid="{00000000-0005-0000-0000-000016BC0000}"/>
    <cellStyle name="Saída 2 47 2" xfId="47275" xr:uid="{00000000-0005-0000-0000-000017BC0000}"/>
    <cellStyle name="Saída 2 48" xfId="47276" xr:uid="{00000000-0005-0000-0000-000018BC0000}"/>
    <cellStyle name="Saída 2 48 2" xfId="47277" xr:uid="{00000000-0005-0000-0000-000019BC0000}"/>
    <cellStyle name="Saída 2 49" xfId="47278" xr:uid="{00000000-0005-0000-0000-00001ABC0000}"/>
    <cellStyle name="Saída 2 49 2" xfId="47279" xr:uid="{00000000-0005-0000-0000-00001BBC0000}"/>
    <cellStyle name="Saída 2 5" xfId="1265" xr:uid="{00000000-0005-0000-0000-00001CBC0000}"/>
    <cellStyle name="Saída 2 5 10" xfId="47280" xr:uid="{00000000-0005-0000-0000-00001DBC0000}"/>
    <cellStyle name="Saída 2 5 10 2" xfId="47281" xr:uid="{00000000-0005-0000-0000-00001EBC0000}"/>
    <cellStyle name="Saída 2 5 11" xfId="47282" xr:uid="{00000000-0005-0000-0000-00001FBC0000}"/>
    <cellStyle name="Saída 2 5 11 2" xfId="47283" xr:uid="{00000000-0005-0000-0000-000020BC0000}"/>
    <cellStyle name="Saída 2 5 12" xfId="47284" xr:uid="{00000000-0005-0000-0000-000021BC0000}"/>
    <cellStyle name="Saída 2 5 12 2" xfId="47285" xr:uid="{00000000-0005-0000-0000-000022BC0000}"/>
    <cellStyle name="Saída 2 5 13" xfId="47286" xr:uid="{00000000-0005-0000-0000-000023BC0000}"/>
    <cellStyle name="Saída 2 5 13 2" xfId="47287" xr:uid="{00000000-0005-0000-0000-000024BC0000}"/>
    <cellStyle name="Saída 2 5 14" xfId="47288" xr:uid="{00000000-0005-0000-0000-000025BC0000}"/>
    <cellStyle name="Saída 2 5 14 2" xfId="47289" xr:uid="{00000000-0005-0000-0000-000026BC0000}"/>
    <cellStyle name="Saída 2 5 15" xfId="47290" xr:uid="{00000000-0005-0000-0000-000027BC0000}"/>
    <cellStyle name="Saída 2 5 15 2" xfId="47291" xr:uid="{00000000-0005-0000-0000-000028BC0000}"/>
    <cellStyle name="Saída 2 5 16" xfId="47292" xr:uid="{00000000-0005-0000-0000-000029BC0000}"/>
    <cellStyle name="Saída 2 5 16 2" xfId="47293" xr:uid="{00000000-0005-0000-0000-00002ABC0000}"/>
    <cellStyle name="Saída 2 5 17" xfId="47294" xr:uid="{00000000-0005-0000-0000-00002BBC0000}"/>
    <cellStyle name="Saída 2 5 17 2" xfId="47295" xr:uid="{00000000-0005-0000-0000-00002CBC0000}"/>
    <cellStyle name="Saída 2 5 18" xfId="47296" xr:uid="{00000000-0005-0000-0000-00002DBC0000}"/>
    <cellStyle name="Saída 2 5 18 2" xfId="47297" xr:uid="{00000000-0005-0000-0000-00002EBC0000}"/>
    <cellStyle name="Saída 2 5 19" xfId="47298" xr:uid="{00000000-0005-0000-0000-00002FBC0000}"/>
    <cellStyle name="Saída 2 5 19 2" xfId="47299" xr:uid="{00000000-0005-0000-0000-000030BC0000}"/>
    <cellStyle name="Saída 2 5 2" xfId="1266" xr:uid="{00000000-0005-0000-0000-000031BC0000}"/>
    <cellStyle name="Saída 2 5 2 2" xfId="47300" xr:uid="{00000000-0005-0000-0000-000032BC0000}"/>
    <cellStyle name="Saída 2 5 20" xfId="47301" xr:uid="{00000000-0005-0000-0000-000033BC0000}"/>
    <cellStyle name="Saída 2 5 20 2" xfId="47302" xr:uid="{00000000-0005-0000-0000-000034BC0000}"/>
    <cellStyle name="Saída 2 5 21" xfId="47303" xr:uid="{00000000-0005-0000-0000-000035BC0000}"/>
    <cellStyle name="Saída 2 5 21 2" xfId="47304" xr:uid="{00000000-0005-0000-0000-000036BC0000}"/>
    <cellStyle name="Saída 2 5 22" xfId="47305" xr:uid="{00000000-0005-0000-0000-000037BC0000}"/>
    <cellStyle name="Saída 2 5 22 2" xfId="47306" xr:uid="{00000000-0005-0000-0000-000038BC0000}"/>
    <cellStyle name="Saída 2 5 23" xfId="47307" xr:uid="{00000000-0005-0000-0000-000039BC0000}"/>
    <cellStyle name="Saída 2 5 23 2" xfId="47308" xr:uid="{00000000-0005-0000-0000-00003ABC0000}"/>
    <cellStyle name="Saída 2 5 24" xfId="47309" xr:uid="{00000000-0005-0000-0000-00003BBC0000}"/>
    <cellStyle name="Saída 2 5 24 2" xfId="47310" xr:uid="{00000000-0005-0000-0000-00003CBC0000}"/>
    <cellStyle name="Saída 2 5 25" xfId="47311" xr:uid="{00000000-0005-0000-0000-00003DBC0000}"/>
    <cellStyle name="Saída 2 5 25 2" xfId="47312" xr:uid="{00000000-0005-0000-0000-00003EBC0000}"/>
    <cellStyle name="Saída 2 5 26" xfId="47313" xr:uid="{00000000-0005-0000-0000-00003FBC0000}"/>
    <cellStyle name="Saída 2 5 26 2" xfId="47314" xr:uid="{00000000-0005-0000-0000-000040BC0000}"/>
    <cellStyle name="Saída 2 5 27" xfId="47315" xr:uid="{00000000-0005-0000-0000-000041BC0000}"/>
    <cellStyle name="Saída 2 5 27 2" xfId="47316" xr:uid="{00000000-0005-0000-0000-000042BC0000}"/>
    <cellStyle name="Saída 2 5 28" xfId="47317" xr:uid="{00000000-0005-0000-0000-000043BC0000}"/>
    <cellStyle name="Saída 2 5 28 2" xfId="47318" xr:uid="{00000000-0005-0000-0000-000044BC0000}"/>
    <cellStyle name="Saída 2 5 29" xfId="47319" xr:uid="{00000000-0005-0000-0000-000045BC0000}"/>
    <cellStyle name="Saída 2 5 29 2" xfId="47320" xr:uid="{00000000-0005-0000-0000-000046BC0000}"/>
    <cellStyle name="Saída 2 5 3" xfId="47321" xr:uid="{00000000-0005-0000-0000-000047BC0000}"/>
    <cellStyle name="Saída 2 5 3 2" xfId="47322" xr:uid="{00000000-0005-0000-0000-000048BC0000}"/>
    <cellStyle name="Saída 2 5 30" xfId="47323" xr:uid="{00000000-0005-0000-0000-000049BC0000}"/>
    <cellStyle name="Saída 2 5 30 2" xfId="47324" xr:uid="{00000000-0005-0000-0000-00004ABC0000}"/>
    <cellStyle name="Saída 2 5 31" xfId="47325" xr:uid="{00000000-0005-0000-0000-00004BBC0000}"/>
    <cellStyle name="Saída 2 5 31 2" xfId="47326" xr:uid="{00000000-0005-0000-0000-00004CBC0000}"/>
    <cellStyle name="Saída 2 5 32" xfId="47327" xr:uid="{00000000-0005-0000-0000-00004DBC0000}"/>
    <cellStyle name="Saída 2 5 32 2" xfId="47328" xr:uid="{00000000-0005-0000-0000-00004EBC0000}"/>
    <cellStyle name="Saída 2 5 33" xfId="47329" xr:uid="{00000000-0005-0000-0000-00004FBC0000}"/>
    <cellStyle name="Saída 2 5 33 2" xfId="47330" xr:uid="{00000000-0005-0000-0000-000050BC0000}"/>
    <cellStyle name="Saída 2 5 34" xfId="47331" xr:uid="{00000000-0005-0000-0000-000051BC0000}"/>
    <cellStyle name="Saída 2 5 34 2" xfId="47332" xr:uid="{00000000-0005-0000-0000-000052BC0000}"/>
    <cellStyle name="Saída 2 5 35" xfId="47333" xr:uid="{00000000-0005-0000-0000-000053BC0000}"/>
    <cellStyle name="Saída 2 5 35 2" xfId="47334" xr:uid="{00000000-0005-0000-0000-000054BC0000}"/>
    <cellStyle name="Saída 2 5 36" xfId="47335" xr:uid="{00000000-0005-0000-0000-000055BC0000}"/>
    <cellStyle name="Saída 2 5 36 2" xfId="47336" xr:uid="{00000000-0005-0000-0000-000056BC0000}"/>
    <cellStyle name="Saída 2 5 37" xfId="47337" xr:uid="{00000000-0005-0000-0000-000057BC0000}"/>
    <cellStyle name="Saída 2 5 37 2" xfId="47338" xr:uid="{00000000-0005-0000-0000-000058BC0000}"/>
    <cellStyle name="Saída 2 5 38" xfId="47339" xr:uid="{00000000-0005-0000-0000-000059BC0000}"/>
    <cellStyle name="Saída 2 5 38 2" xfId="47340" xr:uid="{00000000-0005-0000-0000-00005ABC0000}"/>
    <cellStyle name="Saída 2 5 39" xfId="47341" xr:uid="{00000000-0005-0000-0000-00005BBC0000}"/>
    <cellStyle name="Saída 2 5 39 2" xfId="47342" xr:uid="{00000000-0005-0000-0000-00005CBC0000}"/>
    <cellStyle name="Saída 2 5 4" xfId="47343" xr:uid="{00000000-0005-0000-0000-00005DBC0000}"/>
    <cellStyle name="Saída 2 5 4 2" xfId="47344" xr:uid="{00000000-0005-0000-0000-00005EBC0000}"/>
    <cellStyle name="Saída 2 5 40" xfId="47345" xr:uid="{00000000-0005-0000-0000-00005FBC0000}"/>
    <cellStyle name="Saída 2 5 41" xfId="47346" xr:uid="{00000000-0005-0000-0000-000060BC0000}"/>
    <cellStyle name="Saída 2 5 42" xfId="47347" xr:uid="{00000000-0005-0000-0000-000061BC0000}"/>
    <cellStyle name="Saída 2 5 43" xfId="47348" xr:uid="{00000000-0005-0000-0000-000062BC0000}"/>
    <cellStyle name="Saída 2 5 44" xfId="47349" xr:uid="{00000000-0005-0000-0000-000063BC0000}"/>
    <cellStyle name="Saída 2 5 45" xfId="47350" xr:uid="{00000000-0005-0000-0000-000064BC0000}"/>
    <cellStyle name="Saída 2 5 46" xfId="47351" xr:uid="{00000000-0005-0000-0000-000065BC0000}"/>
    <cellStyle name="Saída 2 5 47" xfId="47352" xr:uid="{00000000-0005-0000-0000-000066BC0000}"/>
    <cellStyle name="Saída 2 5 48" xfId="47353" xr:uid="{00000000-0005-0000-0000-000067BC0000}"/>
    <cellStyle name="Saída 2 5 49" xfId="47354" xr:uid="{00000000-0005-0000-0000-000068BC0000}"/>
    <cellStyle name="Saída 2 5 5" xfId="47355" xr:uid="{00000000-0005-0000-0000-000069BC0000}"/>
    <cellStyle name="Saída 2 5 5 2" xfId="47356" xr:uid="{00000000-0005-0000-0000-00006ABC0000}"/>
    <cellStyle name="Saída 2 5 50" xfId="47357" xr:uid="{00000000-0005-0000-0000-00006BBC0000}"/>
    <cellStyle name="Saída 2 5 51" xfId="47358" xr:uid="{00000000-0005-0000-0000-00006CBC0000}"/>
    <cellStyle name="Saída 2 5 52" xfId="47359" xr:uid="{00000000-0005-0000-0000-00006DBC0000}"/>
    <cellStyle name="Saída 2 5 53" xfId="47360" xr:uid="{00000000-0005-0000-0000-00006EBC0000}"/>
    <cellStyle name="Saída 2 5 54" xfId="47361" xr:uid="{00000000-0005-0000-0000-00006FBC0000}"/>
    <cellStyle name="Saída 2 5 55" xfId="47362" xr:uid="{00000000-0005-0000-0000-000070BC0000}"/>
    <cellStyle name="Saída 2 5 56" xfId="47363" xr:uid="{00000000-0005-0000-0000-000071BC0000}"/>
    <cellStyle name="Saída 2 5 57" xfId="47364" xr:uid="{00000000-0005-0000-0000-000072BC0000}"/>
    <cellStyle name="Saída 2 5 58" xfId="47365" xr:uid="{00000000-0005-0000-0000-000073BC0000}"/>
    <cellStyle name="Saída 2 5 59" xfId="47366" xr:uid="{00000000-0005-0000-0000-000074BC0000}"/>
    <cellStyle name="Saída 2 5 6" xfId="47367" xr:uid="{00000000-0005-0000-0000-000075BC0000}"/>
    <cellStyle name="Saída 2 5 6 2" xfId="47368" xr:uid="{00000000-0005-0000-0000-000076BC0000}"/>
    <cellStyle name="Saída 2 5 60" xfId="47369" xr:uid="{00000000-0005-0000-0000-000077BC0000}"/>
    <cellStyle name="Saída 2 5 61" xfId="47370" xr:uid="{00000000-0005-0000-0000-000078BC0000}"/>
    <cellStyle name="Saída 2 5 62" xfId="47371" xr:uid="{00000000-0005-0000-0000-000079BC0000}"/>
    <cellStyle name="Saída 2 5 63" xfId="47372" xr:uid="{00000000-0005-0000-0000-00007ABC0000}"/>
    <cellStyle name="Saída 2 5 64" xfId="47373" xr:uid="{00000000-0005-0000-0000-00007BBC0000}"/>
    <cellStyle name="Saída 2 5 65" xfId="47374" xr:uid="{00000000-0005-0000-0000-00007CBC0000}"/>
    <cellStyle name="Saída 2 5 66" xfId="47375" xr:uid="{00000000-0005-0000-0000-00007DBC0000}"/>
    <cellStyle name="Saída 2 5 67" xfId="47376" xr:uid="{00000000-0005-0000-0000-00007EBC0000}"/>
    <cellStyle name="Saída 2 5 68" xfId="47377" xr:uid="{00000000-0005-0000-0000-00007FBC0000}"/>
    <cellStyle name="Saída 2 5 69" xfId="47378" xr:uid="{00000000-0005-0000-0000-000080BC0000}"/>
    <cellStyle name="Saída 2 5 7" xfId="47379" xr:uid="{00000000-0005-0000-0000-000081BC0000}"/>
    <cellStyle name="Saída 2 5 7 2" xfId="47380" xr:uid="{00000000-0005-0000-0000-000082BC0000}"/>
    <cellStyle name="Saída 2 5 70" xfId="47381" xr:uid="{00000000-0005-0000-0000-000083BC0000}"/>
    <cellStyle name="Saída 2 5 71" xfId="47382" xr:uid="{00000000-0005-0000-0000-000084BC0000}"/>
    <cellStyle name="Saída 2 5 72" xfId="47383" xr:uid="{00000000-0005-0000-0000-000085BC0000}"/>
    <cellStyle name="Saída 2 5 73" xfId="47384" xr:uid="{00000000-0005-0000-0000-000086BC0000}"/>
    <cellStyle name="Saída 2 5 74" xfId="47385" xr:uid="{00000000-0005-0000-0000-000087BC0000}"/>
    <cellStyle name="Saída 2 5 75" xfId="47386" xr:uid="{00000000-0005-0000-0000-000088BC0000}"/>
    <cellStyle name="Saída 2 5 76" xfId="47387" xr:uid="{00000000-0005-0000-0000-000089BC0000}"/>
    <cellStyle name="Saída 2 5 77" xfId="52459" xr:uid="{00000000-0005-0000-0000-00008ABC0000}"/>
    <cellStyle name="Saída 2 5 78" xfId="52244" xr:uid="{00000000-0005-0000-0000-00008BBC0000}"/>
    <cellStyle name="Saída 2 5 79" xfId="53152" xr:uid="{00000000-0005-0000-0000-00008CBC0000}"/>
    <cellStyle name="Saída 2 5 8" xfId="47388" xr:uid="{00000000-0005-0000-0000-00008DBC0000}"/>
    <cellStyle name="Saída 2 5 8 2" xfId="47389" xr:uid="{00000000-0005-0000-0000-00008EBC0000}"/>
    <cellStyle name="Saída 2 5 9" xfId="47390" xr:uid="{00000000-0005-0000-0000-00008FBC0000}"/>
    <cellStyle name="Saída 2 5 9 2" xfId="47391" xr:uid="{00000000-0005-0000-0000-000090BC0000}"/>
    <cellStyle name="Saída 2 50" xfId="47392" xr:uid="{00000000-0005-0000-0000-000091BC0000}"/>
    <cellStyle name="Saída 2 50 2" xfId="47393" xr:uid="{00000000-0005-0000-0000-000092BC0000}"/>
    <cellStyle name="Saída 2 51" xfId="47394" xr:uid="{00000000-0005-0000-0000-000093BC0000}"/>
    <cellStyle name="Saída 2 51 2" xfId="47395" xr:uid="{00000000-0005-0000-0000-000094BC0000}"/>
    <cellStyle name="Saída 2 52" xfId="47396" xr:uid="{00000000-0005-0000-0000-000095BC0000}"/>
    <cellStyle name="Saída 2 52 2" xfId="47397" xr:uid="{00000000-0005-0000-0000-000096BC0000}"/>
    <cellStyle name="Saída 2 53" xfId="47398" xr:uid="{00000000-0005-0000-0000-000097BC0000}"/>
    <cellStyle name="Saída 2 53 2" xfId="47399" xr:uid="{00000000-0005-0000-0000-000098BC0000}"/>
    <cellStyle name="Saída 2 54" xfId="47400" xr:uid="{00000000-0005-0000-0000-000099BC0000}"/>
    <cellStyle name="Saída 2 54 2" xfId="47401" xr:uid="{00000000-0005-0000-0000-00009ABC0000}"/>
    <cellStyle name="Saída 2 55" xfId="47402" xr:uid="{00000000-0005-0000-0000-00009BBC0000}"/>
    <cellStyle name="Saída 2 55 2" xfId="47403" xr:uid="{00000000-0005-0000-0000-00009CBC0000}"/>
    <cellStyle name="Saída 2 56" xfId="47404" xr:uid="{00000000-0005-0000-0000-00009DBC0000}"/>
    <cellStyle name="Saída 2 56 2" xfId="47405" xr:uid="{00000000-0005-0000-0000-00009EBC0000}"/>
    <cellStyle name="Saída 2 57" xfId="47406" xr:uid="{00000000-0005-0000-0000-00009FBC0000}"/>
    <cellStyle name="Saída 2 57 2" xfId="47407" xr:uid="{00000000-0005-0000-0000-0000A0BC0000}"/>
    <cellStyle name="Saída 2 58" xfId="47408" xr:uid="{00000000-0005-0000-0000-0000A1BC0000}"/>
    <cellStyle name="Saída 2 58 2" xfId="47409" xr:uid="{00000000-0005-0000-0000-0000A2BC0000}"/>
    <cellStyle name="Saída 2 59" xfId="47410" xr:uid="{00000000-0005-0000-0000-0000A3BC0000}"/>
    <cellStyle name="Saída 2 6" xfId="1267" xr:uid="{00000000-0005-0000-0000-0000A4BC0000}"/>
    <cellStyle name="Saída 2 6 10" xfId="47411" xr:uid="{00000000-0005-0000-0000-0000A5BC0000}"/>
    <cellStyle name="Saída 2 6 10 2" xfId="47412" xr:uid="{00000000-0005-0000-0000-0000A6BC0000}"/>
    <cellStyle name="Saída 2 6 11" xfId="47413" xr:uid="{00000000-0005-0000-0000-0000A7BC0000}"/>
    <cellStyle name="Saída 2 6 11 2" xfId="47414" xr:uid="{00000000-0005-0000-0000-0000A8BC0000}"/>
    <cellStyle name="Saída 2 6 12" xfId="47415" xr:uid="{00000000-0005-0000-0000-0000A9BC0000}"/>
    <cellStyle name="Saída 2 6 12 2" xfId="47416" xr:uid="{00000000-0005-0000-0000-0000AABC0000}"/>
    <cellStyle name="Saída 2 6 13" xfId="47417" xr:uid="{00000000-0005-0000-0000-0000ABBC0000}"/>
    <cellStyle name="Saída 2 6 13 2" xfId="47418" xr:uid="{00000000-0005-0000-0000-0000ACBC0000}"/>
    <cellStyle name="Saída 2 6 14" xfId="47419" xr:uid="{00000000-0005-0000-0000-0000ADBC0000}"/>
    <cellStyle name="Saída 2 6 14 2" xfId="47420" xr:uid="{00000000-0005-0000-0000-0000AEBC0000}"/>
    <cellStyle name="Saída 2 6 15" xfId="47421" xr:uid="{00000000-0005-0000-0000-0000AFBC0000}"/>
    <cellStyle name="Saída 2 6 15 2" xfId="47422" xr:uid="{00000000-0005-0000-0000-0000B0BC0000}"/>
    <cellStyle name="Saída 2 6 16" xfId="47423" xr:uid="{00000000-0005-0000-0000-0000B1BC0000}"/>
    <cellStyle name="Saída 2 6 16 2" xfId="47424" xr:uid="{00000000-0005-0000-0000-0000B2BC0000}"/>
    <cellStyle name="Saída 2 6 17" xfId="47425" xr:uid="{00000000-0005-0000-0000-0000B3BC0000}"/>
    <cellStyle name="Saída 2 6 17 2" xfId="47426" xr:uid="{00000000-0005-0000-0000-0000B4BC0000}"/>
    <cellStyle name="Saída 2 6 18" xfId="47427" xr:uid="{00000000-0005-0000-0000-0000B5BC0000}"/>
    <cellStyle name="Saída 2 6 18 2" xfId="47428" xr:uid="{00000000-0005-0000-0000-0000B6BC0000}"/>
    <cellStyle name="Saída 2 6 19" xfId="47429" xr:uid="{00000000-0005-0000-0000-0000B7BC0000}"/>
    <cellStyle name="Saída 2 6 19 2" xfId="47430" xr:uid="{00000000-0005-0000-0000-0000B8BC0000}"/>
    <cellStyle name="Saída 2 6 2" xfId="1268" xr:uid="{00000000-0005-0000-0000-0000B9BC0000}"/>
    <cellStyle name="Saída 2 6 2 2" xfId="47431" xr:uid="{00000000-0005-0000-0000-0000BABC0000}"/>
    <cellStyle name="Saída 2 6 20" xfId="47432" xr:uid="{00000000-0005-0000-0000-0000BBBC0000}"/>
    <cellStyle name="Saída 2 6 20 2" xfId="47433" xr:uid="{00000000-0005-0000-0000-0000BCBC0000}"/>
    <cellStyle name="Saída 2 6 21" xfId="47434" xr:uid="{00000000-0005-0000-0000-0000BDBC0000}"/>
    <cellStyle name="Saída 2 6 21 2" xfId="47435" xr:uid="{00000000-0005-0000-0000-0000BEBC0000}"/>
    <cellStyle name="Saída 2 6 22" xfId="47436" xr:uid="{00000000-0005-0000-0000-0000BFBC0000}"/>
    <cellStyle name="Saída 2 6 22 2" xfId="47437" xr:uid="{00000000-0005-0000-0000-0000C0BC0000}"/>
    <cellStyle name="Saída 2 6 23" xfId="47438" xr:uid="{00000000-0005-0000-0000-0000C1BC0000}"/>
    <cellStyle name="Saída 2 6 23 2" xfId="47439" xr:uid="{00000000-0005-0000-0000-0000C2BC0000}"/>
    <cellStyle name="Saída 2 6 24" xfId="47440" xr:uid="{00000000-0005-0000-0000-0000C3BC0000}"/>
    <cellStyle name="Saída 2 6 24 2" xfId="47441" xr:uid="{00000000-0005-0000-0000-0000C4BC0000}"/>
    <cellStyle name="Saída 2 6 25" xfId="47442" xr:uid="{00000000-0005-0000-0000-0000C5BC0000}"/>
    <cellStyle name="Saída 2 6 25 2" xfId="47443" xr:uid="{00000000-0005-0000-0000-0000C6BC0000}"/>
    <cellStyle name="Saída 2 6 26" xfId="47444" xr:uid="{00000000-0005-0000-0000-0000C7BC0000}"/>
    <cellStyle name="Saída 2 6 26 2" xfId="47445" xr:uid="{00000000-0005-0000-0000-0000C8BC0000}"/>
    <cellStyle name="Saída 2 6 27" xfId="47446" xr:uid="{00000000-0005-0000-0000-0000C9BC0000}"/>
    <cellStyle name="Saída 2 6 27 2" xfId="47447" xr:uid="{00000000-0005-0000-0000-0000CABC0000}"/>
    <cellStyle name="Saída 2 6 28" xfId="47448" xr:uid="{00000000-0005-0000-0000-0000CBBC0000}"/>
    <cellStyle name="Saída 2 6 28 2" xfId="47449" xr:uid="{00000000-0005-0000-0000-0000CCBC0000}"/>
    <cellStyle name="Saída 2 6 29" xfId="47450" xr:uid="{00000000-0005-0000-0000-0000CDBC0000}"/>
    <cellStyle name="Saída 2 6 29 2" xfId="47451" xr:uid="{00000000-0005-0000-0000-0000CEBC0000}"/>
    <cellStyle name="Saída 2 6 3" xfId="47452" xr:uid="{00000000-0005-0000-0000-0000CFBC0000}"/>
    <cellStyle name="Saída 2 6 3 2" xfId="47453" xr:uid="{00000000-0005-0000-0000-0000D0BC0000}"/>
    <cellStyle name="Saída 2 6 30" xfId="47454" xr:uid="{00000000-0005-0000-0000-0000D1BC0000}"/>
    <cellStyle name="Saída 2 6 30 2" xfId="47455" xr:uid="{00000000-0005-0000-0000-0000D2BC0000}"/>
    <cellStyle name="Saída 2 6 31" xfId="47456" xr:uid="{00000000-0005-0000-0000-0000D3BC0000}"/>
    <cellStyle name="Saída 2 6 31 2" xfId="47457" xr:uid="{00000000-0005-0000-0000-0000D4BC0000}"/>
    <cellStyle name="Saída 2 6 32" xfId="47458" xr:uid="{00000000-0005-0000-0000-0000D5BC0000}"/>
    <cellStyle name="Saída 2 6 32 2" xfId="47459" xr:uid="{00000000-0005-0000-0000-0000D6BC0000}"/>
    <cellStyle name="Saída 2 6 33" xfId="47460" xr:uid="{00000000-0005-0000-0000-0000D7BC0000}"/>
    <cellStyle name="Saída 2 6 33 2" xfId="47461" xr:uid="{00000000-0005-0000-0000-0000D8BC0000}"/>
    <cellStyle name="Saída 2 6 34" xfId="47462" xr:uid="{00000000-0005-0000-0000-0000D9BC0000}"/>
    <cellStyle name="Saída 2 6 34 2" xfId="47463" xr:uid="{00000000-0005-0000-0000-0000DABC0000}"/>
    <cellStyle name="Saída 2 6 35" xfId="47464" xr:uid="{00000000-0005-0000-0000-0000DBBC0000}"/>
    <cellStyle name="Saída 2 6 35 2" xfId="47465" xr:uid="{00000000-0005-0000-0000-0000DCBC0000}"/>
    <cellStyle name="Saída 2 6 36" xfId="47466" xr:uid="{00000000-0005-0000-0000-0000DDBC0000}"/>
    <cellStyle name="Saída 2 6 36 2" xfId="47467" xr:uid="{00000000-0005-0000-0000-0000DEBC0000}"/>
    <cellStyle name="Saída 2 6 37" xfId="47468" xr:uid="{00000000-0005-0000-0000-0000DFBC0000}"/>
    <cellStyle name="Saída 2 6 37 2" xfId="47469" xr:uid="{00000000-0005-0000-0000-0000E0BC0000}"/>
    <cellStyle name="Saída 2 6 38" xfId="47470" xr:uid="{00000000-0005-0000-0000-0000E1BC0000}"/>
    <cellStyle name="Saída 2 6 38 2" xfId="47471" xr:uid="{00000000-0005-0000-0000-0000E2BC0000}"/>
    <cellStyle name="Saída 2 6 39" xfId="47472" xr:uid="{00000000-0005-0000-0000-0000E3BC0000}"/>
    <cellStyle name="Saída 2 6 39 2" xfId="47473" xr:uid="{00000000-0005-0000-0000-0000E4BC0000}"/>
    <cellStyle name="Saída 2 6 4" xfId="47474" xr:uid="{00000000-0005-0000-0000-0000E5BC0000}"/>
    <cellStyle name="Saída 2 6 4 2" xfId="47475" xr:uid="{00000000-0005-0000-0000-0000E6BC0000}"/>
    <cellStyle name="Saída 2 6 40" xfId="47476" xr:uid="{00000000-0005-0000-0000-0000E7BC0000}"/>
    <cellStyle name="Saída 2 6 41" xfId="47477" xr:uid="{00000000-0005-0000-0000-0000E8BC0000}"/>
    <cellStyle name="Saída 2 6 42" xfId="47478" xr:uid="{00000000-0005-0000-0000-0000E9BC0000}"/>
    <cellStyle name="Saída 2 6 43" xfId="47479" xr:uid="{00000000-0005-0000-0000-0000EABC0000}"/>
    <cellStyle name="Saída 2 6 44" xfId="47480" xr:uid="{00000000-0005-0000-0000-0000EBBC0000}"/>
    <cellStyle name="Saída 2 6 45" xfId="47481" xr:uid="{00000000-0005-0000-0000-0000ECBC0000}"/>
    <cellStyle name="Saída 2 6 46" xfId="47482" xr:uid="{00000000-0005-0000-0000-0000EDBC0000}"/>
    <cellStyle name="Saída 2 6 47" xfId="47483" xr:uid="{00000000-0005-0000-0000-0000EEBC0000}"/>
    <cellStyle name="Saída 2 6 48" xfId="47484" xr:uid="{00000000-0005-0000-0000-0000EFBC0000}"/>
    <cellStyle name="Saída 2 6 49" xfId="47485" xr:uid="{00000000-0005-0000-0000-0000F0BC0000}"/>
    <cellStyle name="Saída 2 6 5" xfId="47486" xr:uid="{00000000-0005-0000-0000-0000F1BC0000}"/>
    <cellStyle name="Saída 2 6 5 2" xfId="47487" xr:uid="{00000000-0005-0000-0000-0000F2BC0000}"/>
    <cellStyle name="Saída 2 6 50" xfId="47488" xr:uid="{00000000-0005-0000-0000-0000F3BC0000}"/>
    <cellStyle name="Saída 2 6 51" xfId="47489" xr:uid="{00000000-0005-0000-0000-0000F4BC0000}"/>
    <cellStyle name="Saída 2 6 52" xfId="47490" xr:uid="{00000000-0005-0000-0000-0000F5BC0000}"/>
    <cellStyle name="Saída 2 6 53" xfId="47491" xr:uid="{00000000-0005-0000-0000-0000F6BC0000}"/>
    <cellStyle name="Saída 2 6 54" xfId="47492" xr:uid="{00000000-0005-0000-0000-0000F7BC0000}"/>
    <cellStyle name="Saída 2 6 55" xfId="47493" xr:uid="{00000000-0005-0000-0000-0000F8BC0000}"/>
    <cellStyle name="Saída 2 6 56" xfId="47494" xr:uid="{00000000-0005-0000-0000-0000F9BC0000}"/>
    <cellStyle name="Saída 2 6 57" xfId="47495" xr:uid="{00000000-0005-0000-0000-0000FABC0000}"/>
    <cellStyle name="Saída 2 6 58" xfId="47496" xr:uid="{00000000-0005-0000-0000-0000FBBC0000}"/>
    <cellStyle name="Saída 2 6 59" xfId="47497" xr:uid="{00000000-0005-0000-0000-0000FCBC0000}"/>
    <cellStyle name="Saída 2 6 6" xfId="47498" xr:uid="{00000000-0005-0000-0000-0000FDBC0000}"/>
    <cellStyle name="Saída 2 6 6 2" xfId="47499" xr:uid="{00000000-0005-0000-0000-0000FEBC0000}"/>
    <cellStyle name="Saída 2 6 60" xfId="47500" xr:uid="{00000000-0005-0000-0000-0000FFBC0000}"/>
    <cellStyle name="Saída 2 6 61" xfId="47501" xr:uid="{00000000-0005-0000-0000-000000BD0000}"/>
    <cellStyle name="Saída 2 6 62" xfId="47502" xr:uid="{00000000-0005-0000-0000-000001BD0000}"/>
    <cellStyle name="Saída 2 6 63" xfId="47503" xr:uid="{00000000-0005-0000-0000-000002BD0000}"/>
    <cellStyle name="Saída 2 6 64" xfId="47504" xr:uid="{00000000-0005-0000-0000-000003BD0000}"/>
    <cellStyle name="Saída 2 6 65" xfId="47505" xr:uid="{00000000-0005-0000-0000-000004BD0000}"/>
    <cellStyle name="Saída 2 6 66" xfId="47506" xr:uid="{00000000-0005-0000-0000-000005BD0000}"/>
    <cellStyle name="Saída 2 6 67" xfId="47507" xr:uid="{00000000-0005-0000-0000-000006BD0000}"/>
    <cellStyle name="Saída 2 6 68" xfId="47508" xr:uid="{00000000-0005-0000-0000-000007BD0000}"/>
    <cellStyle name="Saída 2 6 69" xfId="47509" xr:uid="{00000000-0005-0000-0000-000008BD0000}"/>
    <cellStyle name="Saída 2 6 7" xfId="47510" xr:uid="{00000000-0005-0000-0000-000009BD0000}"/>
    <cellStyle name="Saída 2 6 7 2" xfId="47511" xr:uid="{00000000-0005-0000-0000-00000ABD0000}"/>
    <cellStyle name="Saída 2 6 70" xfId="47512" xr:uid="{00000000-0005-0000-0000-00000BBD0000}"/>
    <cellStyle name="Saída 2 6 71" xfId="47513" xr:uid="{00000000-0005-0000-0000-00000CBD0000}"/>
    <cellStyle name="Saída 2 6 72" xfId="47514" xr:uid="{00000000-0005-0000-0000-00000DBD0000}"/>
    <cellStyle name="Saída 2 6 73" xfId="47515" xr:uid="{00000000-0005-0000-0000-00000EBD0000}"/>
    <cellStyle name="Saída 2 6 74" xfId="47516" xr:uid="{00000000-0005-0000-0000-00000FBD0000}"/>
    <cellStyle name="Saída 2 6 75" xfId="47517" xr:uid="{00000000-0005-0000-0000-000010BD0000}"/>
    <cellStyle name="Saída 2 6 76" xfId="47518" xr:uid="{00000000-0005-0000-0000-000011BD0000}"/>
    <cellStyle name="Saída 2 6 77" xfId="52573" xr:uid="{00000000-0005-0000-0000-000012BD0000}"/>
    <cellStyle name="Saída 2 6 78" xfId="52808" xr:uid="{00000000-0005-0000-0000-000013BD0000}"/>
    <cellStyle name="Saída 2 6 79" xfId="53269" xr:uid="{00000000-0005-0000-0000-000014BD0000}"/>
    <cellStyle name="Saída 2 6 8" xfId="47519" xr:uid="{00000000-0005-0000-0000-000015BD0000}"/>
    <cellStyle name="Saída 2 6 8 2" xfId="47520" xr:uid="{00000000-0005-0000-0000-000016BD0000}"/>
    <cellStyle name="Saída 2 6 9" xfId="47521" xr:uid="{00000000-0005-0000-0000-000017BD0000}"/>
    <cellStyle name="Saída 2 6 9 2" xfId="47522" xr:uid="{00000000-0005-0000-0000-000018BD0000}"/>
    <cellStyle name="Saída 2 60" xfId="47523" xr:uid="{00000000-0005-0000-0000-000019BD0000}"/>
    <cellStyle name="Saída 2 61" xfId="47524" xr:uid="{00000000-0005-0000-0000-00001ABD0000}"/>
    <cellStyle name="Saída 2 62" xfId="47525" xr:uid="{00000000-0005-0000-0000-00001BBD0000}"/>
    <cellStyle name="Saída 2 63" xfId="47526" xr:uid="{00000000-0005-0000-0000-00001CBD0000}"/>
    <cellStyle name="Saída 2 64" xfId="47527" xr:uid="{00000000-0005-0000-0000-00001DBD0000}"/>
    <cellStyle name="Saída 2 65" xfId="47528" xr:uid="{00000000-0005-0000-0000-00001EBD0000}"/>
    <cellStyle name="Saída 2 66" xfId="47529" xr:uid="{00000000-0005-0000-0000-00001FBD0000}"/>
    <cellStyle name="Saída 2 67" xfId="47530" xr:uid="{00000000-0005-0000-0000-000020BD0000}"/>
    <cellStyle name="Saída 2 68" xfId="47531" xr:uid="{00000000-0005-0000-0000-000021BD0000}"/>
    <cellStyle name="Saída 2 69" xfId="47532" xr:uid="{00000000-0005-0000-0000-000022BD0000}"/>
    <cellStyle name="Saída 2 7" xfId="1269" xr:uid="{00000000-0005-0000-0000-000023BD0000}"/>
    <cellStyle name="Saída 2 7 10" xfId="47533" xr:uid="{00000000-0005-0000-0000-000024BD0000}"/>
    <cellStyle name="Saída 2 7 10 2" xfId="47534" xr:uid="{00000000-0005-0000-0000-000025BD0000}"/>
    <cellStyle name="Saída 2 7 11" xfId="47535" xr:uid="{00000000-0005-0000-0000-000026BD0000}"/>
    <cellStyle name="Saída 2 7 11 2" xfId="47536" xr:uid="{00000000-0005-0000-0000-000027BD0000}"/>
    <cellStyle name="Saída 2 7 12" xfId="47537" xr:uid="{00000000-0005-0000-0000-000028BD0000}"/>
    <cellStyle name="Saída 2 7 12 2" xfId="47538" xr:uid="{00000000-0005-0000-0000-000029BD0000}"/>
    <cellStyle name="Saída 2 7 13" xfId="47539" xr:uid="{00000000-0005-0000-0000-00002ABD0000}"/>
    <cellStyle name="Saída 2 7 13 2" xfId="47540" xr:uid="{00000000-0005-0000-0000-00002BBD0000}"/>
    <cellStyle name="Saída 2 7 14" xfId="47541" xr:uid="{00000000-0005-0000-0000-00002CBD0000}"/>
    <cellStyle name="Saída 2 7 14 2" xfId="47542" xr:uid="{00000000-0005-0000-0000-00002DBD0000}"/>
    <cellStyle name="Saída 2 7 15" xfId="47543" xr:uid="{00000000-0005-0000-0000-00002EBD0000}"/>
    <cellStyle name="Saída 2 7 15 2" xfId="47544" xr:uid="{00000000-0005-0000-0000-00002FBD0000}"/>
    <cellStyle name="Saída 2 7 16" xfId="47545" xr:uid="{00000000-0005-0000-0000-000030BD0000}"/>
    <cellStyle name="Saída 2 7 16 2" xfId="47546" xr:uid="{00000000-0005-0000-0000-000031BD0000}"/>
    <cellStyle name="Saída 2 7 17" xfId="47547" xr:uid="{00000000-0005-0000-0000-000032BD0000}"/>
    <cellStyle name="Saída 2 7 17 2" xfId="47548" xr:uid="{00000000-0005-0000-0000-000033BD0000}"/>
    <cellStyle name="Saída 2 7 18" xfId="47549" xr:uid="{00000000-0005-0000-0000-000034BD0000}"/>
    <cellStyle name="Saída 2 7 18 2" xfId="47550" xr:uid="{00000000-0005-0000-0000-000035BD0000}"/>
    <cellStyle name="Saída 2 7 19" xfId="47551" xr:uid="{00000000-0005-0000-0000-000036BD0000}"/>
    <cellStyle name="Saída 2 7 19 2" xfId="47552" xr:uid="{00000000-0005-0000-0000-000037BD0000}"/>
    <cellStyle name="Saída 2 7 2" xfId="1270" xr:uid="{00000000-0005-0000-0000-000038BD0000}"/>
    <cellStyle name="Saída 2 7 2 2" xfId="47553" xr:uid="{00000000-0005-0000-0000-000039BD0000}"/>
    <cellStyle name="Saída 2 7 20" xfId="47554" xr:uid="{00000000-0005-0000-0000-00003ABD0000}"/>
    <cellStyle name="Saída 2 7 20 2" xfId="47555" xr:uid="{00000000-0005-0000-0000-00003BBD0000}"/>
    <cellStyle name="Saída 2 7 21" xfId="47556" xr:uid="{00000000-0005-0000-0000-00003CBD0000}"/>
    <cellStyle name="Saída 2 7 21 2" xfId="47557" xr:uid="{00000000-0005-0000-0000-00003DBD0000}"/>
    <cellStyle name="Saída 2 7 22" xfId="47558" xr:uid="{00000000-0005-0000-0000-00003EBD0000}"/>
    <cellStyle name="Saída 2 7 22 2" xfId="47559" xr:uid="{00000000-0005-0000-0000-00003FBD0000}"/>
    <cellStyle name="Saída 2 7 23" xfId="47560" xr:uid="{00000000-0005-0000-0000-000040BD0000}"/>
    <cellStyle name="Saída 2 7 23 2" xfId="47561" xr:uid="{00000000-0005-0000-0000-000041BD0000}"/>
    <cellStyle name="Saída 2 7 24" xfId="47562" xr:uid="{00000000-0005-0000-0000-000042BD0000}"/>
    <cellStyle name="Saída 2 7 24 2" xfId="47563" xr:uid="{00000000-0005-0000-0000-000043BD0000}"/>
    <cellStyle name="Saída 2 7 25" xfId="47564" xr:uid="{00000000-0005-0000-0000-000044BD0000}"/>
    <cellStyle name="Saída 2 7 25 2" xfId="47565" xr:uid="{00000000-0005-0000-0000-000045BD0000}"/>
    <cellStyle name="Saída 2 7 26" xfId="47566" xr:uid="{00000000-0005-0000-0000-000046BD0000}"/>
    <cellStyle name="Saída 2 7 26 2" xfId="47567" xr:uid="{00000000-0005-0000-0000-000047BD0000}"/>
    <cellStyle name="Saída 2 7 27" xfId="47568" xr:uid="{00000000-0005-0000-0000-000048BD0000}"/>
    <cellStyle name="Saída 2 7 27 2" xfId="47569" xr:uid="{00000000-0005-0000-0000-000049BD0000}"/>
    <cellStyle name="Saída 2 7 28" xfId="47570" xr:uid="{00000000-0005-0000-0000-00004ABD0000}"/>
    <cellStyle name="Saída 2 7 28 2" xfId="47571" xr:uid="{00000000-0005-0000-0000-00004BBD0000}"/>
    <cellStyle name="Saída 2 7 29" xfId="47572" xr:uid="{00000000-0005-0000-0000-00004CBD0000}"/>
    <cellStyle name="Saída 2 7 29 2" xfId="47573" xr:uid="{00000000-0005-0000-0000-00004DBD0000}"/>
    <cellStyle name="Saída 2 7 3" xfId="47574" xr:uid="{00000000-0005-0000-0000-00004EBD0000}"/>
    <cellStyle name="Saída 2 7 3 2" xfId="47575" xr:uid="{00000000-0005-0000-0000-00004FBD0000}"/>
    <cellStyle name="Saída 2 7 30" xfId="47576" xr:uid="{00000000-0005-0000-0000-000050BD0000}"/>
    <cellStyle name="Saída 2 7 30 2" xfId="47577" xr:uid="{00000000-0005-0000-0000-000051BD0000}"/>
    <cellStyle name="Saída 2 7 31" xfId="47578" xr:uid="{00000000-0005-0000-0000-000052BD0000}"/>
    <cellStyle name="Saída 2 7 31 2" xfId="47579" xr:uid="{00000000-0005-0000-0000-000053BD0000}"/>
    <cellStyle name="Saída 2 7 32" xfId="47580" xr:uid="{00000000-0005-0000-0000-000054BD0000}"/>
    <cellStyle name="Saída 2 7 32 2" xfId="47581" xr:uid="{00000000-0005-0000-0000-000055BD0000}"/>
    <cellStyle name="Saída 2 7 33" xfId="47582" xr:uid="{00000000-0005-0000-0000-000056BD0000}"/>
    <cellStyle name="Saída 2 7 33 2" xfId="47583" xr:uid="{00000000-0005-0000-0000-000057BD0000}"/>
    <cellStyle name="Saída 2 7 34" xfId="47584" xr:uid="{00000000-0005-0000-0000-000058BD0000}"/>
    <cellStyle name="Saída 2 7 34 2" xfId="47585" xr:uid="{00000000-0005-0000-0000-000059BD0000}"/>
    <cellStyle name="Saída 2 7 35" xfId="47586" xr:uid="{00000000-0005-0000-0000-00005ABD0000}"/>
    <cellStyle name="Saída 2 7 35 2" xfId="47587" xr:uid="{00000000-0005-0000-0000-00005BBD0000}"/>
    <cellStyle name="Saída 2 7 36" xfId="47588" xr:uid="{00000000-0005-0000-0000-00005CBD0000}"/>
    <cellStyle name="Saída 2 7 36 2" xfId="47589" xr:uid="{00000000-0005-0000-0000-00005DBD0000}"/>
    <cellStyle name="Saída 2 7 37" xfId="47590" xr:uid="{00000000-0005-0000-0000-00005EBD0000}"/>
    <cellStyle name="Saída 2 7 37 2" xfId="47591" xr:uid="{00000000-0005-0000-0000-00005FBD0000}"/>
    <cellStyle name="Saída 2 7 38" xfId="47592" xr:uid="{00000000-0005-0000-0000-000060BD0000}"/>
    <cellStyle name="Saída 2 7 38 2" xfId="47593" xr:uid="{00000000-0005-0000-0000-000061BD0000}"/>
    <cellStyle name="Saída 2 7 39" xfId="47594" xr:uid="{00000000-0005-0000-0000-000062BD0000}"/>
    <cellStyle name="Saída 2 7 39 2" xfId="47595" xr:uid="{00000000-0005-0000-0000-000063BD0000}"/>
    <cellStyle name="Saída 2 7 4" xfId="47596" xr:uid="{00000000-0005-0000-0000-000064BD0000}"/>
    <cellStyle name="Saída 2 7 4 2" xfId="47597" xr:uid="{00000000-0005-0000-0000-000065BD0000}"/>
    <cellStyle name="Saída 2 7 40" xfId="47598" xr:uid="{00000000-0005-0000-0000-000066BD0000}"/>
    <cellStyle name="Saída 2 7 41" xfId="47599" xr:uid="{00000000-0005-0000-0000-000067BD0000}"/>
    <cellStyle name="Saída 2 7 42" xfId="47600" xr:uid="{00000000-0005-0000-0000-000068BD0000}"/>
    <cellStyle name="Saída 2 7 43" xfId="47601" xr:uid="{00000000-0005-0000-0000-000069BD0000}"/>
    <cellStyle name="Saída 2 7 44" xfId="47602" xr:uid="{00000000-0005-0000-0000-00006ABD0000}"/>
    <cellStyle name="Saída 2 7 45" xfId="47603" xr:uid="{00000000-0005-0000-0000-00006BBD0000}"/>
    <cellStyle name="Saída 2 7 46" xfId="47604" xr:uid="{00000000-0005-0000-0000-00006CBD0000}"/>
    <cellStyle name="Saída 2 7 47" xfId="47605" xr:uid="{00000000-0005-0000-0000-00006DBD0000}"/>
    <cellStyle name="Saída 2 7 48" xfId="47606" xr:uid="{00000000-0005-0000-0000-00006EBD0000}"/>
    <cellStyle name="Saída 2 7 49" xfId="47607" xr:uid="{00000000-0005-0000-0000-00006FBD0000}"/>
    <cellStyle name="Saída 2 7 5" xfId="47608" xr:uid="{00000000-0005-0000-0000-000070BD0000}"/>
    <cellStyle name="Saída 2 7 5 2" xfId="47609" xr:uid="{00000000-0005-0000-0000-000071BD0000}"/>
    <cellStyle name="Saída 2 7 50" xfId="47610" xr:uid="{00000000-0005-0000-0000-000072BD0000}"/>
    <cellStyle name="Saída 2 7 51" xfId="47611" xr:uid="{00000000-0005-0000-0000-000073BD0000}"/>
    <cellStyle name="Saída 2 7 52" xfId="47612" xr:uid="{00000000-0005-0000-0000-000074BD0000}"/>
    <cellStyle name="Saída 2 7 53" xfId="47613" xr:uid="{00000000-0005-0000-0000-000075BD0000}"/>
    <cellStyle name="Saída 2 7 54" xfId="47614" xr:uid="{00000000-0005-0000-0000-000076BD0000}"/>
    <cellStyle name="Saída 2 7 55" xfId="47615" xr:uid="{00000000-0005-0000-0000-000077BD0000}"/>
    <cellStyle name="Saída 2 7 56" xfId="47616" xr:uid="{00000000-0005-0000-0000-000078BD0000}"/>
    <cellStyle name="Saída 2 7 57" xfId="47617" xr:uid="{00000000-0005-0000-0000-000079BD0000}"/>
    <cellStyle name="Saída 2 7 58" xfId="47618" xr:uid="{00000000-0005-0000-0000-00007ABD0000}"/>
    <cellStyle name="Saída 2 7 59" xfId="47619" xr:uid="{00000000-0005-0000-0000-00007BBD0000}"/>
    <cellStyle name="Saída 2 7 6" xfId="47620" xr:uid="{00000000-0005-0000-0000-00007CBD0000}"/>
    <cellStyle name="Saída 2 7 6 2" xfId="47621" xr:uid="{00000000-0005-0000-0000-00007DBD0000}"/>
    <cellStyle name="Saída 2 7 60" xfId="47622" xr:uid="{00000000-0005-0000-0000-00007EBD0000}"/>
    <cellStyle name="Saída 2 7 61" xfId="47623" xr:uid="{00000000-0005-0000-0000-00007FBD0000}"/>
    <cellStyle name="Saída 2 7 62" xfId="47624" xr:uid="{00000000-0005-0000-0000-000080BD0000}"/>
    <cellStyle name="Saída 2 7 63" xfId="47625" xr:uid="{00000000-0005-0000-0000-000081BD0000}"/>
    <cellStyle name="Saída 2 7 64" xfId="47626" xr:uid="{00000000-0005-0000-0000-000082BD0000}"/>
    <cellStyle name="Saída 2 7 65" xfId="47627" xr:uid="{00000000-0005-0000-0000-000083BD0000}"/>
    <cellStyle name="Saída 2 7 66" xfId="47628" xr:uid="{00000000-0005-0000-0000-000084BD0000}"/>
    <cellStyle name="Saída 2 7 67" xfId="47629" xr:uid="{00000000-0005-0000-0000-000085BD0000}"/>
    <cellStyle name="Saída 2 7 68" xfId="47630" xr:uid="{00000000-0005-0000-0000-000086BD0000}"/>
    <cellStyle name="Saída 2 7 69" xfId="47631" xr:uid="{00000000-0005-0000-0000-000087BD0000}"/>
    <cellStyle name="Saída 2 7 7" xfId="47632" xr:uid="{00000000-0005-0000-0000-000088BD0000}"/>
    <cellStyle name="Saída 2 7 7 2" xfId="47633" xr:uid="{00000000-0005-0000-0000-000089BD0000}"/>
    <cellStyle name="Saída 2 7 70" xfId="47634" xr:uid="{00000000-0005-0000-0000-00008ABD0000}"/>
    <cellStyle name="Saída 2 7 71" xfId="47635" xr:uid="{00000000-0005-0000-0000-00008BBD0000}"/>
    <cellStyle name="Saída 2 7 72" xfId="47636" xr:uid="{00000000-0005-0000-0000-00008CBD0000}"/>
    <cellStyle name="Saída 2 7 73" xfId="47637" xr:uid="{00000000-0005-0000-0000-00008DBD0000}"/>
    <cellStyle name="Saída 2 7 74" xfId="47638" xr:uid="{00000000-0005-0000-0000-00008EBD0000}"/>
    <cellStyle name="Saída 2 7 75" xfId="47639" xr:uid="{00000000-0005-0000-0000-00008FBD0000}"/>
    <cellStyle name="Saída 2 7 76" xfId="47640" xr:uid="{00000000-0005-0000-0000-000090BD0000}"/>
    <cellStyle name="Saída 2 7 77" xfId="52398" xr:uid="{00000000-0005-0000-0000-000091BD0000}"/>
    <cellStyle name="Saída 2 7 78" xfId="52380" xr:uid="{00000000-0005-0000-0000-000092BD0000}"/>
    <cellStyle name="Saída 2 7 79" xfId="53082" xr:uid="{00000000-0005-0000-0000-000093BD0000}"/>
    <cellStyle name="Saída 2 7 8" xfId="47641" xr:uid="{00000000-0005-0000-0000-000094BD0000}"/>
    <cellStyle name="Saída 2 7 8 2" xfId="47642" xr:uid="{00000000-0005-0000-0000-000095BD0000}"/>
    <cellStyle name="Saída 2 7 9" xfId="47643" xr:uid="{00000000-0005-0000-0000-000096BD0000}"/>
    <cellStyle name="Saída 2 7 9 2" xfId="47644" xr:uid="{00000000-0005-0000-0000-000097BD0000}"/>
    <cellStyle name="Saída 2 70" xfId="47645" xr:uid="{00000000-0005-0000-0000-000098BD0000}"/>
    <cellStyle name="Saída 2 71" xfId="47646" xr:uid="{00000000-0005-0000-0000-000099BD0000}"/>
    <cellStyle name="Saída 2 72" xfId="47647" xr:uid="{00000000-0005-0000-0000-00009ABD0000}"/>
    <cellStyle name="Saída 2 73" xfId="47648" xr:uid="{00000000-0005-0000-0000-00009BBD0000}"/>
    <cellStyle name="Saída 2 74" xfId="47649" xr:uid="{00000000-0005-0000-0000-00009CBD0000}"/>
    <cellStyle name="Saída 2 75" xfId="47650" xr:uid="{00000000-0005-0000-0000-00009DBD0000}"/>
    <cellStyle name="Saída 2 76" xfId="47651" xr:uid="{00000000-0005-0000-0000-00009EBD0000}"/>
    <cellStyle name="Saída 2 77" xfId="47652" xr:uid="{00000000-0005-0000-0000-00009FBD0000}"/>
    <cellStyle name="Saída 2 78" xfId="47653" xr:uid="{00000000-0005-0000-0000-0000A0BD0000}"/>
    <cellStyle name="Saída 2 79" xfId="47654" xr:uid="{00000000-0005-0000-0000-0000A1BD0000}"/>
    <cellStyle name="Saída 2 8" xfId="1271" xr:uid="{00000000-0005-0000-0000-0000A2BD0000}"/>
    <cellStyle name="Saída 2 8 10" xfId="47655" xr:uid="{00000000-0005-0000-0000-0000A3BD0000}"/>
    <cellStyle name="Saída 2 8 10 2" xfId="47656" xr:uid="{00000000-0005-0000-0000-0000A4BD0000}"/>
    <cellStyle name="Saída 2 8 11" xfId="47657" xr:uid="{00000000-0005-0000-0000-0000A5BD0000}"/>
    <cellStyle name="Saída 2 8 11 2" xfId="47658" xr:uid="{00000000-0005-0000-0000-0000A6BD0000}"/>
    <cellStyle name="Saída 2 8 12" xfId="47659" xr:uid="{00000000-0005-0000-0000-0000A7BD0000}"/>
    <cellStyle name="Saída 2 8 12 2" xfId="47660" xr:uid="{00000000-0005-0000-0000-0000A8BD0000}"/>
    <cellStyle name="Saída 2 8 13" xfId="47661" xr:uid="{00000000-0005-0000-0000-0000A9BD0000}"/>
    <cellStyle name="Saída 2 8 13 2" xfId="47662" xr:uid="{00000000-0005-0000-0000-0000AABD0000}"/>
    <cellStyle name="Saída 2 8 14" xfId="47663" xr:uid="{00000000-0005-0000-0000-0000ABBD0000}"/>
    <cellStyle name="Saída 2 8 14 2" xfId="47664" xr:uid="{00000000-0005-0000-0000-0000ACBD0000}"/>
    <cellStyle name="Saída 2 8 15" xfId="47665" xr:uid="{00000000-0005-0000-0000-0000ADBD0000}"/>
    <cellStyle name="Saída 2 8 15 2" xfId="47666" xr:uid="{00000000-0005-0000-0000-0000AEBD0000}"/>
    <cellStyle name="Saída 2 8 16" xfId="47667" xr:uid="{00000000-0005-0000-0000-0000AFBD0000}"/>
    <cellStyle name="Saída 2 8 16 2" xfId="47668" xr:uid="{00000000-0005-0000-0000-0000B0BD0000}"/>
    <cellStyle name="Saída 2 8 17" xfId="47669" xr:uid="{00000000-0005-0000-0000-0000B1BD0000}"/>
    <cellStyle name="Saída 2 8 17 2" xfId="47670" xr:uid="{00000000-0005-0000-0000-0000B2BD0000}"/>
    <cellStyle name="Saída 2 8 18" xfId="47671" xr:uid="{00000000-0005-0000-0000-0000B3BD0000}"/>
    <cellStyle name="Saída 2 8 18 2" xfId="47672" xr:uid="{00000000-0005-0000-0000-0000B4BD0000}"/>
    <cellStyle name="Saída 2 8 19" xfId="47673" xr:uid="{00000000-0005-0000-0000-0000B5BD0000}"/>
    <cellStyle name="Saída 2 8 19 2" xfId="47674" xr:uid="{00000000-0005-0000-0000-0000B6BD0000}"/>
    <cellStyle name="Saída 2 8 2" xfId="1272" xr:uid="{00000000-0005-0000-0000-0000B7BD0000}"/>
    <cellStyle name="Saída 2 8 2 2" xfId="47675" xr:uid="{00000000-0005-0000-0000-0000B8BD0000}"/>
    <cellStyle name="Saída 2 8 20" xfId="47676" xr:uid="{00000000-0005-0000-0000-0000B9BD0000}"/>
    <cellStyle name="Saída 2 8 20 2" xfId="47677" xr:uid="{00000000-0005-0000-0000-0000BABD0000}"/>
    <cellStyle name="Saída 2 8 21" xfId="47678" xr:uid="{00000000-0005-0000-0000-0000BBBD0000}"/>
    <cellStyle name="Saída 2 8 21 2" xfId="47679" xr:uid="{00000000-0005-0000-0000-0000BCBD0000}"/>
    <cellStyle name="Saída 2 8 22" xfId="47680" xr:uid="{00000000-0005-0000-0000-0000BDBD0000}"/>
    <cellStyle name="Saída 2 8 22 2" xfId="47681" xr:uid="{00000000-0005-0000-0000-0000BEBD0000}"/>
    <cellStyle name="Saída 2 8 23" xfId="47682" xr:uid="{00000000-0005-0000-0000-0000BFBD0000}"/>
    <cellStyle name="Saída 2 8 23 2" xfId="47683" xr:uid="{00000000-0005-0000-0000-0000C0BD0000}"/>
    <cellStyle name="Saída 2 8 24" xfId="47684" xr:uid="{00000000-0005-0000-0000-0000C1BD0000}"/>
    <cellStyle name="Saída 2 8 24 2" xfId="47685" xr:uid="{00000000-0005-0000-0000-0000C2BD0000}"/>
    <cellStyle name="Saída 2 8 25" xfId="47686" xr:uid="{00000000-0005-0000-0000-0000C3BD0000}"/>
    <cellStyle name="Saída 2 8 25 2" xfId="47687" xr:uid="{00000000-0005-0000-0000-0000C4BD0000}"/>
    <cellStyle name="Saída 2 8 26" xfId="47688" xr:uid="{00000000-0005-0000-0000-0000C5BD0000}"/>
    <cellStyle name="Saída 2 8 26 2" xfId="47689" xr:uid="{00000000-0005-0000-0000-0000C6BD0000}"/>
    <cellStyle name="Saída 2 8 27" xfId="47690" xr:uid="{00000000-0005-0000-0000-0000C7BD0000}"/>
    <cellStyle name="Saída 2 8 27 2" xfId="47691" xr:uid="{00000000-0005-0000-0000-0000C8BD0000}"/>
    <cellStyle name="Saída 2 8 28" xfId="47692" xr:uid="{00000000-0005-0000-0000-0000C9BD0000}"/>
    <cellStyle name="Saída 2 8 28 2" xfId="47693" xr:uid="{00000000-0005-0000-0000-0000CABD0000}"/>
    <cellStyle name="Saída 2 8 29" xfId="47694" xr:uid="{00000000-0005-0000-0000-0000CBBD0000}"/>
    <cellStyle name="Saída 2 8 29 2" xfId="47695" xr:uid="{00000000-0005-0000-0000-0000CCBD0000}"/>
    <cellStyle name="Saída 2 8 3" xfId="47696" xr:uid="{00000000-0005-0000-0000-0000CDBD0000}"/>
    <cellStyle name="Saída 2 8 3 2" xfId="47697" xr:uid="{00000000-0005-0000-0000-0000CEBD0000}"/>
    <cellStyle name="Saída 2 8 30" xfId="47698" xr:uid="{00000000-0005-0000-0000-0000CFBD0000}"/>
    <cellStyle name="Saída 2 8 30 2" xfId="47699" xr:uid="{00000000-0005-0000-0000-0000D0BD0000}"/>
    <cellStyle name="Saída 2 8 31" xfId="47700" xr:uid="{00000000-0005-0000-0000-0000D1BD0000}"/>
    <cellStyle name="Saída 2 8 31 2" xfId="47701" xr:uid="{00000000-0005-0000-0000-0000D2BD0000}"/>
    <cellStyle name="Saída 2 8 32" xfId="47702" xr:uid="{00000000-0005-0000-0000-0000D3BD0000}"/>
    <cellStyle name="Saída 2 8 32 2" xfId="47703" xr:uid="{00000000-0005-0000-0000-0000D4BD0000}"/>
    <cellStyle name="Saída 2 8 33" xfId="47704" xr:uid="{00000000-0005-0000-0000-0000D5BD0000}"/>
    <cellStyle name="Saída 2 8 33 2" xfId="47705" xr:uid="{00000000-0005-0000-0000-0000D6BD0000}"/>
    <cellStyle name="Saída 2 8 34" xfId="47706" xr:uid="{00000000-0005-0000-0000-0000D7BD0000}"/>
    <cellStyle name="Saída 2 8 34 2" xfId="47707" xr:uid="{00000000-0005-0000-0000-0000D8BD0000}"/>
    <cellStyle name="Saída 2 8 35" xfId="47708" xr:uid="{00000000-0005-0000-0000-0000D9BD0000}"/>
    <cellStyle name="Saída 2 8 35 2" xfId="47709" xr:uid="{00000000-0005-0000-0000-0000DABD0000}"/>
    <cellStyle name="Saída 2 8 36" xfId="47710" xr:uid="{00000000-0005-0000-0000-0000DBBD0000}"/>
    <cellStyle name="Saída 2 8 36 2" xfId="47711" xr:uid="{00000000-0005-0000-0000-0000DCBD0000}"/>
    <cellStyle name="Saída 2 8 37" xfId="47712" xr:uid="{00000000-0005-0000-0000-0000DDBD0000}"/>
    <cellStyle name="Saída 2 8 37 2" xfId="47713" xr:uid="{00000000-0005-0000-0000-0000DEBD0000}"/>
    <cellStyle name="Saída 2 8 38" xfId="47714" xr:uid="{00000000-0005-0000-0000-0000DFBD0000}"/>
    <cellStyle name="Saída 2 8 38 2" xfId="47715" xr:uid="{00000000-0005-0000-0000-0000E0BD0000}"/>
    <cellStyle name="Saída 2 8 39" xfId="47716" xr:uid="{00000000-0005-0000-0000-0000E1BD0000}"/>
    <cellStyle name="Saída 2 8 39 2" xfId="47717" xr:uid="{00000000-0005-0000-0000-0000E2BD0000}"/>
    <cellStyle name="Saída 2 8 4" xfId="47718" xr:uid="{00000000-0005-0000-0000-0000E3BD0000}"/>
    <cellStyle name="Saída 2 8 4 2" xfId="47719" xr:uid="{00000000-0005-0000-0000-0000E4BD0000}"/>
    <cellStyle name="Saída 2 8 40" xfId="47720" xr:uid="{00000000-0005-0000-0000-0000E5BD0000}"/>
    <cellStyle name="Saída 2 8 41" xfId="47721" xr:uid="{00000000-0005-0000-0000-0000E6BD0000}"/>
    <cellStyle name="Saída 2 8 42" xfId="47722" xr:uid="{00000000-0005-0000-0000-0000E7BD0000}"/>
    <cellStyle name="Saída 2 8 43" xfId="47723" xr:uid="{00000000-0005-0000-0000-0000E8BD0000}"/>
    <cellStyle name="Saída 2 8 44" xfId="47724" xr:uid="{00000000-0005-0000-0000-0000E9BD0000}"/>
    <cellStyle name="Saída 2 8 45" xfId="47725" xr:uid="{00000000-0005-0000-0000-0000EABD0000}"/>
    <cellStyle name="Saída 2 8 46" xfId="47726" xr:uid="{00000000-0005-0000-0000-0000EBBD0000}"/>
    <cellStyle name="Saída 2 8 47" xfId="47727" xr:uid="{00000000-0005-0000-0000-0000ECBD0000}"/>
    <cellStyle name="Saída 2 8 48" xfId="47728" xr:uid="{00000000-0005-0000-0000-0000EDBD0000}"/>
    <cellStyle name="Saída 2 8 49" xfId="47729" xr:uid="{00000000-0005-0000-0000-0000EEBD0000}"/>
    <cellStyle name="Saída 2 8 5" xfId="47730" xr:uid="{00000000-0005-0000-0000-0000EFBD0000}"/>
    <cellStyle name="Saída 2 8 5 2" xfId="47731" xr:uid="{00000000-0005-0000-0000-0000F0BD0000}"/>
    <cellStyle name="Saída 2 8 50" xfId="47732" xr:uid="{00000000-0005-0000-0000-0000F1BD0000}"/>
    <cellStyle name="Saída 2 8 51" xfId="47733" xr:uid="{00000000-0005-0000-0000-0000F2BD0000}"/>
    <cellStyle name="Saída 2 8 52" xfId="47734" xr:uid="{00000000-0005-0000-0000-0000F3BD0000}"/>
    <cellStyle name="Saída 2 8 53" xfId="47735" xr:uid="{00000000-0005-0000-0000-0000F4BD0000}"/>
    <cellStyle name="Saída 2 8 54" xfId="47736" xr:uid="{00000000-0005-0000-0000-0000F5BD0000}"/>
    <cellStyle name="Saída 2 8 55" xfId="47737" xr:uid="{00000000-0005-0000-0000-0000F6BD0000}"/>
    <cellStyle name="Saída 2 8 56" xfId="47738" xr:uid="{00000000-0005-0000-0000-0000F7BD0000}"/>
    <cellStyle name="Saída 2 8 57" xfId="47739" xr:uid="{00000000-0005-0000-0000-0000F8BD0000}"/>
    <cellStyle name="Saída 2 8 58" xfId="47740" xr:uid="{00000000-0005-0000-0000-0000F9BD0000}"/>
    <cellStyle name="Saída 2 8 59" xfId="47741" xr:uid="{00000000-0005-0000-0000-0000FABD0000}"/>
    <cellStyle name="Saída 2 8 6" xfId="47742" xr:uid="{00000000-0005-0000-0000-0000FBBD0000}"/>
    <cellStyle name="Saída 2 8 6 2" xfId="47743" xr:uid="{00000000-0005-0000-0000-0000FCBD0000}"/>
    <cellStyle name="Saída 2 8 60" xfId="47744" xr:uid="{00000000-0005-0000-0000-0000FDBD0000}"/>
    <cellStyle name="Saída 2 8 61" xfId="47745" xr:uid="{00000000-0005-0000-0000-0000FEBD0000}"/>
    <cellStyle name="Saída 2 8 62" xfId="47746" xr:uid="{00000000-0005-0000-0000-0000FFBD0000}"/>
    <cellStyle name="Saída 2 8 63" xfId="47747" xr:uid="{00000000-0005-0000-0000-000000BE0000}"/>
    <cellStyle name="Saída 2 8 64" xfId="47748" xr:uid="{00000000-0005-0000-0000-000001BE0000}"/>
    <cellStyle name="Saída 2 8 65" xfId="47749" xr:uid="{00000000-0005-0000-0000-000002BE0000}"/>
    <cellStyle name="Saída 2 8 66" xfId="47750" xr:uid="{00000000-0005-0000-0000-000003BE0000}"/>
    <cellStyle name="Saída 2 8 67" xfId="47751" xr:uid="{00000000-0005-0000-0000-000004BE0000}"/>
    <cellStyle name="Saída 2 8 68" xfId="47752" xr:uid="{00000000-0005-0000-0000-000005BE0000}"/>
    <cellStyle name="Saída 2 8 69" xfId="47753" xr:uid="{00000000-0005-0000-0000-000006BE0000}"/>
    <cellStyle name="Saída 2 8 7" xfId="47754" xr:uid="{00000000-0005-0000-0000-000007BE0000}"/>
    <cellStyle name="Saída 2 8 7 2" xfId="47755" xr:uid="{00000000-0005-0000-0000-000008BE0000}"/>
    <cellStyle name="Saída 2 8 70" xfId="47756" xr:uid="{00000000-0005-0000-0000-000009BE0000}"/>
    <cellStyle name="Saída 2 8 71" xfId="47757" xr:uid="{00000000-0005-0000-0000-00000ABE0000}"/>
    <cellStyle name="Saída 2 8 72" xfId="47758" xr:uid="{00000000-0005-0000-0000-00000BBE0000}"/>
    <cellStyle name="Saída 2 8 73" xfId="47759" xr:uid="{00000000-0005-0000-0000-00000CBE0000}"/>
    <cellStyle name="Saída 2 8 74" xfId="47760" xr:uid="{00000000-0005-0000-0000-00000DBE0000}"/>
    <cellStyle name="Saída 2 8 75" xfId="47761" xr:uid="{00000000-0005-0000-0000-00000EBE0000}"/>
    <cellStyle name="Saída 2 8 76" xfId="47762" xr:uid="{00000000-0005-0000-0000-00000FBE0000}"/>
    <cellStyle name="Saída 2 8 77" xfId="52575" xr:uid="{00000000-0005-0000-0000-000010BE0000}"/>
    <cellStyle name="Saída 2 8 78" xfId="52812" xr:uid="{00000000-0005-0000-0000-000011BE0000}"/>
    <cellStyle name="Saída 2 8 79" xfId="53273" xr:uid="{00000000-0005-0000-0000-000012BE0000}"/>
    <cellStyle name="Saída 2 8 8" xfId="47763" xr:uid="{00000000-0005-0000-0000-000013BE0000}"/>
    <cellStyle name="Saída 2 8 8 2" xfId="47764" xr:uid="{00000000-0005-0000-0000-000014BE0000}"/>
    <cellStyle name="Saída 2 8 9" xfId="47765" xr:uid="{00000000-0005-0000-0000-000015BE0000}"/>
    <cellStyle name="Saída 2 8 9 2" xfId="47766" xr:uid="{00000000-0005-0000-0000-000016BE0000}"/>
    <cellStyle name="Saída 2 80" xfId="47767" xr:uid="{00000000-0005-0000-0000-000017BE0000}"/>
    <cellStyle name="Saída 2 81" xfId="47768" xr:uid="{00000000-0005-0000-0000-000018BE0000}"/>
    <cellStyle name="Saída 2 82" xfId="47769" xr:uid="{00000000-0005-0000-0000-000019BE0000}"/>
    <cellStyle name="Saída 2 83" xfId="47770" xr:uid="{00000000-0005-0000-0000-00001ABE0000}"/>
    <cellStyle name="Saída 2 84" xfId="47771" xr:uid="{00000000-0005-0000-0000-00001BBE0000}"/>
    <cellStyle name="Saída 2 85" xfId="47772" xr:uid="{00000000-0005-0000-0000-00001CBE0000}"/>
    <cellStyle name="Saída 2 86" xfId="47773" xr:uid="{00000000-0005-0000-0000-00001DBE0000}"/>
    <cellStyle name="Saída 2 87" xfId="47774" xr:uid="{00000000-0005-0000-0000-00001EBE0000}"/>
    <cellStyle name="Saída 2 88" xfId="47775" xr:uid="{00000000-0005-0000-0000-00001FBE0000}"/>
    <cellStyle name="Saída 2 89" xfId="47776" xr:uid="{00000000-0005-0000-0000-000020BE0000}"/>
    <cellStyle name="Saída 2 9" xfId="1273" xr:uid="{00000000-0005-0000-0000-000021BE0000}"/>
    <cellStyle name="Saída 2 9 10" xfId="47777" xr:uid="{00000000-0005-0000-0000-000022BE0000}"/>
    <cellStyle name="Saída 2 9 10 2" xfId="47778" xr:uid="{00000000-0005-0000-0000-000023BE0000}"/>
    <cellStyle name="Saída 2 9 11" xfId="47779" xr:uid="{00000000-0005-0000-0000-000024BE0000}"/>
    <cellStyle name="Saída 2 9 11 2" xfId="47780" xr:uid="{00000000-0005-0000-0000-000025BE0000}"/>
    <cellStyle name="Saída 2 9 12" xfId="47781" xr:uid="{00000000-0005-0000-0000-000026BE0000}"/>
    <cellStyle name="Saída 2 9 12 2" xfId="47782" xr:uid="{00000000-0005-0000-0000-000027BE0000}"/>
    <cellStyle name="Saída 2 9 13" xfId="47783" xr:uid="{00000000-0005-0000-0000-000028BE0000}"/>
    <cellStyle name="Saída 2 9 13 2" xfId="47784" xr:uid="{00000000-0005-0000-0000-000029BE0000}"/>
    <cellStyle name="Saída 2 9 14" xfId="47785" xr:uid="{00000000-0005-0000-0000-00002ABE0000}"/>
    <cellStyle name="Saída 2 9 14 2" xfId="47786" xr:uid="{00000000-0005-0000-0000-00002BBE0000}"/>
    <cellStyle name="Saída 2 9 15" xfId="47787" xr:uid="{00000000-0005-0000-0000-00002CBE0000}"/>
    <cellStyle name="Saída 2 9 15 2" xfId="47788" xr:uid="{00000000-0005-0000-0000-00002DBE0000}"/>
    <cellStyle name="Saída 2 9 16" xfId="47789" xr:uid="{00000000-0005-0000-0000-00002EBE0000}"/>
    <cellStyle name="Saída 2 9 16 2" xfId="47790" xr:uid="{00000000-0005-0000-0000-00002FBE0000}"/>
    <cellStyle name="Saída 2 9 17" xfId="47791" xr:uid="{00000000-0005-0000-0000-000030BE0000}"/>
    <cellStyle name="Saída 2 9 17 2" xfId="47792" xr:uid="{00000000-0005-0000-0000-000031BE0000}"/>
    <cellStyle name="Saída 2 9 18" xfId="47793" xr:uid="{00000000-0005-0000-0000-000032BE0000}"/>
    <cellStyle name="Saída 2 9 18 2" xfId="47794" xr:uid="{00000000-0005-0000-0000-000033BE0000}"/>
    <cellStyle name="Saída 2 9 19" xfId="47795" xr:uid="{00000000-0005-0000-0000-000034BE0000}"/>
    <cellStyle name="Saída 2 9 19 2" xfId="47796" xr:uid="{00000000-0005-0000-0000-000035BE0000}"/>
    <cellStyle name="Saída 2 9 2" xfId="1274" xr:uid="{00000000-0005-0000-0000-000036BE0000}"/>
    <cellStyle name="Saída 2 9 2 2" xfId="47797" xr:uid="{00000000-0005-0000-0000-000037BE0000}"/>
    <cellStyle name="Saída 2 9 20" xfId="47798" xr:uid="{00000000-0005-0000-0000-000038BE0000}"/>
    <cellStyle name="Saída 2 9 20 2" xfId="47799" xr:uid="{00000000-0005-0000-0000-000039BE0000}"/>
    <cellStyle name="Saída 2 9 21" xfId="47800" xr:uid="{00000000-0005-0000-0000-00003ABE0000}"/>
    <cellStyle name="Saída 2 9 21 2" xfId="47801" xr:uid="{00000000-0005-0000-0000-00003BBE0000}"/>
    <cellStyle name="Saída 2 9 22" xfId="47802" xr:uid="{00000000-0005-0000-0000-00003CBE0000}"/>
    <cellStyle name="Saída 2 9 22 2" xfId="47803" xr:uid="{00000000-0005-0000-0000-00003DBE0000}"/>
    <cellStyle name="Saída 2 9 23" xfId="47804" xr:uid="{00000000-0005-0000-0000-00003EBE0000}"/>
    <cellStyle name="Saída 2 9 23 2" xfId="47805" xr:uid="{00000000-0005-0000-0000-00003FBE0000}"/>
    <cellStyle name="Saída 2 9 24" xfId="47806" xr:uid="{00000000-0005-0000-0000-000040BE0000}"/>
    <cellStyle name="Saída 2 9 24 2" xfId="47807" xr:uid="{00000000-0005-0000-0000-000041BE0000}"/>
    <cellStyle name="Saída 2 9 25" xfId="47808" xr:uid="{00000000-0005-0000-0000-000042BE0000}"/>
    <cellStyle name="Saída 2 9 25 2" xfId="47809" xr:uid="{00000000-0005-0000-0000-000043BE0000}"/>
    <cellStyle name="Saída 2 9 26" xfId="47810" xr:uid="{00000000-0005-0000-0000-000044BE0000}"/>
    <cellStyle name="Saída 2 9 26 2" xfId="47811" xr:uid="{00000000-0005-0000-0000-000045BE0000}"/>
    <cellStyle name="Saída 2 9 27" xfId="47812" xr:uid="{00000000-0005-0000-0000-000046BE0000}"/>
    <cellStyle name="Saída 2 9 27 2" xfId="47813" xr:uid="{00000000-0005-0000-0000-000047BE0000}"/>
    <cellStyle name="Saída 2 9 28" xfId="47814" xr:uid="{00000000-0005-0000-0000-000048BE0000}"/>
    <cellStyle name="Saída 2 9 28 2" xfId="47815" xr:uid="{00000000-0005-0000-0000-000049BE0000}"/>
    <cellStyle name="Saída 2 9 29" xfId="47816" xr:uid="{00000000-0005-0000-0000-00004ABE0000}"/>
    <cellStyle name="Saída 2 9 29 2" xfId="47817" xr:uid="{00000000-0005-0000-0000-00004BBE0000}"/>
    <cellStyle name="Saída 2 9 3" xfId="47818" xr:uid="{00000000-0005-0000-0000-00004CBE0000}"/>
    <cellStyle name="Saída 2 9 3 2" xfId="47819" xr:uid="{00000000-0005-0000-0000-00004DBE0000}"/>
    <cellStyle name="Saída 2 9 30" xfId="47820" xr:uid="{00000000-0005-0000-0000-00004EBE0000}"/>
    <cellStyle name="Saída 2 9 30 2" xfId="47821" xr:uid="{00000000-0005-0000-0000-00004FBE0000}"/>
    <cellStyle name="Saída 2 9 31" xfId="47822" xr:uid="{00000000-0005-0000-0000-000050BE0000}"/>
    <cellStyle name="Saída 2 9 31 2" xfId="47823" xr:uid="{00000000-0005-0000-0000-000051BE0000}"/>
    <cellStyle name="Saída 2 9 32" xfId="47824" xr:uid="{00000000-0005-0000-0000-000052BE0000}"/>
    <cellStyle name="Saída 2 9 32 2" xfId="47825" xr:uid="{00000000-0005-0000-0000-000053BE0000}"/>
    <cellStyle name="Saída 2 9 33" xfId="47826" xr:uid="{00000000-0005-0000-0000-000054BE0000}"/>
    <cellStyle name="Saída 2 9 33 2" xfId="47827" xr:uid="{00000000-0005-0000-0000-000055BE0000}"/>
    <cellStyle name="Saída 2 9 34" xfId="47828" xr:uid="{00000000-0005-0000-0000-000056BE0000}"/>
    <cellStyle name="Saída 2 9 34 2" xfId="47829" xr:uid="{00000000-0005-0000-0000-000057BE0000}"/>
    <cellStyle name="Saída 2 9 35" xfId="47830" xr:uid="{00000000-0005-0000-0000-000058BE0000}"/>
    <cellStyle name="Saída 2 9 35 2" xfId="47831" xr:uid="{00000000-0005-0000-0000-000059BE0000}"/>
    <cellStyle name="Saída 2 9 36" xfId="47832" xr:uid="{00000000-0005-0000-0000-00005ABE0000}"/>
    <cellStyle name="Saída 2 9 36 2" xfId="47833" xr:uid="{00000000-0005-0000-0000-00005BBE0000}"/>
    <cellStyle name="Saída 2 9 37" xfId="47834" xr:uid="{00000000-0005-0000-0000-00005CBE0000}"/>
    <cellStyle name="Saída 2 9 37 2" xfId="47835" xr:uid="{00000000-0005-0000-0000-00005DBE0000}"/>
    <cellStyle name="Saída 2 9 38" xfId="47836" xr:uid="{00000000-0005-0000-0000-00005EBE0000}"/>
    <cellStyle name="Saída 2 9 38 2" xfId="47837" xr:uid="{00000000-0005-0000-0000-00005FBE0000}"/>
    <cellStyle name="Saída 2 9 39" xfId="47838" xr:uid="{00000000-0005-0000-0000-000060BE0000}"/>
    <cellStyle name="Saída 2 9 39 2" xfId="47839" xr:uid="{00000000-0005-0000-0000-000061BE0000}"/>
    <cellStyle name="Saída 2 9 4" xfId="47840" xr:uid="{00000000-0005-0000-0000-000062BE0000}"/>
    <cellStyle name="Saída 2 9 4 2" xfId="47841" xr:uid="{00000000-0005-0000-0000-000063BE0000}"/>
    <cellStyle name="Saída 2 9 40" xfId="47842" xr:uid="{00000000-0005-0000-0000-000064BE0000}"/>
    <cellStyle name="Saída 2 9 41" xfId="47843" xr:uid="{00000000-0005-0000-0000-000065BE0000}"/>
    <cellStyle name="Saída 2 9 42" xfId="47844" xr:uid="{00000000-0005-0000-0000-000066BE0000}"/>
    <cellStyle name="Saída 2 9 43" xfId="47845" xr:uid="{00000000-0005-0000-0000-000067BE0000}"/>
    <cellStyle name="Saída 2 9 44" xfId="47846" xr:uid="{00000000-0005-0000-0000-000068BE0000}"/>
    <cellStyle name="Saída 2 9 45" xfId="47847" xr:uid="{00000000-0005-0000-0000-000069BE0000}"/>
    <cellStyle name="Saída 2 9 46" xfId="47848" xr:uid="{00000000-0005-0000-0000-00006ABE0000}"/>
    <cellStyle name="Saída 2 9 47" xfId="47849" xr:uid="{00000000-0005-0000-0000-00006BBE0000}"/>
    <cellStyle name="Saída 2 9 48" xfId="47850" xr:uid="{00000000-0005-0000-0000-00006CBE0000}"/>
    <cellStyle name="Saída 2 9 49" xfId="47851" xr:uid="{00000000-0005-0000-0000-00006DBE0000}"/>
    <cellStyle name="Saída 2 9 5" xfId="47852" xr:uid="{00000000-0005-0000-0000-00006EBE0000}"/>
    <cellStyle name="Saída 2 9 5 2" xfId="47853" xr:uid="{00000000-0005-0000-0000-00006FBE0000}"/>
    <cellStyle name="Saída 2 9 50" xfId="47854" xr:uid="{00000000-0005-0000-0000-000070BE0000}"/>
    <cellStyle name="Saída 2 9 51" xfId="47855" xr:uid="{00000000-0005-0000-0000-000071BE0000}"/>
    <cellStyle name="Saída 2 9 52" xfId="47856" xr:uid="{00000000-0005-0000-0000-000072BE0000}"/>
    <cellStyle name="Saída 2 9 53" xfId="47857" xr:uid="{00000000-0005-0000-0000-000073BE0000}"/>
    <cellStyle name="Saída 2 9 54" xfId="47858" xr:uid="{00000000-0005-0000-0000-000074BE0000}"/>
    <cellStyle name="Saída 2 9 55" xfId="47859" xr:uid="{00000000-0005-0000-0000-000075BE0000}"/>
    <cellStyle name="Saída 2 9 56" xfId="47860" xr:uid="{00000000-0005-0000-0000-000076BE0000}"/>
    <cellStyle name="Saída 2 9 57" xfId="47861" xr:uid="{00000000-0005-0000-0000-000077BE0000}"/>
    <cellStyle name="Saída 2 9 58" xfId="47862" xr:uid="{00000000-0005-0000-0000-000078BE0000}"/>
    <cellStyle name="Saída 2 9 59" xfId="47863" xr:uid="{00000000-0005-0000-0000-000079BE0000}"/>
    <cellStyle name="Saída 2 9 6" xfId="47864" xr:uid="{00000000-0005-0000-0000-00007ABE0000}"/>
    <cellStyle name="Saída 2 9 6 2" xfId="47865" xr:uid="{00000000-0005-0000-0000-00007BBE0000}"/>
    <cellStyle name="Saída 2 9 60" xfId="47866" xr:uid="{00000000-0005-0000-0000-00007CBE0000}"/>
    <cellStyle name="Saída 2 9 61" xfId="47867" xr:uid="{00000000-0005-0000-0000-00007DBE0000}"/>
    <cellStyle name="Saída 2 9 62" xfId="47868" xr:uid="{00000000-0005-0000-0000-00007EBE0000}"/>
    <cellStyle name="Saída 2 9 63" xfId="47869" xr:uid="{00000000-0005-0000-0000-00007FBE0000}"/>
    <cellStyle name="Saída 2 9 64" xfId="47870" xr:uid="{00000000-0005-0000-0000-000080BE0000}"/>
    <cellStyle name="Saída 2 9 65" xfId="47871" xr:uid="{00000000-0005-0000-0000-000081BE0000}"/>
    <cellStyle name="Saída 2 9 66" xfId="47872" xr:uid="{00000000-0005-0000-0000-000082BE0000}"/>
    <cellStyle name="Saída 2 9 67" xfId="47873" xr:uid="{00000000-0005-0000-0000-000083BE0000}"/>
    <cellStyle name="Saída 2 9 68" xfId="47874" xr:uid="{00000000-0005-0000-0000-000084BE0000}"/>
    <cellStyle name="Saída 2 9 69" xfId="47875" xr:uid="{00000000-0005-0000-0000-000085BE0000}"/>
    <cellStyle name="Saída 2 9 7" xfId="47876" xr:uid="{00000000-0005-0000-0000-000086BE0000}"/>
    <cellStyle name="Saída 2 9 7 2" xfId="47877" xr:uid="{00000000-0005-0000-0000-000087BE0000}"/>
    <cellStyle name="Saída 2 9 70" xfId="47878" xr:uid="{00000000-0005-0000-0000-000088BE0000}"/>
    <cellStyle name="Saída 2 9 71" xfId="47879" xr:uid="{00000000-0005-0000-0000-000089BE0000}"/>
    <cellStyle name="Saída 2 9 72" xfId="47880" xr:uid="{00000000-0005-0000-0000-00008ABE0000}"/>
    <cellStyle name="Saída 2 9 73" xfId="47881" xr:uid="{00000000-0005-0000-0000-00008BBE0000}"/>
    <cellStyle name="Saída 2 9 74" xfId="47882" xr:uid="{00000000-0005-0000-0000-00008CBE0000}"/>
    <cellStyle name="Saída 2 9 75" xfId="47883" xr:uid="{00000000-0005-0000-0000-00008DBE0000}"/>
    <cellStyle name="Saída 2 9 76" xfId="47884" xr:uid="{00000000-0005-0000-0000-00008EBE0000}"/>
    <cellStyle name="Saída 2 9 77" xfId="52390" xr:uid="{00000000-0005-0000-0000-00008FBE0000}"/>
    <cellStyle name="Saída 2 9 78" xfId="52594" xr:uid="{00000000-0005-0000-0000-000090BE0000}"/>
    <cellStyle name="Saída 2 9 79" xfId="53074" xr:uid="{00000000-0005-0000-0000-000091BE0000}"/>
    <cellStyle name="Saída 2 9 8" xfId="47885" xr:uid="{00000000-0005-0000-0000-000092BE0000}"/>
    <cellStyle name="Saída 2 9 8 2" xfId="47886" xr:uid="{00000000-0005-0000-0000-000093BE0000}"/>
    <cellStyle name="Saída 2 9 9" xfId="47887" xr:uid="{00000000-0005-0000-0000-000094BE0000}"/>
    <cellStyle name="Saída 2 9 9 2" xfId="47888" xr:uid="{00000000-0005-0000-0000-000095BE0000}"/>
    <cellStyle name="Saída 2 90" xfId="47889" xr:uid="{00000000-0005-0000-0000-000096BE0000}"/>
    <cellStyle name="Saída 2 91" xfId="47890" xr:uid="{00000000-0005-0000-0000-000097BE0000}"/>
    <cellStyle name="Saída 2 92" xfId="47891" xr:uid="{00000000-0005-0000-0000-000098BE0000}"/>
    <cellStyle name="Saída 2 93" xfId="47892" xr:uid="{00000000-0005-0000-0000-000099BE0000}"/>
    <cellStyle name="Saída 2 94" xfId="47893" xr:uid="{00000000-0005-0000-0000-00009ABE0000}"/>
    <cellStyle name="Saída 2 95" xfId="47894" xr:uid="{00000000-0005-0000-0000-00009BBE0000}"/>
    <cellStyle name="Saída 2 96" xfId="52375" xr:uid="{00000000-0005-0000-0000-00009CBE0000}"/>
    <cellStyle name="Saída 2 97" xfId="52360" xr:uid="{00000000-0005-0000-0000-00009DBE0000}"/>
    <cellStyle name="Saída 2 98" xfId="53058" xr:uid="{00000000-0005-0000-0000-00009EBE0000}"/>
    <cellStyle name="Sep. milhar [0]" xfId="52215" xr:uid="{00000000-0005-0000-0000-00009FBE0000}"/>
    <cellStyle name="Separador de m" xfId="1275" xr:uid="{00000000-0005-0000-0000-0000A0BE0000}"/>
    <cellStyle name="Separador de m 2" xfId="53538" xr:uid="{00000000-0005-0000-0000-0000A1BE0000}"/>
    <cellStyle name="Separador de milhares 10" xfId="1276" xr:uid="{00000000-0005-0000-0000-0000A2BE0000}"/>
    <cellStyle name="Separador de milhares 10 2" xfId="1277" xr:uid="{00000000-0005-0000-0000-0000A3BE0000}"/>
    <cellStyle name="Separador de milhares 10 2 2" xfId="1278" xr:uid="{00000000-0005-0000-0000-0000A4BE0000}"/>
    <cellStyle name="Separador de milhares 10 3" xfId="1279" xr:uid="{00000000-0005-0000-0000-0000A5BE0000}"/>
    <cellStyle name="Separador de milhares 11" xfId="1280" xr:uid="{00000000-0005-0000-0000-0000A6BE0000}"/>
    <cellStyle name="Separador de milhares 11 2" xfId="1281" xr:uid="{00000000-0005-0000-0000-0000A7BE0000}"/>
    <cellStyle name="Separador de milhares 12" xfId="1282" xr:uid="{00000000-0005-0000-0000-0000A8BE0000}"/>
    <cellStyle name="Separador de milhares 12 2" xfId="1283" xr:uid="{00000000-0005-0000-0000-0000A9BE0000}"/>
    <cellStyle name="Separador de milhares 13" xfId="1284" xr:uid="{00000000-0005-0000-0000-0000AABE0000}"/>
    <cellStyle name="Separador de milhares 13 2" xfId="1285" xr:uid="{00000000-0005-0000-0000-0000ABBE0000}"/>
    <cellStyle name="Separador de milhares 2" xfId="1286" xr:uid="{00000000-0005-0000-0000-0000ACBE0000}"/>
    <cellStyle name="Separador de milhares 2 10" xfId="1287" xr:uid="{00000000-0005-0000-0000-0000ADBE0000}"/>
    <cellStyle name="Separador de milhares 2 11" xfId="1288" xr:uid="{00000000-0005-0000-0000-0000AEBE0000}"/>
    <cellStyle name="Separador de milhares 2 12" xfId="52176" xr:uid="{00000000-0005-0000-0000-0000AFBE0000}"/>
    <cellStyle name="Separador de milhares 2 2" xfId="1289" xr:uid="{00000000-0005-0000-0000-0000B0BE0000}"/>
    <cellStyle name="Separador de milhares 2 2 2" xfId="1290" xr:uid="{00000000-0005-0000-0000-0000B1BE0000}"/>
    <cellStyle name="Separador de milhares 2 2 2 2" xfId="1291" xr:uid="{00000000-0005-0000-0000-0000B2BE0000}"/>
    <cellStyle name="Separador de milhares 2 2 3" xfId="1292" xr:uid="{00000000-0005-0000-0000-0000B3BE0000}"/>
    <cellStyle name="Separador de milhares 2 2 3 2" xfId="1293" xr:uid="{00000000-0005-0000-0000-0000B4BE0000}"/>
    <cellStyle name="Separador de milhares 2 2 4" xfId="1294" xr:uid="{00000000-0005-0000-0000-0000B5BE0000}"/>
    <cellStyle name="Separador de milhares 2 2 5" xfId="1295" xr:uid="{00000000-0005-0000-0000-0000B6BE0000}"/>
    <cellStyle name="Separador de milhares 2 2 6" xfId="1296" xr:uid="{00000000-0005-0000-0000-0000B7BE0000}"/>
    <cellStyle name="Separador de milhares 2 2 7" xfId="47895" xr:uid="{00000000-0005-0000-0000-0000B8BE0000}"/>
    <cellStyle name="Separador de milhares 2 2 8" xfId="53502" xr:uid="{00000000-0005-0000-0000-0000B9BE0000}"/>
    <cellStyle name="Separador de milhares 2 2_PROPOSTA DE PREÇOS" xfId="1297" xr:uid="{00000000-0005-0000-0000-0000BABE0000}"/>
    <cellStyle name="Separador de milhares 2 3" xfId="1298" xr:uid="{00000000-0005-0000-0000-0000BBBE0000}"/>
    <cellStyle name="Separador de milhares 2 3 2" xfId="1299" xr:uid="{00000000-0005-0000-0000-0000BCBE0000}"/>
    <cellStyle name="Separador de milhares 2 3 3" xfId="1300" xr:uid="{00000000-0005-0000-0000-0000BDBE0000}"/>
    <cellStyle name="Separador de milhares 2 3 4" xfId="47896" xr:uid="{00000000-0005-0000-0000-0000BEBE0000}"/>
    <cellStyle name="Separador de milhares 2 4" xfId="1301" xr:uid="{00000000-0005-0000-0000-0000BFBE0000}"/>
    <cellStyle name="Separador de milhares 2 5" xfId="1302" xr:uid="{00000000-0005-0000-0000-0000C0BE0000}"/>
    <cellStyle name="Separador de milhares 2 6" xfId="1303" xr:uid="{00000000-0005-0000-0000-0000C1BE0000}"/>
    <cellStyle name="Separador de milhares 2 7" xfId="1304" xr:uid="{00000000-0005-0000-0000-0000C2BE0000}"/>
    <cellStyle name="Separador de milhares 2 8" xfId="1305" xr:uid="{00000000-0005-0000-0000-0000C3BE0000}"/>
    <cellStyle name="Separador de milhares 2 9" xfId="1306" xr:uid="{00000000-0005-0000-0000-0000C4BE0000}"/>
    <cellStyle name="Separador de milhares 2_Reforma da Praça Encontro das Águas Rev.1" xfId="1307" xr:uid="{00000000-0005-0000-0000-0000C5BE0000}"/>
    <cellStyle name="Separador de milhares 3" xfId="1308" xr:uid="{00000000-0005-0000-0000-0000C6BE0000}"/>
    <cellStyle name="Separador de milhares 3 2" xfId="1309" xr:uid="{00000000-0005-0000-0000-0000C7BE0000}"/>
    <cellStyle name="Separador de milhares 3 2 2" xfId="1310" xr:uid="{00000000-0005-0000-0000-0000C8BE0000}"/>
    <cellStyle name="Separador de milhares 3 3" xfId="1311" xr:uid="{00000000-0005-0000-0000-0000C9BE0000}"/>
    <cellStyle name="Separador de milhares 3 3 2" xfId="1312" xr:uid="{00000000-0005-0000-0000-0000CABE0000}"/>
    <cellStyle name="Separador de milhares 3 4" xfId="1313" xr:uid="{00000000-0005-0000-0000-0000CBBE0000}"/>
    <cellStyle name="Separador de milhares 3 5" xfId="1314" xr:uid="{00000000-0005-0000-0000-0000CCBE0000}"/>
    <cellStyle name="Separador de milhares 3 6" xfId="1315" xr:uid="{00000000-0005-0000-0000-0000CDBE0000}"/>
    <cellStyle name="Separador de milhares 3 7" xfId="52177" xr:uid="{00000000-0005-0000-0000-0000CEBE0000}"/>
    <cellStyle name="Separador de milhares 3 8" xfId="53503" xr:uid="{00000000-0005-0000-0000-0000CFBE0000}"/>
    <cellStyle name="Separador de milhares 4" xfId="1316" xr:uid="{00000000-0005-0000-0000-0000D0BE0000}"/>
    <cellStyle name="Separador de milhares 4 2" xfId="1317" xr:uid="{00000000-0005-0000-0000-0000D1BE0000}"/>
    <cellStyle name="Separador de milhares 4 3" xfId="1318" xr:uid="{00000000-0005-0000-0000-0000D2BE0000}"/>
    <cellStyle name="Separador de milhares 4 4" xfId="52178" xr:uid="{00000000-0005-0000-0000-0000D3BE0000}"/>
    <cellStyle name="Separador de milhares 4 5" xfId="53500" xr:uid="{00000000-0005-0000-0000-0000D4BE0000}"/>
    <cellStyle name="Separador de milhares 5" xfId="1319" xr:uid="{00000000-0005-0000-0000-0000D5BE0000}"/>
    <cellStyle name="Separador de milhares 5 2" xfId="1320" xr:uid="{00000000-0005-0000-0000-0000D6BE0000}"/>
    <cellStyle name="Separador de milhares 5 3" xfId="1321" xr:uid="{00000000-0005-0000-0000-0000D7BE0000}"/>
    <cellStyle name="Separador de milhares 5 4" xfId="52179" xr:uid="{00000000-0005-0000-0000-0000D8BE0000}"/>
    <cellStyle name="Separador de milhares 6" xfId="1322" xr:uid="{00000000-0005-0000-0000-0000D9BE0000}"/>
    <cellStyle name="Separador de milhares 6 2" xfId="1323" xr:uid="{00000000-0005-0000-0000-0000DABE0000}"/>
    <cellStyle name="Separador de milhares 6 3" xfId="1324" xr:uid="{00000000-0005-0000-0000-0000DBBE0000}"/>
    <cellStyle name="Separador de milhares 7" xfId="1325" xr:uid="{00000000-0005-0000-0000-0000DCBE0000}"/>
    <cellStyle name="Separador de milhares 7 2" xfId="1326" xr:uid="{00000000-0005-0000-0000-0000DDBE0000}"/>
    <cellStyle name="Separador de milhares 7 2 2" xfId="1327" xr:uid="{00000000-0005-0000-0000-0000DEBE0000}"/>
    <cellStyle name="Separador de milhares 7 3" xfId="1328" xr:uid="{00000000-0005-0000-0000-0000DFBE0000}"/>
    <cellStyle name="Separador de milhares 8" xfId="1329" xr:uid="{00000000-0005-0000-0000-0000E0BE0000}"/>
    <cellStyle name="Separador de milhares 8 2" xfId="1330" xr:uid="{00000000-0005-0000-0000-0000E1BE0000}"/>
    <cellStyle name="Separador de milhares 8 2 2" xfId="1331" xr:uid="{00000000-0005-0000-0000-0000E2BE0000}"/>
    <cellStyle name="Separador de milhares 8 2 2 2" xfId="1332" xr:uid="{00000000-0005-0000-0000-0000E3BE0000}"/>
    <cellStyle name="Separador de milhares 8 2 3" xfId="1333" xr:uid="{00000000-0005-0000-0000-0000E4BE0000}"/>
    <cellStyle name="Separador de milhares 8 3" xfId="1334" xr:uid="{00000000-0005-0000-0000-0000E5BE0000}"/>
    <cellStyle name="Separador de milhares 9" xfId="1335" xr:uid="{00000000-0005-0000-0000-0000E6BE0000}"/>
    <cellStyle name="Separador de milhares 9 2" xfId="1336" xr:uid="{00000000-0005-0000-0000-0000E7BE0000}"/>
    <cellStyle name="Sepavador de milhares [0]_Pasta2" xfId="52216" xr:uid="{00000000-0005-0000-0000-0000E8BE0000}"/>
    <cellStyle name="Standard_MatrixV1" xfId="1337" xr:uid="{00000000-0005-0000-0000-0000E9BE0000}"/>
    <cellStyle name="TableStyleLight1" xfId="1338" xr:uid="{00000000-0005-0000-0000-0000EABE0000}"/>
    <cellStyle name="TableStyleLight1 2" xfId="1339" xr:uid="{00000000-0005-0000-0000-0000EBBE0000}"/>
    <cellStyle name="Texto de Aviso" xfId="22" builtinId="11" customBuiltin="1"/>
    <cellStyle name="Texto de Aviso 2" xfId="1340" xr:uid="{00000000-0005-0000-0000-0000EDBE0000}"/>
    <cellStyle name="Texto Explicativo" xfId="24" builtinId="53" customBuiltin="1"/>
    <cellStyle name="Texto Explicativo 2" xfId="1341" xr:uid="{00000000-0005-0000-0000-0000EFBE0000}"/>
    <cellStyle name="Title" xfId="1342" xr:uid="{00000000-0005-0000-0000-0000F0BE0000}"/>
    <cellStyle name="Título 1" xfId="10" builtinId="16" customBuiltin="1"/>
    <cellStyle name="Título 1 1" xfId="1343" xr:uid="{00000000-0005-0000-0000-0000F2BE0000}"/>
    <cellStyle name="Título 1 1 1" xfId="1344" xr:uid="{00000000-0005-0000-0000-0000F3BE0000}"/>
    <cellStyle name="Título 1 1 1 10" xfId="1345" xr:uid="{00000000-0005-0000-0000-0000F4BE0000}"/>
    <cellStyle name="Título 1 1 1 10 10" xfId="47897" xr:uid="{00000000-0005-0000-0000-0000F5BE0000}"/>
    <cellStyle name="Título 1 1 1 10 10 2" xfId="47898" xr:uid="{00000000-0005-0000-0000-0000F6BE0000}"/>
    <cellStyle name="Título 1 1 1 10 11" xfId="47899" xr:uid="{00000000-0005-0000-0000-0000F7BE0000}"/>
    <cellStyle name="Título 1 1 1 10 11 2" xfId="47900" xr:uid="{00000000-0005-0000-0000-0000F8BE0000}"/>
    <cellStyle name="Título 1 1 1 10 12" xfId="47901" xr:uid="{00000000-0005-0000-0000-0000F9BE0000}"/>
    <cellStyle name="Título 1 1 1 10 12 2" xfId="47902" xr:uid="{00000000-0005-0000-0000-0000FABE0000}"/>
    <cellStyle name="Título 1 1 1 10 13" xfId="47903" xr:uid="{00000000-0005-0000-0000-0000FBBE0000}"/>
    <cellStyle name="Título 1 1 1 10 13 2" xfId="47904" xr:uid="{00000000-0005-0000-0000-0000FCBE0000}"/>
    <cellStyle name="Título 1 1 1 10 14" xfId="47905" xr:uid="{00000000-0005-0000-0000-0000FDBE0000}"/>
    <cellStyle name="Título 1 1 1 10 14 2" xfId="47906" xr:uid="{00000000-0005-0000-0000-0000FEBE0000}"/>
    <cellStyle name="Título 1 1 1 10 15" xfId="47907" xr:uid="{00000000-0005-0000-0000-0000FFBE0000}"/>
    <cellStyle name="Título 1 1 1 10 15 2" xfId="47908" xr:uid="{00000000-0005-0000-0000-000000BF0000}"/>
    <cellStyle name="Título 1 1 1 10 16" xfId="47909" xr:uid="{00000000-0005-0000-0000-000001BF0000}"/>
    <cellStyle name="Título 1 1 1 10 16 2" xfId="47910" xr:uid="{00000000-0005-0000-0000-000002BF0000}"/>
    <cellStyle name="Título 1 1 1 10 17" xfId="47911" xr:uid="{00000000-0005-0000-0000-000003BF0000}"/>
    <cellStyle name="Título 1 1 1 10 17 2" xfId="47912" xr:uid="{00000000-0005-0000-0000-000004BF0000}"/>
    <cellStyle name="Título 1 1 1 10 18" xfId="47913" xr:uid="{00000000-0005-0000-0000-000005BF0000}"/>
    <cellStyle name="Título 1 1 1 10 18 2" xfId="47914" xr:uid="{00000000-0005-0000-0000-000006BF0000}"/>
    <cellStyle name="Título 1 1 1 10 19" xfId="47915" xr:uid="{00000000-0005-0000-0000-000007BF0000}"/>
    <cellStyle name="Título 1 1 1 10 19 2" xfId="47916" xr:uid="{00000000-0005-0000-0000-000008BF0000}"/>
    <cellStyle name="Título 1 1 1 10 2" xfId="1346" xr:uid="{00000000-0005-0000-0000-000009BF0000}"/>
    <cellStyle name="Título 1 1 1 10 2 2" xfId="47917" xr:uid="{00000000-0005-0000-0000-00000ABF0000}"/>
    <cellStyle name="Título 1 1 1 10 20" xfId="47918" xr:uid="{00000000-0005-0000-0000-00000BBF0000}"/>
    <cellStyle name="Título 1 1 1 10 20 2" xfId="47919" xr:uid="{00000000-0005-0000-0000-00000CBF0000}"/>
    <cellStyle name="Título 1 1 1 10 21" xfId="47920" xr:uid="{00000000-0005-0000-0000-00000DBF0000}"/>
    <cellStyle name="Título 1 1 1 10 21 2" xfId="47921" xr:uid="{00000000-0005-0000-0000-00000EBF0000}"/>
    <cellStyle name="Título 1 1 1 10 22" xfId="47922" xr:uid="{00000000-0005-0000-0000-00000FBF0000}"/>
    <cellStyle name="Título 1 1 1 10 22 2" xfId="47923" xr:uid="{00000000-0005-0000-0000-000010BF0000}"/>
    <cellStyle name="Título 1 1 1 10 23" xfId="47924" xr:uid="{00000000-0005-0000-0000-000011BF0000}"/>
    <cellStyle name="Título 1 1 1 10 23 2" xfId="47925" xr:uid="{00000000-0005-0000-0000-000012BF0000}"/>
    <cellStyle name="Título 1 1 1 10 24" xfId="47926" xr:uid="{00000000-0005-0000-0000-000013BF0000}"/>
    <cellStyle name="Título 1 1 1 10 24 2" xfId="47927" xr:uid="{00000000-0005-0000-0000-000014BF0000}"/>
    <cellStyle name="Título 1 1 1 10 25" xfId="47928" xr:uid="{00000000-0005-0000-0000-000015BF0000}"/>
    <cellStyle name="Título 1 1 1 10 25 2" xfId="47929" xr:uid="{00000000-0005-0000-0000-000016BF0000}"/>
    <cellStyle name="Título 1 1 1 10 26" xfId="47930" xr:uid="{00000000-0005-0000-0000-000017BF0000}"/>
    <cellStyle name="Título 1 1 1 10 26 2" xfId="47931" xr:uid="{00000000-0005-0000-0000-000018BF0000}"/>
    <cellStyle name="Título 1 1 1 10 27" xfId="47932" xr:uid="{00000000-0005-0000-0000-000019BF0000}"/>
    <cellStyle name="Título 1 1 1 10 27 2" xfId="47933" xr:uid="{00000000-0005-0000-0000-00001ABF0000}"/>
    <cellStyle name="Título 1 1 1 10 28" xfId="47934" xr:uid="{00000000-0005-0000-0000-00001BBF0000}"/>
    <cellStyle name="Título 1 1 1 10 28 2" xfId="47935" xr:uid="{00000000-0005-0000-0000-00001CBF0000}"/>
    <cellStyle name="Título 1 1 1 10 29" xfId="47936" xr:uid="{00000000-0005-0000-0000-00001DBF0000}"/>
    <cellStyle name="Título 1 1 1 10 29 2" xfId="47937" xr:uid="{00000000-0005-0000-0000-00001EBF0000}"/>
    <cellStyle name="Título 1 1 1 10 3" xfId="1347" xr:uid="{00000000-0005-0000-0000-00001FBF0000}"/>
    <cellStyle name="Título 1 1 1 10 3 2" xfId="47938" xr:uid="{00000000-0005-0000-0000-000020BF0000}"/>
    <cellStyle name="Título 1 1 1 10 30" xfId="47939" xr:uid="{00000000-0005-0000-0000-000021BF0000}"/>
    <cellStyle name="Título 1 1 1 10 30 2" xfId="47940" xr:uid="{00000000-0005-0000-0000-000022BF0000}"/>
    <cellStyle name="Título 1 1 1 10 31" xfId="47941" xr:uid="{00000000-0005-0000-0000-000023BF0000}"/>
    <cellStyle name="Título 1 1 1 10 31 2" xfId="47942" xr:uid="{00000000-0005-0000-0000-000024BF0000}"/>
    <cellStyle name="Título 1 1 1 10 32" xfId="47943" xr:uid="{00000000-0005-0000-0000-000025BF0000}"/>
    <cellStyle name="Título 1 1 1 10 32 2" xfId="47944" xr:uid="{00000000-0005-0000-0000-000026BF0000}"/>
    <cellStyle name="Título 1 1 1 10 33" xfId="47945" xr:uid="{00000000-0005-0000-0000-000027BF0000}"/>
    <cellStyle name="Título 1 1 1 10 33 2" xfId="47946" xr:uid="{00000000-0005-0000-0000-000028BF0000}"/>
    <cellStyle name="Título 1 1 1 10 34" xfId="47947" xr:uid="{00000000-0005-0000-0000-000029BF0000}"/>
    <cellStyle name="Título 1 1 1 10 34 2" xfId="47948" xr:uid="{00000000-0005-0000-0000-00002ABF0000}"/>
    <cellStyle name="Título 1 1 1 10 35" xfId="47949" xr:uid="{00000000-0005-0000-0000-00002BBF0000}"/>
    <cellStyle name="Título 1 1 1 10 35 2" xfId="47950" xr:uid="{00000000-0005-0000-0000-00002CBF0000}"/>
    <cellStyle name="Título 1 1 1 10 36" xfId="47951" xr:uid="{00000000-0005-0000-0000-00002DBF0000}"/>
    <cellStyle name="Título 1 1 1 10 36 2" xfId="47952" xr:uid="{00000000-0005-0000-0000-00002EBF0000}"/>
    <cellStyle name="Título 1 1 1 10 37" xfId="47953" xr:uid="{00000000-0005-0000-0000-00002FBF0000}"/>
    <cellStyle name="Título 1 1 1 10 37 2" xfId="47954" xr:uid="{00000000-0005-0000-0000-000030BF0000}"/>
    <cellStyle name="Título 1 1 1 10 38" xfId="47955" xr:uid="{00000000-0005-0000-0000-000031BF0000}"/>
    <cellStyle name="Título 1 1 1 10 39" xfId="47956" xr:uid="{00000000-0005-0000-0000-000032BF0000}"/>
    <cellStyle name="Título 1 1 1 10 4" xfId="47957" xr:uid="{00000000-0005-0000-0000-000033BF0000}"/>
    <cellStyle name="Título 1 1 1 10 4 2" xfId="47958" xr:uid="{00000000-0005-0000-0000-000034BF0000}"/>
    <cellStyle name="Título 1 1 1 10 40" xfId="47959" xr:uid="{00000000-0005-0000-0000-000035BF0000}"/>
    <cellStyle name="Título 1 1 1 10 41" xfId="47960" xr:uid="{00000000-0005-0000-0000-000036BF0000}"/>
    <cellStyle name="Título 1 1 1 10 42" xfId="47961" xr:uid="{00000000-0005-0000-0000-000037BF0000}"/>
    <cellStyle name="Título 1 1 1 10 43" xfId="47962" xr:uid="{00000000-0005-0000-0000-000038BF0000}"/>
    <cellStyle name="Título 1 1 1 10 44" xfId="47963" xr:uid="{00000000-0005-0000-0000-000039BF0000}"/>
    <cellStyle name="Título 1 1 1 10 45" xfId="47964" xr:uid="{00000000-0005-0000-0000-00003ABF0000}"/>
    <cellStyle name="Título 1 1 1 10 46" xfId="47965" xr:uid="{00000000-0005-0000-0000-00003BBF0000}"/>
    <cellStyle name="Título 1 1 1 10 47" xfId="47966" xr:uid="{00000000-0005-0000-0000-00003CBF0000}"/>
    <cellStyle name="Título 1 1 1 10 48" xfId="47967" xr:uid="{00000000-0005-0000-0000-00003DBF0000}"/>
    <cellStyle name="Título 1 1 1 10 49" xfId="47968" xr:uid="{00000000-0005-0000-0000-00003EBF0000}"/>
    <cellStyle name="Título 1 1 1 10 5" xfId="47969" xr:uid="{00000000-0005-0000-0000-00003FBF0000}"/>
    <cellStyle name="Título 1 1 1 10 5 2" xfId="47970" xr:uid="{00000000-0005-0000-0000-000040BF0000}"/>
    <cellStyle name="Título 1 1 1 10 50" xfId="47971" xr:uid="{00000000-0005-0000-0000-000041BF0000}"/>
    <cellStyle name="Título 1 1 1 10 51" xfId="47972" xr:uid="{00000000-0005-0000-0000-000042BF0000}"/>
    <cellStyle name="Título 1 1 1 10 52" xfId="47973" xr:uid="{00000000-0005-0000-0000-000043BF0000}"/>
    <cellStyle name="Título 1 1 1 10 53" xfId="47974" xr:uid="{00000000-0005-0000-0000-000044BF0000}"/>
    <cellStyle name="Título 1 1 1 10 54" xfId="47975" xr:uid="{00000000-0005-0000-0000-000045BF0000}"/>
    <cellStyle name="Título 1 1 1 10 55" xfId="47976" xr:uid="{00000000-0005-0000-0000-000046BF0000}"/>
    <cellStyle name="Título 1 1 1 10 56" xfId="47977" xr:uid="{00000000-0005-0000-0000-000047BF0000}"/>
    <cellStyle name="Título 1 1 1 10 57" xfId="47978" xr:uid="{00000000-0005-0000-0000-000048BF0000}"/>
    <cellStyle name="Título 1 1 1 10 58" xfId="47979" xr:uid="{00000000-0005-0000-0000-000049BF0000}"/>
    <cellStyle name="Título 1 1 1 10 59" xfId="47980" xr:uid="{00000000-0005-0000-0000-00004ABF0000}"/>
    <cellStyle name="Título 1 1 1 10 6" xfId="47981" xr:uid="{00000000-0005-0000-0000-00004BBF0000}"/>
    <cellStyle name="Título 1 1 1 10 6 2" xfId="47982" xr:uid="{00000000-0005-0000-0000-00004CBF0000}"/>
    <cellStyle name="Título 1 1 1 10 60" xfId="47983" xr:uid="{00000000-0005-0000-0000-00004DBF0000}"/>
    <cellStyle name="Título 1 1 1 10 61" xfId="47984" xr:uid="{00000000-0005-0000-0000-00004EBF0000}"/>
    <cellStyle name="Título 1 1 1 10 62" xfId="47985" xr:uid="{00000000-0005-0000-0000-00004FBF0000}"/>
    <cellStyle name="Título 1 1 1 10 63" xfId="47986" xr:uid="{00000000-0005-0000-0000-000050BF0000}"/>
    <cellStyle name="Título 1 1 1 10 64" xfId="47987" xr:uid="{00000000-0005-0000-0000-000051BF0000}"/>
    <cellStyle name="Título 1 1 1 10 65" xfId="47988" xr:uid="{00000000-0005-0000-0000-000052BF0000}"/>
    <cellStyle name="Título 1 1 1 10 66" xfId="47989" xr:uid="{00000000-0005-0000-0000-000053BF0000}"/>
    <cellStyle name="Título 1 1 1 10 67" xfId="47990" xr:uid="{00000000-0005-0000-0000-000054BF0000}"/>
    <cellStyle name="Título 1 1 1 10 68" xfId="47991" xr:uid="{00000000-0005-0000-0000-000055BF0000}"/>
    <cellStyle name="Título 1 1 1 10 69" xfId="52951" xr:uid="{00000000-0005-0000-0000-000056BF0000}"/>
    <cellStyle name="Título 1 1 1 10 7" xfId="47992" xr:uid="{00000000-0005-0000-0000-000057BF0000}"/>
    <cellStyle name="Título 1 1 1 10 7 2" xfId="47993" xr:uid="{00000000-0005-0000-0000-000058BF0000}"/>
    <cellStyle name="Título 1 1 1 10 70" xfId="53412" xr:uid="{00000000-0005-0000-0000-000059BF0000}"/>
    <cellStyle name="Título 1 1 1 10 8" xfId="47994" xr:uid="{00000000-0005-0000-0000-00005ABF0000}"/>
    <cellStyle name="Título 1 1 1 10 8 2" xfId="47995" xr:uid="{00000000-0005-0000-0000-00005BBF0000}"/>
    <cellStyle name="Título 1 1 1 10 9" xfId="47996" xr:uid="{00000000-0005-0000-0000-00005CBF0000}"/>
    <cellStyle name="Título 1 1 1 10 9 2" xfId="47997" xr:uid="{00000000-0005-0000-0000-00005DBF0000}"/>
    <cellStyle name="Título 1 1 1 11" xfId="1348" xr:uid="{00000000-0005-0000-0000-00005EBF0000}"/>
    <cellStyle name="Título 1 1 1 11 10" xfId="47998" xr:uid="{00000000-0005-0000-0000-00005FBF0000}"/>
    <cellStyle name="Título 1 1 1 11 10 2" xfId="47999" xr:uid="{00000000-0005-0000-0000-000060BF0000}"/>
    <cellStyle name="Título 1 1 1 11 11" xfId="48000" xr:uid="{00000000-0005-0000-0000-000061BF0000}"/>
    <cellStyle name="Título 1 1 1 11 11 2" xfId="48001" xr:uid="{00000000-0005-0000-0000-000062BF0000}"/>
    <cellStyle name="Título 1 1 1 11 12" xfId="48002" xr:uid="{00000000-0005-0000-0000-000063BF0000}"/>
    <cellStyle name="Título 1 1 1 11 12 2" xfId="48003" xr:uid="{00000000-0005-0000-0000-000064BF0000}"/>
    <cellStyle name="Título 1 1 1 11 13" xfId="48004" xr:uid="{00000000-0005-0000-0000-000065BF0000}"/>
    <cellStyle name="Título 1 1 1 11 13 2" xfId="48005" xr:uid="{00000000-0005-0000-0000-000066BF0000}"/>
    <cellStyle name="Título 1 1 1 11 14" xfId="48006" xr:uid="{00000000-0005-0000-0000-000067BF0000}"/>
    <cellStyle name="Título 1 1 1 11 14 2" xfId="48007" xr:uid="{00000000-0005-0000-0000-000068BF0000}"/>
    <cellStyle name="Título 1 1 1 11 15" xfId="48008" xr:uid="{00000000-0005-0000-0000-000069BF0000}"/>
    <cellStyle name="Título 1 1 1 11 15 2" xfId="48009" xr:uid="{00000000-0005-0000-0000-00006ABF0000}"/>
    <cellStyle name="Título 1 1 1 11 16" xfId="48010" xr:uid="{00000000-0005-0000-0000-00006BBF0000}"/>
    <cellStyle name="Título 1 1 1 11 16 2" xfId="48011" xr:uid="{00000000-0005-0000-0000-00006CBF0000}"/>
    <cellStyle name="Título 1 1 1 11 17" xfId="48012" xr:uid="{00000000-0005-0000-0000-00006DBF0000}"/>
    <cellStyle name="Título 1 1 1 11 17 2" xfId="48013" xr:uid="{00000000-0005-0000-0000-00006EBF0000}"/>
    <cellStyle name="Título 1 1 1 11 18" xfId="48014" xr:uid="{00000000-0005-0000-0000-00006FBF0000}"/>
    <cellStyle name="Título 1 1 1 11 18 2" xfId="48015" xr:uid="{00000000-0005-0000-0000-000070BF0000}"/>
    <cellStyle name="Título 1 1 1 11 19" xfId="48016" xr:uid="{00000000-0005-0000-0000-000071BF0000}"/>
    <cellStyle name="Título 1 1 1 11 19 2" xfId="48017" xr:uid="{00000000-0005-0000-0000-000072BF0000}"/>
    <cellStyle name="Título 1 1 1 11 2" xfId="1349" xr:uid="{00000000-0005-0000-0000-000073BF0000}"/>
    <cellStyle name="Título 1 1 1 11 2 2" xfId="48018" xr:uid="{00000000-0005-0000-0000-000074BF0000}"/>
    <cellStyle name="Título 1 1 1 11 20" xfId="48019" xr:uid="{00000000-0005-0000-0000-000075BF0000}"/>
    <cellStyle name="Título 1 1 1 11 20 2" xfId="48020" xr:uid="{00000000-0005-0000-0000-000076BF0000}"/>
    <cellStyle name="Título 1 1 1 11 21" xfId="48021" xr:uid="{00000000-0005-0000-0000-000077BF0000}"/>
    <cellStyle name="Título 1 1 1 11 21 2" xfId="48022" xr:uid="{00000000-0005-0000-0000-000078BF0000}"/>
    <cellStyle name="Título 1 1 1 11 22" xfId="48023" xr:uid="{00000000-0005-0000-0000-000079BF0000}"/>
    <cellStyle name="Título 1 1 1 11 22 2" xfId="48024" xr:uid="{00000000-0005-0000-0000-00007ABF0000}"/>
    <cellStyle name="Título 1 1 1 11 23" xfId="48025" xr:uid="{00000000-0005-0000-0000-00007BBF0000}"/>
    <cellStyle name="Título 1 1 1 11 23 2" xfId="48026" xr:uid="{00000000-0005-0000-0000-00007CBF0000}"/>
    <cellStyle name="Título 1 1 1 11 24" xfId="48027" xr:uid="{00000000-0005-0000-0000-00007DBF0000}"/>
    <cellStyle name="Título 1 1 1 11 24 2" xfId="48028" xr:uid="{00000000-0005-0000-0000-00007EBF0000}"/>
    <cellStyle name="Título 1 1 1 11 25" xfId="48029" xr:uid="{00000000-0005-0000-0000-00007FBF0000}"/>
    <cellStyle name="Título 1 1 1 11 25 2" xfId="48030" xr:uid="{00000000-0005-0000-0000-000080BF0000}"/>
    <cellStyle name="Título 1 1 1 11 26" xfId="48031" xr:uid="{00000000-0005-0000-0000-000081BF0000}"/>
    <cellStyle name="Título 1 1 1 11 26 2" xfId="48032" xr:uid="{00000000-0005-0000-0000-000082BF0000}"/>
    <cellStyle name="Título 1 1 1 11 27" xfId="48033" xr:uid="{00000000-0005-0000-0000-000083BF0000}"/>
    <cellStyle name="Título 1 1 1 11 27 2" xfId="48034" xr:uid="{00000000-0005-0000-0000-000084BF0000}"/>
    <cellStyle name="Título 1 1 1 11 28" xfId="48035" xr:uid="{00000000-0005-0000-0000-000085BF0000}"/>
    <cellStyle name="Título 1 1 1 11 28 2" xfId="48036" xr:uid="{00000000-0005-0000-0000-000086BF0000}"/>
    <cellStyle name="Título 1 1 1 11 29" xfId="48037" xr:uid="{00000000-0005-0000-0000-000087BF0000}"/>
    <cellStyle name="Título 1 1 1 11 29 2" xfId="48038" xr:uid="{00000000-0005-0000-0000-000088BF0000}"/>
    <cellStyle name="Título 1 1 1 11 3" xfId="1350" xr:uid="{00000000-0005-0000-0000-000089BF0000}"/>
    <cellStyle name="Título 1 1 1 11 3 2" xfId="48039" xr:uid="{00000000-0005-0000-0000-00008ABF0000}"/>
    <cellStyle name="Título 1 1 1 11 30" xfId="48040" xr:uid="{00000000-0005-0000-0000-00008BBF0000}"/>
    <cellStyle name="Título 1 1 1 11 30 2" xfId="48041" xr:uid="{00000000-0005-0000-0000-00008CBF0000}"/>
    <cellStyle name="Título 1 1 1 11 31" xfId="48042" xr:uid="{00000000-0005-0000-0000-00008DBF0000}"/>
    <cellStyle name="Título 1 1 1 11 31 2" xfId="48043" xr:uid="{00000000-0005-0000-0000-00008EBF0000}"/>
    <cellStyle name="Título 1 1 1 11 32" xfId="48044" xr:uid="{00000000-0005-0000-0000-00008FBF0000}"/>
    <cellStyle name="Título 1 1 1 11 32 2" xfId="48045" xr:uid="{00000000-0005-0000-0000-000090BF0000}"/>
    <cellStyle name="Título 1 1 1 11 33" xfId="48046" xr:uid="{00000000-0005-0000-0000-000091BF0000}"/>
    <cellStyle name="Título 1 1 1 11 33 2" xfId="48047" xr:uid="{00000000-0005-0000-0000-000092BF0000}"/>
    <cellStyle name="Título 1 1 1 11 34" xfId="48048" xr:uid="{00000000-0005-0000-0000-000093BF0000}"/>
    <cellStyle name="Título 1 1 1 11 34 2" xfId="48049" xr:uid="{00000000-0005-0000-0000-000094BF0000}"/>
    <cellStyle name="Título 1 1 1 11 35" xfId="48050" xr:uid="{00000000-0005-0000-0000-000095BF0000}"/>
    <cellStyle name="Título 1 1 1 11 35 2" xfId="48051" xr:uid="{00000000-0005-0000-0000-000096BF0000}"/>
    <cellStyle name="Título 1 1 1 11 36" xfId="48052" xr:uid="{00000000-0005-0000-0000-000097BF0000}"/>
    <cellStyle name="Título 1 1 1 11 36 2" xfId="48053" xr:uid="{00000000-0005-0000-0000-000098BF0000}"/>
    <cellStyle name="Título 1 1 1 11 37" xfId="48054" xr:uid="{00000000-0005-0000-0000-000099BF0000}"/>
    <cellStyle name="Título 1 1 1 11 37 2" xfId="48055" xr:uid="{00000000-0005-0000-0000-00009ABF0000}"/>
    <cellStyle name="Título 1 1 1 11 38" xfId="48056" xr:uid="{00000000-0005-0000-0000-00009BBF0000}"/>
    <cellStyle name="Título 1 1 1 11 39" xfId="48057" xr:uid="{00000000-0005-0000-0000-00009CBF0000}"/>
    <cellStyle name="Título 1 1 1 11 4" xfId="48058" xr:uid="{00000000-0005-0000-0000-00009DBF0000}"/>
    <cellStyle name="Título 1 1 1 11 4 2" xfId="48059" xr:uid="{00000000-0005-0000-0000-00009EBF0000}"/>
    <cellStyle name="Título 1 1 1 11 40" xfId="48060" xr:uid="{00000000-0005-0000-0000-00009FBF0000}"/>
    <cellStyle name="Título 1 1 1 11 41" xfId="48061" xr:uid="{00000000-0005-0000-0000-0000A0BF0000}"/>
    <cellStyle name="Título 1 1 1 11 42" xfId="48062" xr:uid="{00000000-0005-0000-0000-0000A1BF0000}"/>
    <cellStyle name="Título 1 1 1 11 43" xfId="48063" xr:uid="{00000000-0005-0000-0000-0000A2BF0000}"/>
    <cellStyle name="Título 1 1 1 11 44" xfId="48064" xr:uid="{00000000-0005-0000-0000-0000A3BF0000}"/>
    <cellStyle name="Título 1 1 1 11 45" xfId="48065" xr:uid="{00000000-0005-0000-0000-0000A4BF0000}"/>
    <cellStyle name="Título 1 1 1 11 46" xfId="48066" xr:uid="{00000000-0005-0000-0000-0000A5BF0000}"/>
    <cellStyle name="Título 1 1 1 11 47" xfId="48067" xr:uid="{00000000-0005-0000-0000-0000A6BF0000}"/>
    <cellStyle name="Título 1 1 1 11 48" xfId="48068" xr:uid="{00000000-0005-0000-0000-0000A7BF0000}"/>
    <cellStyle name="Título 1 1 1 11 49" xfId="48069" xr:uid="{00000000-0005-0000-0000-0000A8BF0000}"/>
    <cellStyle name="Título 1 1 1 11 5" xfId="48070" xr:uid="{00000000-0005-0000-0000-0000A9BF0000}"/>
    <cellStyle name="Título 1 1 1 11 5 2" xfId="48071" xr:uid="{00000000-0005-0000-0000-0000AABF0000}"/>
    <cellStyle name="Título 1 1 1 11 50" xfId="48072" xr:uid="{00000000-0005-0000-0000-0000ABBF0000}"/>
    <cellStyle name="Título 1 1 1 11 51" xfId="48073" xr:uid="{00000000-0005-0000-0000-0000ACBF0000}"/>
    <cellStyle name="Título 1 1 1 11 52" xfId="48074" xr:uid="{00000000-0005-0000-0000-0000ADBF0000}"/>
    <cellStyle name="Título 1 1 1 11 53" xfId="48075" xr:uid="{00000000-0005-0000-0000-0000AEBF0000}"/>
    <cellStyle name="Título 1 1 1 11 54" xfId="48076" xr:uid="{00000000-0005-0000-0000-0000AFBF0000}"/>
    <cellStyle name="Título 1 1 1 11 55" xfId="48077" xr:uid="{00000000-0005-0000-0000-0000B0BF0000}"/>
    <cellStyle name="Título 1 1 1 11 56" xfId="48078" xr:uid="{00000000-0005-0000-0000-0000B1BF0000}"/>
    <cellStyle name="Título 1 1 1 11 57" xfId="48079" xr:uid="{00000000-0005-0000-0000-0000B2BF0000}"/>
    <cellStyle name="Título 1 1 1 11 58" xfId="48080" xr:uid="{00000000-0005-0000-0000-0000B3BF0000}"/>
    <cellStyle name="Título 1 1 1 11 59" xfId="48081" xr:uid="{00000000-0005-0000-0000-0000B4BF0000}"/>
    <cellStyle name="Título 1 1 1 11 6" xfId="48082" xr:uid="{00000000-0005-0000-0000-0000B5BF0000}"/>
    <cellStyle name="Título 1 1 1 11 6 2" xfId="48083" xr:uid="{00000000-0005-0000-0000-0000B6BF0000}"/>
    <cellStyle name="Título 1 1 1 11 60" xfId="48084" xr:uid="{00000000-0005-0000-0000-0000B7BF0000}"/>
    <cellStyle name="Título 1 1 1 11 61" xfId="48085" xr:uid="{00000000-0005-0000-0000-0000B8BF0000}"/>
    <cellStyle name="Título 1 1 1 11 62" xfId="48086" xr:uid="{00000000-0005-0000-0000-0000B9BF0000}"/>
    <cellStyle name="Título 1 1 1 11 63" xfId="48087" xr:uid="{00000000-0005-0000-0000-0000BABF0000}"/>
    <cellStyle name="Título 1 1 1 11 64" xfId="48088" xr:uid="{00000000-0005-0000-0000-0000BBBF0000}"/>
    <cellStyle name="Título 1 1 1 11 65" xfId="48089" xr:uid="{00000000-0005-0000-0000-0000BCBF0000}"/>
    <cellStyle name="Título 1 1 1 11 66" xfId="48090" xr:uid="{00000000-0005-0000-0000-0000BDBF0000}"/>
    <cellStyle name="Título 1 1 1 11 67" xfId="48091" xr:uid="{00000000-0005-0000-0000-0000BEBF0000}"/>
    <cellStyle name="Título 1 1 1 11 68" xfId="48092" xr:uid="{00000000-0005-0000-0000-0000BFBF0000}"/>
    <cellStyle name="Título 1 1 1 11 69" xfId="52967" xr:uid="{00000000-0005-0000-0000-0000C0BF0000}"/>
    <cellStyle name="Título 1 1 1 11 7" xfId="48093" xr:uid="{00000000-0005-0000-0000-0000C1BF0000}"/>
    <cellStyle name="Título 1 1 1 11 7 2" xfId="48094" xr:uid="{00000000-0005-0000-0000-0000C2BF0000}"/>
    <cellStyle name="Título 1 1 1 11 70" xfId="53428" xr:uid="{00000000-0005-0000-0000-0000C3BF0000}"/>
    <cellStyle name="Título 1 1 1 11 8" xfId="48095" xr:uid="{00000000-0005-0000-0000-0000C4BF0000}"/>
    <cellStyle name="Título 1 1 1 11 8 2" xfId="48096" xr:uid="{00000000-0005-0000-0000-0000C5BF0000}"/>
    <cellStyle name="Título 1 1 1 11 9" xfId="48097" xr:uid="{00000000-0005-0000-0000-0000C6BF0000}"/>
    <cellStyle name="Título 1 1 1 11 9 2" xfId="48098" xr:uid="{00000000-0005-0000-0000-0000C7BF0000}"/>
    <cellStyle name="Título 1 1 1 12" xfId="1351" xr:uid="{00000000-0005-0000-0000-0000C8BF0000}"/>
    <cellStyle name="Título 1 1 1 12 10" xfId="48099" xr:uid="{00000000-0005-0000-0000-0000C9BF0000}"/>
    <cellStyle name="Título 1 1 1 12 10 2" xfId="48100" xr:uid="{00000000-0005-0000-0000-0000CABF0000}"/>
    <cellStyle name="Título 1 1 1 12 11" xfId="48101" xr:uid="{00000000-0005-0000-0000-0000CBBF0000}"/>
    <cellStyle name="Título 1 1 1 12 11 2" xfId="48102" xr:uid="{00000000-0005-0000-0000-0000CCBF0000}"/>
    <cellStyle name="Título 1 1 1 12 12" xfId="48103" xr:uid="{00000000-0005-0000-0000-0000CDBF0000}"/>
    <cellStyle name="Título 1 1 1 12 12 2" xfId="48104" xr:uid="{00000000-0005-0000-0000-0000CEBF0000}"/>
    <cellStyle name="Título 1 1 1 12 13" xfId="48105" xr:uid="{00000000-0005-0000-0000-0000CFBF0000}"/>
    <cellStyle name="Título 1 1 1 12 13 2" xfId="48106" xr:uid="{00000000-0005-0000-0000-0000D0BF0000}"/>
    <cellStyle name="Título 1 1 1 12 14" xfId="48107" xr:uid="{00000000-0005-0000-0000-0000D1BF0000}"/>
    <cellStyle name="Título 1 1 1 12 14 2" xfId="48108" xr:uid="{00000000-0005-0000-0000-0000D2BF0000}"/>
    <cellStyle name="Título 1 1 1 12 15" xfId="48109" xr:uid="{00000000-0005-0000-0000-0000D3BF0000}"/>
    <cellStyle name="Título 1 1 1 12 15 2" xfId="48110" xr:uid="{00000000-0005-0000-0000-0000D4BF0000}"/>
    <cellStyle name="Título 1 1 1 12 16" xfId="48111" xr:uid="{00000000-0005-0000-0000-0000D5BF0000}"/>
    <cellStyle name="Título 1 1 1 12 16 2" xfId="48112" xr:uid="{00000000-0005-0000-0000-0000D6BF0000}"/>
    <cellStyle name="Título 1 1 1 12 17" xfId="48113" xr:uid="{00000000-0005-0000-0000-0000D7BF0000}"/>
    <cellStyle name="Título 1 1 1 12 17 2" xfId="48114" xr:uid="{00000000-0005-0000-0000-0000D8BF0000}"/>
    <cellStyle name="Título 1 1 1 12 18" xfId="48115" xr:uid="{00000000-0005-0000-0000-0000D9BF0000}"/>
    <cellStyle name="Título 1 1 1 12 18 2" xfId="48116" xr:uid="{00000000-0005-0000-0000-0000DABF0000}"/>
    <cellStyle name="Título 1 1 1 12 19" xfId="48117" xr:uid="{00000000-0005-0000-0000-0000DBBF0000}"/>
    <cellStyle name="Título 1 1 1 12 19 2" xfId="48118" xr:uid="{00000000-0005-0000-0000-0000DCBF0000}"/>
    <cellStyle name="Título 1 1 1 12 2" xfId="1352" xr:uid="{00000000-0005-0000-0000-0000DDBF0000}"/>
    <cellStyle name="Título 1 1 1 12 2 2" xfId="48119" xr:uid="{00000000-0005-0000-0000-0000DEBF0000}"/>
    <cellStyle name="Título 1 1 1 12 20" xfId="48120" xr:uid="{00000000-0005-0000-0000-0000DFBF0000}"/>
    <cellStyle name="Título 1 1 1 12 20 2" xfId="48121" xr:uid="{00000000-0005-0000-0000-0000E0BF0000}"/>
    <cellStyle name="Título 1 1 1 12 21" xfId="48122" xr:uid="{00000000-0005-0000-0000-0000E1BF0000}"/>
    <cellStyle name="Título 1 1 1 12 21 2" xfId="48123" xr:uid="{00000000-0005-0000-0000-0000E2BF0000}"/>
    <cellStyle name="Título 1 1 1 12 22" xfId="48124" xr:uid="{00000000-0005-0000-0000-0000E3BF0000}"/>
    <cellStyle name="Título 1 1 1 12 22 2" xfId="48125" xr:uid="{00000000-0005-0000-0000-0000E4BF0000}"/>
    <cellStyle name="Título 1 1 1 12 23" xfId="48126" xr:uid="{00000000-0005-0000-0000-0000E5BF0000}"/>
    <cellStyle name="Título 1 1 1 12 23 2" xfId="48127" xr:uid="{00000000-0005-0000-0000-0000E6BF0000}"/>
    <cellStyle name="Título 1 1 1 12 24" xfId="48128" xr:uid="{00000000-0005-0000-0000-0000E7BF0000}"/>
    <cellStyle name="Título 1 1 1 12 24 2" xfId="48129" xr:uid="{00000000-0005-0000-0000-0000E8BF0000}"/>
    <cellStyle name="Título 1 1 1 12 25" xfId="48130" xr:uid="{00000000-0005-0000-0000-0000E9BF0000}"/>
    <cellStyle name="Título 1 1 1 12 25 2" xfId="48131" xr:uid="{00000000-0005-0000-0000-0000EABF0000}"/>
    <cellStyle name="Título 1 1 1 12 26" xfId="48132" xr:uid="{00000000-0005-0000-0000-0000EBBF0000}"/>
    <cellStyle name="Título 1 1 1 12 26 2" xfId="48133" xr:uid="{00000000-0005-0000-0000-0000ECBF0000}"/>
    <cellStyle name="Título 1 1 1 12 27" xfId="48134" xr:uid="{00000000-0005-0000-0000-0000EDBF0000}"/>
    <cellStyle name="Título 1 1 1 12 27 2" xfId="48135" xr:uid="{00000000-0005-0000-0000-0000EEBF0000}"/>
    <cellStyle name="Título 1 1 1 12 28" xfId="48136" xr:uid="{00000000-0005-0000-0000-0000EFBF0000}"/>
    <cellStyle name="Título 1 1 1 12 28 2" xfId="48137" xr:uid="{00000000-0005-0000-0000-0000F0BF0000}"/>
    <cellStyle name="Título 1 1 1 12 29" xfId="48138" xr:uid="{00000000-0005-0000-0000-0000F1BF0000}"/>
    <cellStyle name="Título 1 1 1 12 29 2" xfId="48139" xr:uid="{00000000-0005-0000-0000-0000F2BF0000}"/>
    <cellStyle name="Título 1 1 1 12 3" xfId="1353" xr:uid="{00000000-0005-0000-0000-0000F3BF0000}"/>
    <cellStyle name="Título 1 1 1 12 3 2" xfId="48140" xr:uid="{00000000-0005-0000-0000-0000F4BF0000}"/>
    <cellStyle name="Título 1 1 1 12 30" xfId="48141" xr:uid="{00000000-0005-0000-0000-0000F5BF0000}"/>
    <cellStyle name="Título 1 1 1 12 30 2" xfId="48142" xr:uid="{00000000-0005-0000-0000-0000F6BF0000}"/>
    <cellStyle name="Título 1 1 1 12 31" xfId="48143" xr:uid="{00000000-0005-0000-0000-0000F7BF0000}"/>
    <cellStyle name="Título 1 1 1 12 31 2" xfId="48144" xr:uid="{00000000-0005-0000-0000-0000F8BF0000}"/>
    <cellStyle name="Título 1 1 1 12 32" xfId="48145" xr:uid="{00000000-0005-0000-0000-0000F9BF0000}"/>
    <cellStyle name="Título 1 1 1 12 32 2" xfId="48146" xr:uid="{00000000-0005-0000-0000-0000FABF0000}"/>
    <cellStyle name="Título 1 1 1 12 33" xfId="48147" xr:uid="{00000000-0005-0000-0000-0000FBBF0000}"/>
    <cellStyle name="Título 1 1 1 12 33 2" xfId="48148" xr:uid="{00000000-0005-0000-0000-0000FCBF0000}"/>
    <cellStyle name="Título 1 1 1 12 34" xfId="48149" xr:uid="{00000000-0005-0000-0000-0000FDBF0000}"/>
    <cellStyle name="Título 1 1 1 12 34 2" xfId="48150" xr:uid="{00000000-0005-0000-0000-0000FEBF0000}"/>
    <cellStyle name="Título 1 1 1 12 35" xfId="48151" xr:uid="{00000000-0005-0000-0000-0000FFBF0000}"/>
    <cellStyle name="Título 1 1 1 12 35 2" xfId="48152" xr:uid="{00000000-0005-0000-0000-000000C00000}"/>
    <cellStyle name="Título 1 1 1 12 36" xfId="48153" xr:uid="{00000000-0005-0000-0000-000001C00000}"/>
    <cellStyle name="Título 1 1 1 12 36 2" xfId="48154" xr:uid="{00000000-0005-0000-0000-000002C00000}"/>
    <cellStyle name="Título 1 1 1 12 37" xfId="48155" xr:uid="{00000000-0005-0000-0000-000003C00000}"/>
    <cellStyle name="Título 1 1 1 12 37 2" xfId="48156" xr:uid="{00000000-0005-0000-0000-000004C00000}"/>
    <cellStyle name="Título 1 1 1 12 38" xfId="48157" xr:uid="{00000000-0005-0000-0000-000005C00000}"/>
    <cellStyle name="Título 1 1 1 12 39" xfId="48158" xr:uid="{00000000-0005-0000-0000-000006C00000}"/>
    <cellStyle name="Título 1 1 1 12 4" xfId="48159" xr:uid="{00000000-0005-0000-0000-000007C00000}"/>
    <cellStyle name="Título 1 1 1 12 4 2" xfId="48160" xr:uid="{00000000-0005-0000-0000-000008C00000}"/>
    <cellStyle name="Título 1 1 1 12 40" xfId="48161" xr:uid="{00000000-0005-0000-0000-000009C00000}"/>
    <cellStyle name="Título 1 1 1 12 41" xfId="48162" xr:uid="{00000000-0005-0000-0000-00000AC00000}"/>
    <cellStyle name="Título 1 1 1 12 42" xfId="48163" xr:uid="{00000000-0005-0000-0000-00000BC00000}"/>
    <cellStyle name="Título 1 1 1 12 43" xfId="48164" xr:uid="{00000000-0005-0000-0000-00000CC00000}"/>
    <cellStyle name="Título 1 1 1 12 44" xfId="48165" xr:uid="{00000000-0005-0000-0000-00000DC00000}"/>
    <cellStyle name="Título 1 1 1 12 45" xfId="48166" xr:uid="{00000000-0005-0000-0000-00000EC00000}"/>
    <cellStyle name="Título 1 1 1 12 46" xfId="48167" xr:uid="{00000000-0005-0000-0000-00000FC00000}"/>
    <cellStyle name="Título 1 1 1 12 47" xfId="48168" xr:uid="{00000000-0005-0000-0000-000010C00000}"/>
    <cellStyle name="Título 1 1 1 12 48" xfId="48169" xr:uid="{00000000-0005-0000-0000-000011C00000}"/>
    <cellStyle name="Título 1 1 1 12 49" xfId="48170" xr:uid="{00000000-0005-0000-0000-000012C00000}"/>
    <cellStyle name="Título 1 1 1 12 5" xfId="48171" xr:uid="{00000000-0005-0000-0000-000013C00000}"/>
    <cellStyle name="Título 1 1 1 12 5 2" xfId="48172" xr:uid="{00000000-0005-0000-0000-000014C00000}"/>
    <cellStyle name="Título 1 1 1 12 50" xfId="48173" xr:uid="{00000000-0005-0000-0000-000015C00000}"/>
    <cellStyle name="Título 1 1 1 12 51" xfId="48174" xr:uid="{00000000-0005-0000-0000-000016C00000}"/>
    <cellStyle name="Título 1 1 1 12 52" xfId="48175" xr:uid="{00000000-0005-0000-0000-000017C00000}"/>
    <cellStyle name="Título 1 1 1 12 53" xfId="48176" xr:uid="{00000000-0005-0000-0000-000018C00000}"/>
    <cellStyle name="Título 1 1 1 12 54" xfId="48177" xr:uid="{00000000-0005-0000-0000-000019C00000}"/>
    <cellStyle name="Título 1 1 1 12 55" xfId="48178" xr:uid="{00000000-0005-0000-0000-00001AC00000}"/>
    <cellStyle name="Título 1 1 1 12 56" xfId="48179" xr:uid="{00000000-0005-0000-0000-00001BC00000}"/>
    <cellStyle name="Título 1 1 1 12 57" xfId="48180" xr:uid="{00000000-0005-0000-0000-00001CC00000}"/>
    <cellStyle name="Título 1 1 1 12 58" xfId="48181" xr:uid="{00000000-0005-0000-0000-00001DC00000}"/>
    <cellStyle name="Título 1 1 1 12 59" xfId="48182" xr:uid="{00000000-0005-0000-0000-00001EC00000}"/>
    <cellStyle name="Título 1 1 1 12 6" xfId="48183" xr:uid="{00000000-0005-0000-0000-00001FC00000}"/>
    <cellStyle name="Título 1 1 1 12 6 2" xfId="48184" xr:uid="{00000000-0005-0000-0000-000020C00000}"/>
    <cellStyle name="Título 1 1 1 12 60" xfId="48185" xr:uid="{00000000-0005-0000-0000-000021C00000}"/>
    <cellStyle name="Título 1 1 1 12 61" xfId="48186" xr:uid="{00000000-0005-0000-0000-000022C00000}"/>
    <cellStyle name="Título 1 1 1 12 62" xfId="48187" xr:uid="{00000000-0005-0000-0000-000023C00000}"/>
    <cellStyle name="Título 1 1 1 12 63" xfId="48188" xr:uid="{00000000-0005-0000-0000-000024C00000}"/>
    <cellStyle name="Título 1 1 1 12 64" xfId="48189" xr:uid="{00000000-0005-0000-0000-000025C00000}"/>
    <cellStyle name="Título 1 1 1 12 65" xfId="48190" xr:uid="{00000000-0005-0000-0000-000026C00000}"/>
    <cellStyle name="Título 1 1 1 12 66" xfId="48191" xr:uid="{00000000-0005-0000-0000-000027C00000}"/>
    <cellStyle name="Título 1 1 1 12 67" xfId="48192" xr:uid="{00000000-0005-0000-0000-000028C00000}"/>
    <cellStyle name="Título 1 1 1 12 68" xfId="48193" xr:uid="{00000000-0005-0000-0000-000029C00000}"/>
    <cellStyle name="Título 1 1 1 12 69" xfId="52873" xr:uid="{00000000-0005-0000-0000-00002AC00000}"/>
    <cellStyle name="Título 1 1 1 12 7" xfId="48194" xr:uid="{00000000-0005-0000-0000-00002BC00000}"/>
    <cellStyle name="Título 1 1 1 12 7 2" xfId="48195" xr:uid="{00000000-0005-0000-0000-00002CC00000}"/>
    <cellStyle name="Título 1 1 1 12 70" xfId="53334" xr:uid="{00000000-0005-0000-0000-00002DC00000}"/>
    <cellStyle name="Título 1 1 1 12 8" xfId="48196" xr:uid="{00000000-0005-0000-0000-00002EC00000}"/>
    <cellStyle name="Título 1 1 1 12 8 2" xfId="48197" xr:uid="{00000000-0005-0000-0000-00002FC00000}"/>
    <cellStyle name="Título 1 1 1 12 9" xfId="48198" xr:uid="{00000000-0005-0000-0000-000030C00000}"/>
    <cellStyle name="Título 1 1 1 12 9 2" xfId="48199" xr:uid="{00000000-0005-0000-0000-000031C00000}"/>
    <cellStyle name="Título 1 1 1 13" xfId="1354" xr:uid="{00000000-0005-0000-0000-000032C00000}"/>
    <cellStyle name="Título 1 1 1 13 10" xfId="48200" xr:uid="{00000000-0005-0000-0000-000033C00000}"/>
    <cellStyle name="Título 1 1 1 13 10 2" xfId="48201" xr:uid="{00000000-0005-0000-0000-000034C00000}"/>
    <cellStyle name="Título 1 1 1 13 11" xfId="48202" xr:uid="{00000000-0005-0000-0000-000035C00000}"/>
    <cellStyle name="Título 1 1 1 13 11 2" xfId="48203" xr:uid="{00000000-0005-0000-0000-000036C00000}"/>
    <cellStyle name="Título 1 1 1 13 12" xfId="48204" xr:uid="{00000000-0005-0000-0000-000037C00000}"/>
    <cellStyle name="Título 1 1 1 13 12 2" xfId="48205" xr:uid="{00000000-0005-0000-0000-000038C00000}"/>
    <cellStyle name="Título 1 1 1 13 13" xfId="48206" xr:uid="{00000000-0005-0000-0000-000039C00000}"/>
    <cellStyle name="Título 1 1 1 13 13 2" xfId="48207" xr:uid="{00000000-0005-0000-0000-00003AC00000}"/>
    <cellStyle name="Título 1 1 1 13 14" xfId="48208" xr:uid="{00000000-0005-0000-0000-00003BC00000}"/>
    <cellStyle name="Título 1 1 1 13 14 2" xfId="48209" xr:uid="{00000000-0005-0000-0000-00003CC00000}"/>
    <cellStyle name="Título 1 1 1 13 15" xfId="48210" xr:uid="{00000000-0005-0000-0000-00003DC00000}"/>
    <cellStyle name="Título 1 1 1 13 15 2" xfId="48211" xr:uid="{00000000-0005-0000-0000-00003EC00000}"/>
    <cellStyle name="Título 1 1 1 13 16" xfId="48212" xr:uid="{00000000-0005-0000-0000-00003FC00000}"/>
    <cellStyle name="Título 1 1 1 13 16 2" xfId="48213" xr:uid="{00000000-0005-0000-0000-000040C00000}"/>
    <cellStyle name="Título 1 1 1 13 17" xfId="48214" xr:uid="{00000000-0005-0000-0000-000041C00000}"/>
    <cellStyle name="Título 1 1 1 13 17 2" xfId="48215" xr:uid="{00000000-0005-0000-0000-000042C00000}"/>
    <cellStyle name="Título 1 1 1 13 18" xfId="48216" xr:uid="{00000000-0005-0000-0000-000043C00000}"/>
    <cellStyle name="Título 1 1 1 13 18 2" xfId="48217" xr:uid="{00000000-0005-0000-0000-000044C00000}"/>
    <cellStyle name="Título 1 1 1 13 19" xfId="48218" xr:uid="{00000000-0005-0000-0000-000045C00000}"/>
    <cellStyle name="Título 1 1 1 13 19 2" xfId="48219" xr:uid="{00000000-0005-0000-0000-000046C00000}"/>
    <cellStyle name="Título 1 1 1 13 2" xfId="1355" xr:uid="{00000000-0005-0000-0000-000047C00000}"/>
    <cellStyle name="Título 1 1 1 13 2 2" xfId="48220" xr:uid="{00000000-0005-0000-0000-000048C00000}"/>
    <cellStyle name="Título 1 1 1 13 20" xfId="48221" xr:uid="{00000000-0005-0000-0000-000049C00000}"/>
    <cellStyle name="Título 1 1 1 13 20 2" xfId="48222" xr:uid="{00000000-0005-0000-0000-00004AC00000}"/>
    <cellStyle name="Título 1 1 1 13 21" xfId="48223" xr:uid="{00000000-0005-0000-0000-00004BC00000}"/>
    <cellStyle name="Título 1 1 1 13 21 2" xfId="48224" xr:uid="{00000000-0005-0000-0000-00004CC00000}"/>
    <cellStyle name="Título 1 1 1 13 22" xfId="48225" xr:uid="{00000000-0005-0000-0000-00004DC00000}"/>
    <cellStyle name="Título 1 1 1 13 22 2" xfId="48226" xr:uid="{00000000-0005-0000-0000-00004EC00000}"/>
    <cellStyle name="Título 1 1 1 13 23" xfId="48227" xr:uid="{00000000-0005-0000-0000-00004FC00000}"/>
    <cellStyle name="Título 1 1 1 13 23 2" xfId="48228" xr:uid="{00000000-0005-0000-0000-000050C00000}"/>
    <cellStyle name="Título 1 1 1 13 24" xfId="48229" xr:uid="{00000000-0005-0000-0000-000051C00000}"/>
    <cellStyle name="Título 1 1 1 13 24 2" xfId="48230" xr:uid="{00000000-0005-0000-0000-000052C00000}"/>
    <cellStyle name="Título 1 1 1 13 25" xfId="48231" xr:uid="{00000000-0005-0000-0000-000053C00000}"/>
    <cellStyle name="Título 1 1 1 13 25 2" xfId="48232" xr:uid="{00000000-0005-0000-0000-000054C00000}"/>
    <cellStyle name="Título 1 1 1 13 26" xfId="48233" xr:uid="{00000000-0005-0000-0000-000055C00000}"/>
    <cellStyle name="Título 1 1 1 13 26 2" xfId="48234" xr:uid="{00000000-0005-0000-0000-000056C00000}"/>
    <cellStyle name="Título 1 1 1 13 27" xfId="48235" xr:uid="{00000000-0005-0000-0000-000057C00000}"/>
    <cellStyle name="Título 1 1 1 13 27 2" xfId="48236" xr:uid="{00000000-0005-0000-0000-000058C00000}"/>
    <cellStyle name="Título 1 1 1 13 28" xfId="48237" xr:uid="{00000000-0005-0000-0000-000059C00000}"/>
    <cellStyle name="Título 1 1 1 13 28 2" xfId="48238" xr:uid="{00000000-0005-0000-0000-00005AC00000}"/>
    <cellStyle name="Título 1 1 1 13 29" xfId="48239" xr:uid="{00000000-0005-0000-0000-00005BC00000}"/>
    <cellStyle name="Título 1 1 1 13 29 2" xfId="48240" xr:uid="{00000000-0005-0000-0000-00005CC00000}"/>
    <cellStyle name="Título 1 1 1 13 3" xfId="1356" xr:uid="{00000000-0005-0000-0000-00005DC00000}"/>
    <cellStyle name="Título 1 1 1 13 3 2" xfId="48241" xr:uid="{00000000-0005-0000-0000-00005EC00000}"/>
    <cellStyle name="Título 1 1 1 13 30" xfId="48242" xr:uid="{00000000-0005-0000-0000-00005FC00000}"/>
    <cellStyle name="Título 1 1 1 13 30 2" xfId="48243" xr:uid="{00000000-0005-0000-0000-000060C00000}"/>
    <cellStyle name="Título 1 1 1 13 31" xfId="48244" xr:uid="{00000000-0005-0000-0000-000061C00000}"/>
    <cellStyle name="Título 1 1 1 13 31 2" xfId="48245" xr:uid="{00000000-0005-0000-0000-000062C00000}"/>
    <cellStyle name="Título 1 1 1 13 32" xfId="48246" xr:uid="{00000000-0005-0000-0000-000063C00000}"/>
    <cellStyle name="Título 1 1 1 13 32 2" xfId="48247" xr:uid="{00000000-0005-0000-0000-000064C00000}"/>
    <cellStyle name="Título 1 1 1 13 33" xfId="48248" xr:uid="{00000000-0005-0000-0000-000065C00000}"/>
    <cellStyle name="Título 1 1 1 13 33 2" xfId="48249" xr:uid="{00000000-0005-0000-0000-000066C00000}"/>
    <cellStyle name="Título 1 1 1 13 34" xfId="48250" xr:uid="{00000000-0005-0000-0000-000067C00000}"/>
    <cellStyle name="Título 1 1 1 13 34 2" xfId="48251" xr:uid="{00000000-0005-0000-0000-000068C00000}"/>
    <cellStyle name="Título 1 1 1 13 35" xfId="48252" xr:uid="{00000000-0005-0000-0000-000069C00000}"/>
    <cellStyle name="Título 1 1 1 13 35 2" xfId="48253" xr:uid="{00000000-0005-0000-0000-00006AC00000}"/>
    <cellStyle name="Título 1 1 1 13 36" xfId="48254" xr:uid="{00000000-0005-0000-0000-00006BC00000}"/>
    <cellStyle name="Título 1 1 1 13 36 2" xfId="48255" xr:uid="{00000000-0005-0000-0000-00006CC00000}"/>
    <cellStyle name="Título 1 1 1 13 37" xfId="48256" xr:uid="{00000000-0005-0000-0000-00006DC00000}"/>
    <cellStyle name="Título 1 1 1 13 37 2" xfId="48257" xr:uid="{00000000-0005-0000-0000-00006EC00000}"/>
    <cellStyle name="Título 1 1 1 13 38" xfId="48258" xr:uid="{00000000-0005-0000-0000-00006FC00000}"/>
    <cellStyle name="Título 1 1 1 13 39" xfId="48259" xr:uid="{00000000-0005-0000-0000-000070C00000}"/>
    <cellStyle name="Título 1 1 1 13 4" xfId="48260" xr:uid="{00000000-0005-0000-0000-000071C00000}"/>
    <cellStyle name="Título 1 1 1 13 4 2" xfId="48261" xr:uid="{00000000-0005-0000-0000-000072C00000}"/>
    <cellStyle name="Título 1 1 1 13 40" xfId="48262" xr:uid="{00000000-0005-0000-0000-000073C00000}"/>
    <cellStyle name="Título 1 1 1 13 41" xfId="48263" xr:uid="{00000000-0005-0000-0000-000074C00000}"/>
    <cellStyle name="Título 1 1 1 13 42" xfId="48264" xr:uid="{00000000-0005-0000-0000-000075C00000}"/>
    <cellStyle name="Título 1 1 1 13 43" xfId="48265" xr:uid="{00000000-0005-0000-0000-000076C00000}"/>
    <cellStyle name="Título 1 1 1 13 44" xfId="48266" xr:uid="{00000000-0005-0000-0000-000077C00000}"/>
    <cellStyle name="Título 1 1 1 13 45" xfId="48267" xr:uid="{00000000-0005-0000-0000-000078C00000}"/>
    <cellStyle name="Título 1 1 1 13 46" xfId="48268" xr:uid="{00000000-0005-0000-0000-000079C00000}"/>
    <cellStyle name="Título 1 1 1 13 47" xfId="48269" xr:uid="{00000000-0005-0000-0000-00007AC00000}"/>
    <cellStyle name="Título 1 1 1 13 48" xfId="48270" xr:uid="{00000000-0005-0000-0000-00007BC00000}"/>
    <cellStyle name="Título 1 1 1 13 49" xfId="48271" xr:uid="{00000000-0005-0000-0000-00007CC00000}"/>
    <cellStyle name="Título 1 1 1 13 5" xfId="48272" xr:uid="{00000000-0005-0000-0000-00007DC00000}"/>
    <cellStyle name="Título 1 1 1 13 5 2" xfId="48273" xr:uid="{00000000-0005-0000-0000-00007EC00000}"/>
    <cellStyle name="Título 1 1 1 13 50" xfId="48274" xr:uid="{00000000-0005-0000-0000-00007FC00000}"/>
    <cellStyle name="Título 1 1 1 13 51" xfId="48275" xr:uid="{00000000-0005-0000-0000-000080C00000}"/>
    <cellStyle name="Título 1 1 1 13 52" xfId="48276" xr:uid="{00000000-0005-0000-0000-000081C00000}"/>
    <cellStyle name="Título 1 1 1 13 53" xfId="48277" xr:uid="{00000000-0005-0000-0000-000082C00000}"/>
    <cellStyle name="Título 1 1 1 13 54" xfId="48278" xr:uid="{00000000-0005-0000-0000-000083C00000}"/>
    <cellStyle name="Título 1 1 1 13 55" xfId="48279" xr:uid="{00000000-0005-0000-0000-000084C00000}"/>
    <cellStyle name="Título 1 1 1 13 56" xfId="48280" xr:uid="{00000000-0005-0000-0000-000085C00000}"/>
    <cellStyle name="Título 1 1 1 13 57" xfId="48281" xr:uid="{00000000-0005-0000-0000-000086C00000}"/>
    <cellStyle name="Título 1 1 1 13 58" xfId="48282" xr:uid="{00000000-0005-0000-0000-000087C00000}"/>
    <cellStyle name="Título 1 1 1 13 59" xfId="48283" xr:uid="{00000000-0005-0000-0000-000088C00000}"/>
    <cellStyle name="Título 1 1 1 13 6" xfId="48284" xr:uid="{00000000-0005-0000-0000-000089C00000}"/>
    <cellStyle name="Título 1 1 1 13 6 2" xfId="48285" xr:uid="{00000000-0005-0000-0000-00008AC00000}"/>
    <cellStyle name="Título 1 1 1 13 60" xfId="48286" xr:uid="{00000000-0005-0000-0000-00008BC00000}"/>
    <cellStyle name="Título 1 1 1 13 61" xfId="48287" xr:uid="{00000000-0005-0000-0000-00008CC00000}"/>
    <cellStyle name="Título 1 1 1 13 62" xfId="48288" xr:uid="{00000000-0005-0000-0000-00008DC00000}"/>
    <cellStyle name="Título 1 1 1 13 63" xfId="48289" xr:uid="{00000000-0005-0000-0000-00008EC00000}"/>
    <cellStyle name="Título 1 1 1 13 64" xfId="48290" xr:uid="{00000000-0005-0000-0000-00008FC00000}"/>
    <cellStyle name="Título 1 1 1 13 65" xfId="48291" xr:uid="{00000000-0005-0000-0000-000090C00000}"/>
    <cellStyle name="Título 1 1 1 13 66" xfId="48292" xr:uid="{00000000-0005-0000-0000-000091C00000}"/>
    <cellStyle name="Título 1 1 1 13 67" xfId="48293" xr:uid="{00000000-0005-0000-0000-000092C00000}"/>
    <cellStyle name="Título 1 1 1 13 68" xfId="48294" xr:uid="{00000000-0005-0000-0000-000093C00000}"/>
    <cellStyle name="Título 1 1 1 13 69" xfId="52834" xr:uid="{00000000-0005-0000-0000-000094C00000}"/>
    <cellStyle name="Título 1 1 1 13 7" xfId="48295" xr:uid="{00000000-0005-0000-0000-000095C00000}"/>
    <cellStyle name="Título 1 1 1 13 7 2" xfId="48296" xr:uid="{00000000-0005-0000-0000-000096C00000}"/>
    <cellStyle name="Título 1 1 1 13 70" xfId="53295" xr:uid="{00000000-0005-0000-0000-000097C00000}"/>
    <cellStyle name="Título 1 1 1 13 8" xfId="48297" xr:uid="{00000000-0005-0000-0000-000098C00000}"/>
    <cellStyle name="Título 1 1 1 13 8 2" xfId="48298" xr:uid="{00000000-0005-0000-0000-000099C00000}"/>
    <cellStyle name="Título 1 1 1 13 9" xfId="48299" xr:uid="{00000000-0005-0000-0000-00009AC00000}"/>
    <cellStyle name="Título 1 1 1 13 9 2" xfId="48300" xr:uid="{00000000-0005-0000-0000-00009BC00000}"/>
    <cellStyle name="Título 1 1 1 14" xfId="1357" xr:uid="{00000000-0005-0000-0000-00009CC00000}"/>
    <cellStyle name="Título 1 1 1 14 10" xfId="48301" xr:uid="{00000000-0005-0000-0000-00009DC00000}"/>
    <cellStyle name="Título 1 1 1 14 10 2" xfId="48302" xr:uid="{00000000-0005-0000-0000-00009EC00000}"/>
    <cellStyle name="Título 1 1 1 14 11" xfId="48303" xr:uid="{00000000-0005-0000-0000-00009FC00000}"/>
    <cellStyle name="Título 1 1 1 14 11 2" xfId="48304" xr:uid="{00000000-0005-0000-0000-0000A0C00000}"/>
    <cellStyle name="Título 1 1 1 14 12" xfId="48305" xr:uid="{00000000-0005-0000-0000-0000A1C00000}"/>
    <cellStyle name="Título 1 1 1 14 12 2" xfId="48306" xr:uid="{00000000-0005-0000-0000-0000A2C00000}"/>
    <cellStyle name="Título 1 1 1 14 13" xfId="48307" xr:uid="{00000000-0005-0000-0000-0000A3C00000}"/>
    <cellStyle name="Título 1 1 1 14 13 2" xfId="48308" xr:uid="{00000000-0005-0000-0000-0000A4C00000}"/>
    <cellStyle name="Título 1 1 1 14 14" xfId="48309" xr:uid="{00000000-0005-0000-0000-0000A5C00000}"/>
    <cellStyle name="Título 1 1 1 14 14 2" xfId="48310" xr:uid="{00000000-0005-0000-0000-0000A6C00000}"/>
    <cellStyle name="Título 1 1 1 14 15" xfId="48311" xr:uid="{00000000-0005-0000-0000-0000A7C00000}"/>
    <cellStyle name="Título 1 1 1 14 15 2" xfId="48312" xr:uid="{00000000-0005-0000-0000-0000A8C00000}"/>
    <cellStyle name="Título 1 1 1 14 16" xfId="48313" xr:uid="{00000000-0005-0000-0000-0000A9C00000}"/>
    <cellStyle name="Título 1 1 1 14 16 2" xfId="48314" xr:uid="{00000000-0005-0000-0000-0000AAC00000}"/>
    <cellStyle name="Título 1 1 1 14 17" xfId="48315" xr:uid="{00000000-0005-0000-0000-0000ABC00000}"/>
    <cellStyle name="Título 1 1 1 14 17 2" xfId="48316" xr:uid="{00000000-0005-0000-0000-0000ACC00000}"/>
    <cellStyle name="Título 1 1 1 14 18" xfId="48317" xr:uid="{00000000-0005-0000-0000-0000ADC00000}"/>
    <cellStyle name="Título 1 1 1 14 18 2" xfId="48318" xr:uid="{00000000-0005-0000-0000-0000AEC00000}"/>
    <cellStyle name="Título 1 1 1 14 19" xfId="48319" xr:uid="{00000000-0005-0000-0000-0000AFC00000}"/>
    <cellStyle name="Título 1 1 1 14 19 2" xfId="48320" xr:uid="{00000000-0005-0000-0000-0000B0C00000}"/>
    <cellStyle name="Título 1 1 1 14 2" xfId="1358" xr:uid="{00000000-0005-0000-0000-0000B1C00000}"/>
    <cellStyle name="Título 1 1 1 14 2 2" xfId="48321" xr:uid="{00000000-0005-0000-0000-0000B2C00000}"/>
    <cellStyle name="Título 1 1 1 14 20" xfId="48322" xr:uid="{00000000-0005-0000-0000-0000B3C00000}"/>
    <cellStyle name="Título 1 1 1 14 20 2" xfId="48323" xr:uid="{00000000-0005-0000-0000-0000B4C00000}"/>
    <cellStyle name="Título 1 1 1 14 21" xfId="48324" xr:uid="{00000000-0005-0000-0000-0000B5C00000}"/>
    <cellStyle name="Título 1 1 1 14 21 2" xfId="48325" xr:uid="{00000000-0005-0000-0000-0000B6C00000}"/>
    <cellStyle name="Título 1 1 1 14 22" xfId="48326" xr:uid="{00000000-0005-0000-0000-0000B7C00000}"/>
    <cellStyle name="Título 1 1 1 14 22 2" xfId="48327" xr:uid="{00000000-0005-0000-0000-0000B8C00000}"/>
    <cellStyle name="Título 1 1 1 14 23" xfId="48328" xr:uid="{00000000-0005-0000-0000-0000B9C00000}"/>
    <cellStyle name="Título 1 1 1 14 23 2" xfId="48329" xr:uid="{00000000-0005-0000-0000-0000BAC00000}"/>
    <cellStyle name="Título 1 1 1 14 24" xfId="48330" xr:uid="{00000000-0005-0000-0000-0000BBC00000}"/>
    <cellStyle name="Título 1 1 1 14 24 2" xfId="48331" xr:uid="{00000000-0005-0000-0000-0000BCC00000}"/>
    <cellStyle name="Título 1 1 1 14 25" xfId="48332" xr:uid="{00000000-0005-0000-0000-0000BDC00000}"/>
    <cellStyle name="Título 1 1 1 14 25 2" xfId="48333" xr:uid="{00000000-0005-0000-0000-0000BEC00000}"/>
    <cellStyle name="Título 1 1 1 14 26" xfId="48334" xr:uid="{00000000-0005-0000-0000-0000BFC00000}"/>
    <cellStyle name="Título 1 1 1 14 26 2" xfId="48335" xr:uid="{00000000-0005-0000-0000-0000C0C00000}"/>
    <cellStyle name="Título 1 1 1 14 27" xfId="48336" xr:uid="{00000000-0005-0000-0000-0000C1C00000}"/>
    <cellStyle name="Título 1 1 1 14 27 2" xfId="48337" xr:uid="{00000000-0005-0000-0000-0000C2C00000}"/>
    <cellStyle name="Título 1 1 1 14 28" xfId="48338" xr:uid="{00000000-0005-0000-0000-0000C3C00000}"/>
    <cellStyle name="Título 1 1 1 14 28 2" xfId="48339" xr:uid="{00000000-0005-0000-0000-0000C4C00000}"/>
    <cellStyle name="Título 1 1 1 14 29" xfId="48340" xr:uid="{00000000-0005-0000-0000-0000C5C00000}"/>
    <cellStyle name="Título 1 1 1 14 29 2" xfId="48341" xr:uid="{00000000-0005-0000-0000-0000C6C00000}"/>
    <cellStyle name="Título 1 1 1 14 3" xfId="1359" xr:uid="{00000000-0005-0000-0000-0000C7C00000}"/>
    <cellStyle name="Título 1 1 1 14 3 2" xfId="48342" xr:uid="{00000000-0005-0000-0000-0000C8C00000}"/>
    <cellStyle name="Título 1 1 1 14 30" xfId="48343" xr:uid="{00000000-0005-0000-0000-0000C9C00000}"/>
    <cellStyle name="Título 1 1 1 14 30 2" xfId="48344" xr:uid="{00000000-0005-0000-0000-0000CAC00000}"/>
    <cellStyle name="Título 1 1 1 14 31" xfId="48345" xr:uid="{00000000-0005-0000-0000-0000CBC00000}"/>
    <cellStyle name="Título 1 1 1 14 31 2" xfId="48346" xr:uid="{00000000-0005-0000-0000-0000CCC00000}"/>
    <cellStyle name="Título 1 1 1 14 32" xfId="48347" xr:uid="{00000000-0005-0000-0000-0000CDC00000}"/>
    <cellStyle name="Título 1 1 1 14 32 2" xfId="48348" xr:uid="{00000000-0005-0000-0000-0000CEC00000}"/>
    <cellStyle name="Título 1 1 1 14 33" xfId="48349" xr:uid="{00000000-0005-0000-0000-0000CFC00000}"/>
    <cellStyle name="Título 1 1 1 14 33 2" xfId="48350" xr:uid="{00000000-0005-0000-0000-0000D0C00000}"/>
    <cellStyle name="Título 1 1 1 14 34" xfId="48351" xr:uid="{00000000-0005-0000-0000-0000D1C00000}"/>
    <cellStyle name="Título 1 1 1 14 34 2" xfId="48352" xr:uid="{00000000-0005-0000-0000-0000D2C00000}"/>
    <cellStyle name="Título 1 1 1 14 35" xfId="48353" xr:uid="{00000000-0005-0000-0000-0000D3C00000}"/>
    <cellStyle name="Título 1 1 1 14 35 2" xfId="48354" xr:uid="{00000000-0005-0000-0000-0000D4C00000}"/>
    <cellStyle name="Título 1 1 1 14 36" xfId="48355" xr:uid="{00000000-0005-0000-0000-0000D5C00000}"/>
    <cellStyle name="Título 1 1 1 14 36 2" xfId="48356" xr:uid="{00000000-0005-0000-0000-0000D6C00000}"/>
    <cellStyle name="Título 1 1 1 14 37" xfId="48357" xr:uid="{00000000-0005-0000-0000-0000D7C00000}"/>
    <cellStyle name="Título 1 1 1 14 37 2" xfId="48358" xr:uid="{00000000-0005-0000-0000-0000D8C00000}"/>
    <cellStyle name="Título 1 1 1 14 38" xfId="48359" xr:uid="{00000000-0005-0000-0000-0000D9C00000}"/>
    <cellStyle name="Título 1 1 1 14 39" xfId="48360" xr:uid="{00000000-0005-0000-0000-0000DAC00000}"/>
    <cellStyle name="Título 1 1 1 14 4" xfId="48361" xr:uid="{00000000-0005-0000-0000-0000DBC00000}"/>
    <cellStyle name="Título 1 1 1 14 4 2" xfId="48362" xr:uid="{00000000-0005-0000-0000-0000DCC00000}"/>
    <cellStyle name="Título 1 1 1 14 40" xfId="48363" xr:uid="{00000000-0005-0000-0000-0000DDC00000}"/>
    <cellStyle name="Título 1 1 1 14 41" xfId="48364" xr:uid="{00000000-0005-0000-0000-0000DEC00000}"/>
    <cellStyle name="Título 1 1 1 14 42" xfId="48365" xr:uid="{00000000-0005-0000-0000-0000DFC00000}"/>
    <cellStyle name="Título 1 1 1 14 43" xfId="48366" xr:uid="{00000000-0005-0000-0000-0000E0C00000}"/>
    <cellStyle name="Título 1 1 1 14 44" xfId="48367" xr:uid="{00000000-0005-0000-0000-0000E1C00000}"/>
    <cellStyle name="Título 1 1 1 14 45" xfId="48368" xr:uid="{00000000-0005-0000-0000-0000E2C00000}"/>
    <cellStyle name="Título 1 1 1 14 46" xfId="48369" xr:uid="{00000000-0005-0000-0000-0000E3C00000}"/>
    <cellStyle name="Título 1 1 1 14 47" xfId="48370" xr:uid="{00000000-0005-0000-0000-0000E4C00000}"/>
    <cellStyle name="Título 1 1 1 14 48" xfId="48371" xr:uid="{00000000-0005-0000-0000-0000E5C00000}"/>
    <cellStyle name="Título 1 1 1 14 49" xfId="48372" xr:uid="{00000000-0005-0000-0000-0000E6C00000}"/>
    <cellStyle name="Título 1 1 1 14 5" xfId="48373" xr:uid="{00000000-0005-0000-0000-0000E7C00000}"/>
    <cellStyle name="Título 1 1 1 14 5 2" xfId="48374" xr:uid="{00000000-0005-0000-0000-0000E8C00000}"/>
    <cellStyle name="Título 1 1 1 14 50" xfId="48375" xr:uid="{00000000-0005-0000-0000-0000E9C00000}"/>
    <cellStyle name="Título 1 1 1 14 51" xfId="48376" xr:uid="{00000000-0005-0000-0000-0000EAC00000}"/>
    <cellStyle name="Título 1 1 1 14 52" xfId="48377" xr:uid="{00000000-0005-0000-0000-0000EBC00000}"/>
    <cellStyle name="Título 1 1 1 14 53" xfId="48378" xr:uid="{00000000-0005-0000-0000-0000ECC00000}"/>
    <cellStyle name="Título 1 1 1 14 54" xfId="48379" xr:uid="{00000000-0005-0000-0000-0000EDC00000}"/>
    <cellStyle name="Título 1 1 1 14 55" xfId="48380" xr:uid="{00000000-0005-0000-0000-0000EEC00000}"/>
    <cellStyle name="Título 1 1 1 14 56" xfId="48381" xr:uid="{00000000-0005-0000-0000-0000EFC00000}"/>
    <cellStyle name="Título 1 1 1 14 57" xfId="48382" xr:uid="{00000000-0005-0000-0000-0000F0C00000}"/>
    <cellStyle name="Título 1 1 1 14 58" xfId="48383" xr:uid="{00000000-0005-0000-0000-0000F1C00000}"/>
    <cellStyle name="Título 1 1 1 14 59" xfId="48384" xr:uid="{00000000-0005-0000-0000-0000F2C00000}"/>
    <cellStyle name="Título 1 1 1 14 6" xfId="48385" xr:uid="{00000000-0005-0000-0000-0000F3C00000}"/>
    <cellStyle name="Título 1 1 1 14 6 2" xfId="48386" xr:uid="{00000000-0005-0000-0000-0000F4C00000}"/>
    <cellStyle name="Título 1 1 1 14 60" xfId="48387" xr:uid="{00000000-0005-0000-0000-0000F5C00000}"/>
    <cellStyle name="Título 1 1 1 14 61" xfId="48388" xr:uid="{00000000-0005-0000-0000-0000F6C00000}"/>
    <cellStyle name="Título 1 1 1 14 62" xfId="48389" xr:uid="{00000000-0005-0000-0000-0000F7C00000}"/>
    <cellStyle name="Título 1 1 1 14 63" xfId="48390" xr:uid="{00000000-0005-0000-0000-0000F8C00000}"/>
    <cellStyle name="Título 1 1 1 14 64" xfId="48391" xr:uid="{00000000-0005-0000-0000-0000F9C00000}"/>
    <cellStyle name="Título 1 1 1 14 65" xfId="48392" xr:uid="{00000000-0005-0000-0000-0000FAC00000}"/>
    <cellStyle name="Título 1 1 1 14 66" xfId="48393" xr:uid="{00000000-0005-0000-0000-0000FBC00000}"/>
    <cellStyle name="Título 1 1 1 14 67" xfId="48394" xr:uid="{00000000-0005-0000-0000-0000FCC00000}"/>
    <cellStyle name="Título 1 1 1 14 68" xfId="48395" xr:uid="{00000000-0005-0000-0000-0000FDC00000}"/>
    <cellStyle name="Título 1 1 1 14 69" xfId="52416" xr:uid="{00000000-0005-0000-0000-0000FEC00000}"/>
    <cellStyle name="Título 1 1 1 14 7" xfId="48396" xr:uid="{00000000-0005-0000-0000-0000FFC00000}"/>
    <cellStyle name="Título 1 1 1 14 7 2" xfId="48397" xr:uid="{00000000-0005-0000-0000-000000C10000}"/>
    <cellStyle name="Título 1 1 1 14 70" xfId="53071" xr:uid="{00000000-0005-0000-0000-000001C10000}"/>
    <cellStyle name="Título 1 1 1 14 8" xfId="48398" xr:uid="{00000000-0005-0000-0000-000002C10000}"/>
    <cellStyle name="Título 1 1 1 14 8 2" xfId="48399" xr:uid="{00000000-0005-0000-0000-000003C10000}"/>
    <cellStyle name="Título 1 1 1 14 9" xfId="48400" xr:uid="{00000000-0005-0000-0000-000004C10000}"/>
    <cellStyle name="Título 1 1 1 14 9 2" xfId="48401" xr:uid="{00000000-0005-0000-0000-000005C10000}"/>
    <cellStyle name="Título 1 1 1 15" xfId="1360" xr:uid="{00000000-0005-0000-0000-000006C10000}"/>
    <cellStyle name="Título 1 1 1 15 10" xfId="48402" xr:uid="{00000000-0005-0000-0000-000007C10000}"/>
    <cellStyle name="Título 1 1 1 15 10 2" xfId="48403" xr:uid="{00000000-0005-0000-0000-000008C10000}"/>
    <cellStyle name="Título 1 1 1 15 11" xfId="48404" xr:uid="{00000000-0005-0000-0000-000009C10000}"/>
    <cellStyle name="Título 1 1 1 15 11 2" xfId="48405" xr:uid="{00000000-0005-0000-0000-00000AC10000}"/>
    <cellStyle name="Título 1 1 1 15 12" xfId="48406" xr:uid="{00000000-0005-0000-0000-00000BC10000}"/>
    <cellStyle name="Título 1 1 1 15 12 2" xfId="48407" xr:uid="{00000000-0005-0000-0000-00000CC10000}"/>
    <cellStyle name="Título 1 1 1 15 13" xfId="48408" xr:uid="{00000000-0005-0000-0000-00000DC10000}"/>
    <cellStyle name="Título 1 1 1 15 13 2" xfId="48409" xr:uid="{00000000-0005-0000-0000-00000EC10000}"/>
    <cellStyle name="Título 1 1 1 15 14" xfId="48410" xr:uid="{00000000-0005-0000-0000-00000FC10000}"/>
    <cellStyle name="Título 1 1 1 15 14 2" xfId="48411" xr:uid="{00000000-0005-0000-0000-000010C10000}"/>
    <cellStyle name="Título 1 1 1 15 15" xfId="48412" xr:uid="{00000000-0005-0000-0000-000011C10000}"/>
    <cellStyle name="Título 1 1 1 15 15 2" xfId="48413" xr:uid="{00000000-0005-0000-0000-000012C10000}"/>
    <cellStyle name="Título 1 1 1 15 16" xfId="48414" xr:uid="{00000000-0005-0000-0000-000013C10000}"/>
    <cellStyle name="Título 1 1 1 15 16 2" xfId="48415" xr:uid="{00000000-0005-0000-0000-000014C10000}"/>
    <cellStyle name="Título 1 1 1 15 17" xfId="48416" xr:uid="{00000000-0005-0000-0000-000015C10000}"/>
    <cellStyle name="Título 1 1 1 15 17 2" xfId="48417" xr:uid="{00000000-0005-0000-0000-000016C10000}"/>
    <cellStyle name="Título 1 1 1 15 18" xfId="48418" xr:uid="{00000000-0005-0000-0000-000017C10000}"/>
    <cellStyle name="Título 1 1 1 15 18 2" xfId="48419" xr:uid="{00000000-0005-0000-0000-000018C10000}"/>
    <cellStyle name="Título 1 1 1 15 19" xfId="48420" xr:uid="{00000000-0005-0000-0000-000019C10000}"/>
    <cellStyle name="Título 1 1 1 15 19 2" xfId="48421" xr:uid="{00000000-0005-0000-0000-00001AC10000}"/>
    <cellStyle name="Título 1 1 1 15 2" xfId="1361" xr:uid="{00000000-0005-0000-0000-00001BC10000}"/>
    <cellStyle name="Título 1 1 1 15 2 2" xfId="48422" xr:uid="{00000000-0005-0000-0000-00001CC10000}"/>
    <cellStyle name="Título 1 1 1 15 20" xfId="48423" xr:uid="{00000000-0005-0000-0000-00001DC10000}"/>
    <cellStyle name="Título 1 1 1 15 20 2" xfId="48424" xr:uid="{00000000-0005-0000-0000-00001EC10000}"/>
    <cellStyle name="Título 1 1 1 15 21" xfId="48425" xr:uid="{00000000-0005-0000-0000-00001FC10000}"/>
    <cellStyle name="Título 1 1 1 15 21 2" xfId="48426" xr:uid="{00000000-0005-0000-0000-000020C10000}"/>
    <cellStyle name="Título 1 1 1 15 22" xfId="48427" xr:uid="{00000000-0005-0000-0000-000021C10000}"/>
    <cellStyle name="Título 1 1 1 15 22 2" xfId="48428" xr:uid="{00000000-0005-0000-0000-000022C10000}"/>
    <cellStyle name="Título 1 1 1 15 23" xfId="48429" xr:uid="{00000000-0005-0000-0000-000023C10000}"/>
    <cellStyle name="Título 1 1 1 15 23 2" xfId="48430" xr:uid="{00000000-0005-0000-0000-000024C10000}"/>
    <cellStyle name="Título 1 1 1 15 24" xfId="48431" xr:uid="{00000000-0005-0000-0000-000025C10000}"/>
    <cellStyle name="Título 1 1 1 15 24 2" xfId="48432" xr:uid="{00000000-0005-0000-0000-000026C10000}"/>
    <cellStyle name="Título 1 1 1 15 25" xfId="48433" xr:uid="{00000000-0005-0000-0000-000027C10000}"/>
    <cellStyle name="Título 1 1 1 15 25 2" xfId="48434" xr:uid="{00000000-0005-0000-0000-000028C10000}"/>
    <cellStyle name="Título 1 1 1 15 26" xfId="48435" xr:uid="{00000000-0005-0000-0000-000029C10000}"/>
    <cellStyle name="Título 1 1 1 15 26 2" xfId="48436" xr:uid="{00000000-0005-0000-0000-00002AC10000}"/>
    <cellStyle name="Título 1 1 1 15 27" xfId="48437" xr:uid="{00000000-0005-0000-0000-00002BC10000}"/>
    <cellStyle name="Título 1 1 1 15 27 2" xfId="48438" xr:uid="{00000000-0005-0000-0000-00002CC10000}"/>
    <cellStyle name="Título 1 1 1 15 28" xfId="48439" xr:uid="{00000000-0005-0000-0000-00002DC10000}"/>
    <cellStyle name="Título 1 1 1 15 28 2" xfId="48440" xr:uid="{00000000-0005-0000-0000-00002EC10000}"/>
    <cellStyle name="Título 1 1 1 15 29" xfId="48441" xr:uid="{00000000-0005-0000-0000-00002FC10000}"/>
    <cellStyle name="Título 1 1 1 15 29 2" xfId="48442" xr:uid="{00000000-0005-0000-0000-000030C10000}"/>
    <cellStyle name="Título 1 1 1 15 3" xfId="1362" xr:uid="{00000000-0005-0000-0000-000031C10000}"/>
    <cellStyle name="Título 1 1 1 15 3 2" xfId="48443" xr:uid="{00000000-0005-0000-0000-000032C10000}"/>
    <cellStyle name="Título 1 1 1 15 30" xfId="48444" xr:uid="{00000000-0005-0000-0000-000033C10000}"/>
    <cellStyle name="Título 1 1 1 15 30 2" xfId="48445" xr:uid="{00000000-0005-0000-0000-000034C10000}"/>
    <cellStyle name="Título 1 1 1 15 31" xfId="48446" xr:uid="{00000000-0005-0000-0000-000035C10000}"/>
    <cellStyle name="Título 1 1 1 15 31 2" xfId="48447" xr:uid="{00000000-0005-0000-0000-000036C10000}"/>
    <cellStyle name="Título 1 1 1 15 32" xfId="48448" xr:uid="{00000000-0005-0000-0000-000037C10000}"/>
    <cellStyle name="Título 1 1 1 15 32 2" xfId="48449" xr:uid="{00000000-0005-0000-0000-000038C10000}"/>
    <cellStyle name="Título 1 1 1 15 33" xfId="48450" xr:uid="{00000000-0005-0000-0000-000039C10000}"/>
    <cellStyle name="Título 1 1 1 15 33 2" xfId="48451" xr:uid="{00000000-0005-0000-0000-00003AC10000}"/>
    <cellStyle name="Título 1 1 1 15 34" xfId="48452" xr:uid="{00000000-0005-0000-0000-00003BC10000}"/>
    <cellStyle name="Título 1 1 1 15 34 2" xfId="48453" xr:uid="{00000000-0005-0000-0000-00003CC10000}"/>
    <cellStyle name="Título 1 1 1 15 35" xfId="48454" xr:uid="{00000000-0005-0000-0000-00003DC10000}"/>
    <cellStyle name="Título 1 1 1 15 35 2" xfId="48455" xr:uid="{00000000-0005-0000-0000-00003EC10000}"/>
    <cellStyle name="Título 1 1 1 15 36" xfId="48456" xr:uid="{00000000-0005-0000-0000-00003FC10000}"/>
    <cellStyle name="Título 1 1 1 15 36 2" xfId="48457" xr:uid="{00000000-0005-0000-0000-000040C10000}"/>
    <cellStyle name="Título 1 1 1 15 37" xfId="48458" xr:uid="{00000000-0005-0000-0000-000041C10000}"/>
    <cellStyle name="Título 1 1 1 15 37 2" xfId="48459" xr:uid="{00000000-0005-0000-0000-000042C10000}"/>
    <cellStyle name="Título 1 1 1 15 38" xfId="48460" xr:uid="{00000000-0005-0000-0000-000043C10000}"/>
    <cellStyle name="Título 1 1 1 15 39" xfId="48461" xr:uid="{00000000-0005-0000-0000-000044C10000}"/>
    <cellStyle name="Título 1 1 1 15 4" xfId="48462" xr:uid="{00000000-0005-0000-0000-000045C10000}"/>
    <cellStyle name="Título 1 1 1 15 4 2" xfId="48463" xr:uid="{00000000-0005-0000-0000-000046C10000}"/>
    <cellStyle name="Título 1 1 1 15 40" xfId="48464" xr:uid="{00000000-0005-0000-0000-000047C10000}"/>
    <cellStyle name="Título 1 1 1 15 41" xfId="48465" xr:uid="{00000000-0005-0000-0000-000048C10000}"/>
    <cellStyle name="Título 1 1 1 15 42" xfId="48466" xr:uid="{00000000-0005-0000-0000-000049C10000}"/>
    <cellStyle name="Título 1 1 1 15 43" xfId="48467" xr:uid="{00000000-0005-0000-0000-00004AC10000}"/>
    <cellStyle name="Título 1 1 1 15 44" xfId="48468" xr:uid="{00000000-0005-0000-0000-00004BC10000}"/>
    <cellStyle name="Título 1 1 1 15 45" xfId="48469" xr:uid="{00000000-0005-0000-0000-00004CC10000}"/>
    <cellStyle name="Título 1 1 1 15 46" xfId="48470" xr:uid="{00000000-0005-0000-0000-00004DC10000}"/>
    <cellStyle name="Título 1 1 1 15 47" xfId="48471" xr:uid="{00000000-0005-0000-0000-00004EC10000}"/>
    <cellStyle name="Título 1 1 1 15 48" xfId="48472" xr:uid="{00000000-0005-0000-0000-00004FC10000}"/>
    <cellStyle name="Título 1 1 1 15 49" xfId="48473" xr:uid="{00000000-0005-0000-0000-000050C10000}"/>
    <cellStyle name="Título 1 1 1 15 5" xfId="48474" xr:uid="{00000000-0005-0000-0000-000051C10000}"/>
    <cellStyle name="Título 1 1 1 15 5 2" xfId="48475" xr:uid="{00000000-0005-0000-0000-000052C10000}"/>
    <cellStyle name="Título 1 1 1 15 50" xfId="48476" xr:uid="{00000000-0005-0000-0000-000053C10000}"/>
    <cellStyle name="Título 1 1 1 15 51" xfId="48477" xr:uid="{00000000-0005-0000-0000-000054C10000}"/>
    <cellStyle name="Título 1 1 1 15 52" xfId="48478" xr:uid="{00000000-0005-0000-0000-000055C10000}"/>
    <cellStyle name="Título 1 1 1 15 53" xfId="48479" xr:uid="{00000000-0005-0000-0000-000056C10000}"/>
    <cellStyle name="Título 1 1 1 15 54" xfId="48480" xr:uid="{00000000-0005-0000-0000-000057C10000}"/>
    <cellStyle name="Título 1 1 1 15 55" xfId="48481" xr:uid="{00000000-0005-0000-0000-000058C10000}"/>
    <cellStyle name="Título 1 1 1 15 56" xfId="48482" xr:uid="{00000000-0005-0000-0000-000059C10000}"/>
    <cellStyle name="Título 1 1 1 15 57" xfId="48483" xr:uid="{00000000-0005-0000-0000-00005AC10000}"/>
    <cellStyle name="Título 1 1 1 15 58" xfId="48484" xr:uid="{00000000-0005-0000-0000-00005BC10000}"/>
    <cellStyle name="Título 1 1 1 15 59" xfId="48485" xr:uid="{00000000-0005-0000-0000-00005CC10000}"/>
    <cellStyle name="Título 1 1 1 15 6" xfId="48486" xr:uid="{00000000-0005-0000-0000-00005DC10000}"/>
    <cellStyle name="Título 1 1 1 15 6 2" xfId="48487" xr:uid="{00000000-0005-0000-0000-00005EC10000}"/>
    <cellStyle name="Título 1 1 1 15 60" xfId="48488" xr:uid="{00000000-0005-0000-0000-00005FC10000}"/>
    <cellStyle name="Título 1 1 1 15 61" xfId="48489" xr:uid="{00000000-0005-0000-0000-000060C10000}"/>
    <cellStyle name="Título 1 1 1 15 62" xfId="48490" xr:uid="{00000000-0005-0000-0000-000061C10000}"/>
    <cellStyle name="Título 1 1 1 15 63" xfId="48491" xr:uid="{00000000-0005-0000-0000-000062C10000}"/>
    <cellStyle name="Título 1 1 1 15 64" xfId="48492" xr:uid="{00000000-0005-0000-0000-000063C10000}"/>
    <cellStyle name="Título 1 1 1 15 65" xfId="48493" xr:uid="{00000000-0005-0000-0000-000064C10000}"/>
    <cellStyle name="Título 1 1 1 15 66" xfId="48494" xr:uid="{00000000-0005-0000-0000-000065C10000}"/>
    <cellStyle name="Título 1 1 1 15 67" xfId="48495" xr:uid="{00000000-0005-0000-0000-000066C10000}"/>
    <cellStyle name="Título 1 1 1 15 68" xfId="48496" xr:uid="{00000000-0005-0000-0000-000067C10000}"/>
    <cellStyle name="Título 1 1 1 15 69" xfId="52757" xr:uid="{00000000-0005-0000-0000-000068C10000}"/>
    <cellStyle name="Título 1 1 1 15 7" xfId="48497" xr:uid="{00000000-0005-0000-0000-000069C10000}"/>
    <cellStyle name="Título 1 1 1 15 7 2" xfId="48498" xr:uid="{00000000-0005-0000-0000-00006AC10000}"/>
    <cellStyle name="Título 1 1 1 15 70" xfId="53085" xr:uid="{00000000-0005-0000-0000-00006BC10000}"/>
    <cellStyle name="Título 1 1 1 15 8" xfId="48499" xr:uid="{00000000-0005-0000-0000-00006CC10000}"/>
    <cellStyle name="Título 1 1 1 15 8 2" xfId="48500" xr:uid="{00000000-0005-0000-0000-00006DC10000}"/>
    <cellStyle name="Título 1 1 1 15 9" xfId="48501" xr:uid="{00000000-0005-0000-0000-00006EC10000}"/>
    <cellStyle name="Título 1 1 1 15 9 2" xfId="48502" xr:uid="{00000000-0005-0000-0000-00006FC10000}"/>
    <cellStyle name="Título 1 1 1 16" xfId="1363" xr:uid="{00000000-0005-0000-0000-000070C10000}"/>
    <cellStyle name="Título 1 1 1 16 10" xfId="48503" xr:uid="{00000000-0005-0000-0000-000071C10000}"/>
    <cellStyle name="Título 1 1 1 16 10 2" xfId="48504" xr:uid="{00000000-0005-0000-0000-000072C10000}"/>
    <cellStyle name="Título 1 1 1 16 11" xfId="48505" xr:uid="{00000000-0005-0000-0000-000073C10000}"/>
    <cellStyle name="Título 1 1 1 16 11 2" xfId="48506" xr:uid="{00000000-0005-0000-0000-000074C10000}"/>
    <cellStyle name="Título 1 1 1 16 12" xfId="48507" xr:uid="{00000000-0005-0000-0000-000075C10000}"/>
    <cellStyle name="Título 1 1 1 16 12 2" xfId="48508" xr:uid="{00000000-0005-0000-0000-000076C10000}"/>
    <cellStyle name="Título 1 1 1 16 13" xfId="48509" xr:uid="{00000000-0005-0000-0000-000077C10000}"/>
    <cellStyle name="Título 1 1 1 16 13 2" xfId="48510" xr:uid="{00000000-0005-0000-0000-000078C10000}"/>
    <cellStyle name="Título 1 1 1 16 14" xfId="48511" xr:uid="{00000000-0005-0000-0000-000079C10000}"/>
    <cellStyle name="Título 1 1 1 16 14 2" xfId="48512" xr:uid="{00000000-0005-0000-0000-00007AC10000}"/>
    <cellStyle name="Título 1 1 1 16 15" xfId="48513" xr:uid="{00000000-0005-0000-0000-00007BC10000}"/>
    <cellStyle name="Título 1 1 1 16 15 2" xfId="48514" xr:uid="{00000000-0005-0000-0000-00007CC10000}"/>
    <cellStyle name="Título 1 1 1 16 16" xfId="48515" xr:uid="{00000000-0005-0000-0000-00007DC10000}"/>
    <cellStyle name="Título 1 1 1 16 16 2" xfId="48516" xr:uid="{00000000-0005-0000-0000-00007EC10000}"/>
    <cellStyle name="Título 1 1 1 16 17" xfId="48517" xr:uid="{00000000-0005-0000-0000-00007FC10000}"/>
    <cellStyle name="Título 1 1 1 16 17 2" xfId="48518" xr:uid="{00000000-0005-0000-0000-000080C10000}"/>
    <cellStyle name="Título 1 1 1 16 18" xfId="48519" xr:uid="{00000000-0005-0000-0000-000081C10000}"/>
    <cellStyle name="Título 1 1 1 16 18 2" xfId="48520" xr:uid="{00000000-0005-0000-0000-000082C10000}"/>
    <cellStyle name="Título 1 1 1 16 19" xfId="48521" xr:uid="{00000000-0005-0000-0000-000083C10000}"/>
    <cellStyle name="Título 1 1 1 16 19 2" xfId="48522" xr:uid="{00000000-0005-0000-0000-000084C10000}"/>
    <cellStyle name="Título 1 1 1 16 2" xfId="1364" xr:uid="{00000000-0005-0000-0000-000085C10000}"/>
    <cellStyle name="Título 1 1 1 16 2 2" xfId="48523" xr:uid="{00000000-0005-0000-0000-000086C10000}"/>
    <cellStyle name="Título 1 1 1 16 20" xfId="48524" xr:uid="{00000000-0005-0000-0000-000087C10000}"/>
    <cellStyle name="Título 1 1 1 16 20 2" xfId="48525" xr:uid="{00000000-0005-0000-0000-000088C10000}"/>
    <cellStyle name="Título 1 1 1 16 21" xfId="48526" xr:uid="{00000000-0005-0000-0000-000089C10000}"/>
    <cellStyle name="Título 1 1 1 16 21 2" xfId="48527" xr:uid="{00000000-0005-0000-0000-00008AC10000}"/>
    <cellStyle name="Título 1 1 1 16 22" xfId="48528" xr:uid="{00000000-0005-0000-0000-00008BC10000}"/>
    <cellStyle name="Título 1 1 1 16 22 2" xfId="48529" xr:uid="{00000000-0005-0000-0000-00008CC10000}"/>
    <cellStyle name="Título 1 1 1 16 23" xfId="48530" xr:uid="{00000000-0005-0000-0000-00008DC10000}"/>
    <cellStyle name="Título 1 1 1 16 23 2" xfId="48531" xr:uid="{00000000-0005-0000-0000-00008EC10000}"/>
    <cellStyle name="Título 1 1 1 16 24" xfId="48532" xr:uid="{00000000-0005-0000-0000-00008FC10000}"/>
    <cellStyle name="Título 1 1 1 16 24 2" xfId="48533" xr:uid="{00000000-0005-0000-0000-000090C10000}"/>
    <cellStyle name="Título 1 1 1 16 25" xfId="48534" xr:uid="{00000000-0005-0000-0000-000091C10000}"/>
    <cellStyle name="Título 1 1 1 16 25 2" xfId="48535" xr:uid="{00000000-0005-0000-0000-000092C10000}"/>
    <cellStyle name="Título 1 1 1 16 26" xfId="48536" xr:uid="{00000000-0005-0000-0000-000093C10000}"/>
    <cellStyle name="Título 1 1 1 16 26 2" xfId="48537" xr:uid="{00000000-0005-0000-0000-000094C10000}"/>
    <cellStyle name="Título 1 1 1 16 27" xfId="48538" xr:uid="{00000000-0005-0000-0000-000095C10000}"/>
    <cellStyle name="Título 1 1 1 16 27 2" xfId="48539" xr:uid="{00000000-0005-0000-0000-000096C10000}"/>
    <cellStyle name="Título 1 1 1 16 28" xfId="48540" xr:uid="{00000000-0005-0000-0000-000097C10000}"/>
    <cellStyle name="Título 1 1 1 16 28 2" xfId="48541" xr:uid="{00000000-0005-0000-0000-000098C10000}"/>
    <cellStyle name="Título 1 1 1 16 29" xfId="48542" xr:uid="{00000000-0005-0000-0000-000099C10000}"/>
    <cellStyle name="Título 1 1 1 16 29 2" xfId="48543" xr:uid="{00000000-0005-0000-0000-00009AC10000}"/>
    <cellStyle name="Título 1 1 1 16 3" xfId="1365" xr:uid="{00000000-0005-0000-0000-00009BC10000}"/>
    <cellStyle name="Título 1 1 1 16 3 2" xfId="48544" xr:uid="{00000000-0005-0000-0000-00009CC10000}"/>
    <cellStyle name="Título 1 1 1 16 30" xfId="48545" xr:uid="{00000000-0005-0000-0000-00009DC10000}"/>
    <cellStyle name="Título 1 1 1 16 30 2" xfId="48546" xr:uid="{00000000-0005-0000-0000-00009EC10000}"/>
    <cellStyle name="Título 1 1 1 16 31" xfId="48547" xr:uid="{00000000-0005-0000-0000-00009FC10000}"/>
    <cellStyle name="Título 1 1 1 16 31 2" xfId="48548" xr:uid="{00000000-0005-0000-0000-0000A0C10000}"/>
    <cellStyle name="Título 1 1 1 16 32" xfId="48549" xr:uid="{00000000-0005-0000-0000-0000A1C10000}"/>
    <cellStyle name="Título 1 1 1 16 32 2" xfId="48550" xr:uid="{00000000-0005-0000-0000-0000A2C10000}"/>
    <cellStyle name="Título 1 1 1 16 33" xfId="48551" xr:uid="{00000000-0005-0000-0000-0000A3C10000}"/>
    <cellStyle name="Título 1 1 1 16 33 2" xfId="48552" xr:uid="{00000000-0005-0000-0000-0000A4C10000}"/>
    <cellStyle name="Título 1 1 1 16 34" xfId="48553" xr:uid="{00000000-0005-0000-0000-0000A5C10000}"/>
    <cellStyle name="Título 1 1 1 16 34 2" xfId="48554" xr:uid="{00000000-0005-0000-0000-0000A6C10000}"/>
    <cellStyle name="Título 1 1 1 16 35" xfId="48555" xr:uid="{00000000-0005-0000-0000-0000A7C10000}"/>
    <cellStyle name="Título 1 1 1 16 35 2" xfId="48556" xr:uid="{00000000-0005-0000-0000-0000A8C10000}"/>
    <cellStyle name="Título 1 1 1 16 36" xfId="48557" xr:uid="{00000000-0005-0000-0000-0000A9C10000}"/>
    <cellStyle name="Título 1 1 1 16 36 2" xfId="48558" xr:uid="{00000000-0005-0000-0000-0000AAC10000}"/>
    <cellStyle name="Título 1 1 1 16 37" xfId="48559" xr:uid="{00000000-0005-0000-0000-0000ABC10000}"/>
    <cellStyle name="Título 1 1 1 16 37 2" xfId="48560" xr:uid="{00000000-0005-0000-0000-0000ACC10000}"/>
    <cellStyle name="Título 1 1 1 16 38" xfId="48561" xr:uid="{00000000-0005-0000-0000-0000ADC10000}"/>
    <cellStyle name="Título 1 1 1 16 39" xfId="48562" xr:uid="{00000000-0005-0000-0000-0000AEC10000}"/>
    <cellStyle name="Título 1 1 1 16 4" xfId="48563" xr:uid="{00000000-0005-0000-0000-0000AFC10000}"/>
    <cellStyle name="Título 1 1 1 16 4 2" xfId="48564" xr:uid="{00000000-0005-0000-0000-0000B0C10000}"/>
    <cellStyle name="Título 1 1 1 16 40" xfId="48565" xr:uid="{00000000-0005-0000-0000-0000B1C10000}"/>
    <cellStyle name="Título 1 1 1 16 41" xfId="48566" xr:uid="{00000000-0005-0000-0000-0000B2C10000}"/>
    <cellStyle name="Título 1 1 1 16 42" xfId="48567" xr:uid="{00000000-0005-0000-0000-0000B3C10000}"/>
    <cellStyle name="Título 1 1 1 16 43" xfId="48568" xr:uid="{00000000-0005-0000-0000-0000B4C10000}"/>
    <cellStyle name="Título 1 1 1 16 44" xfId="48569" xr:uid="{00000000-0005-0000-0000-0000B5C10000}"/>
    <cellStyle name="Título 1 1 1 16 45" xfId="48570" xr:uid="{00000000-0005-0000-0000-0000B6C10000}"/>
    <cellStyle name="Título 1 1 1 16 46" xfId="48571" xr:uid="{00000000-0005-0000-0000-0000B7C10000}"/>
    <cellStyle name="Título 1 1 1 16 47" xfId="48572" xr:uid="{00000000-0005-0000-0000-0000B8C10000}"/>
    <cellStyle name="Título 1 1 1 16 48" xfId="48573" xr:uid="{00000000-0005-0000-0000-0000B9C10000}"/>
    <cellStyle name="Título 1 1 1 16 49" xfId="48574" xr:uid="{00000000-0005-0000-0000-0000BAC10000}"/>
    <cellStyle name="Título 1 1 1 16 5" xfId="48575" xr:uid="{00000000-0005-0000-0000-0000BBC10000}"/>
    <cellStyle name="Título 1 1 1 16 5 2" xfId="48576" xr:uid="{00000000-0005-0000-0000-0000BCC10000}"/>
    <cellStyle name="Título 1 1 1 16 50" xfId="48577" xr:uid="{00000000-0005-0000-0000-0000BDC10000}"/>
    <cellStyle name="Título 1 1 1 16 51" xfId="48578" xr:uid="{00000000-0005-0000-0000-0000BEC10000}"/>
    <cellStyle name="Título 1 1 1 16 52" xfId="48579" xr:uid="{00000000-0005-0000-0000-0000BFC10000}"/>
    <cellStyle name="Título 1 1 1 16 53" xfId="48580" xr:uid="{00000000-0005-0000-0000-0000C0C10000}"/>
    <cellStyle name="Título 1 1 1 16 54" xfId="48581" xr:uid="{00000000-0005-0000-0000-0000C1C10000}"/>
    <cellStyle name="Título 1 1 1 16 55" xfId="48582" xr:uid="{00000000-0005-0000-0000-0000C2C10000}"/>
    <cellStyle name="Título 1 1 1 16 56" xfId="48583" xr:uid="{00000000-0005-0000-0000-0000C3C10000}"/>
    <cellStyle name="Título 1 1 1 16 57" xfId="48584" xr:uid="{00000000-0005-0000-0000-0000C4C10000}"/>
    <cellStyle name="Título 1 1 1 16 58" xfId="48585" xr:uid="{00000000-0005-0000-0000-0000C5C10000}"/>
    <cellStyle name="Título 1 1 1 16 59" xfId="48586" xr:uid="{00000000-0005-0000-0000-0000C6C10000}"/>
    <cellStyle name="Título 1 1 1 16 6" xfId="48587" xr:uid="{00000000-0005-0000-0000-0000C7C10000}"/>
    <cellStyle name="Título 1 1 1 16 6 2" xfId="48588" xr:uid="{00000000-0005-0000-0000-0000C8C10000}"/>
    <cellStyle name="Título 1 1 1 16 60" xfId="48589" xr:uid="{00000000-0005-0000-0000-0000C9C10000}"/>
    <cellStyle name="Título 1 1 1 16 61" xfId="48590" xr:uid="{00000000-0005-0000-0000-0000CAC10000}"/>
    <cellStyle name="Título 1 1 1 16 62" xfId="48591" xr:uid="{00000000-0005-0000-0000-0000CBC10000}"/>
    <cellStyle name="Título 1 1 1 16 63" xfId="48592" xr:uid="{00000000-0005-0000-0000-0000CCC10000}"/>
    <cellStyle name="Título 1 1 1 16 64" xfId="48593" xr:uid="{00000000-0005-0000-0000-0000CDC10000}"/>
    <cellStyle name="Título 1 1 1 16 65" xfId="48594" xr:uid="{00000000-0005-0000-0000-0000CEC10000}"/>
    <cellStyle name="Título 1 1 1 16 66" xfId="48595" xr:uid="{00000000-0005-0000-0000-0000CFC10000}"/>
    <cellStyle name="Título 1 1 1 16 67" xfId="48596" xr:uid="{00000000-0005-0000-0000-0000D0C10000}"/>
    <cellStyle name="Título 1 1 1 16 68" xfId="48597" xr:uid="{00000000-0005-0000-0000-0000D1C10000}"/>
    <cellStyle name="Título 1 1 1 16 69" xfId="52417" xr:uid="{00000000-0005-0000-0000-0000D2C10000}"/>
    <cellStyle name="Título 1 1 1 16 7" xfId="48598" xr:uid="{00000000-0005-0000-0000-0000D3C10000}"/>
    <cellStyle name="Título 1 1 1 16 7 2" xfId="48599" xr:uid="{00000000-0005-0000-0000-0000D4C10000}"/>
    <cellStyle name="Título 1 1 1 16 70" xfId="53061" xr:uid="{00000000-0005-0000-0000-0000D5C10000}"/>
    <cellStyle name="Título 1 1 1 16 8" xfId="48600" xr:uid="{00000000-0005-0000-0000-0000D6C10000}"/>
    <cellStyle name="Título 1 1 1 16 8 2" xfId="48601" xr:uid="{00000000-0005-0000-0000-0000D7C10000}"/>
    <cellStyle name="Título 1 1 1 16 9" xfId="48602" xr:uid="{00000000-0005-0000-0000-0000D8C10000}"/>
    <cellStyle name="Título 1 1 1 16 9 2" xfId="48603" xr:uid="{00000000-0005-0000-0000-0000D9C10000}"/>
    <cellStyle name="Título 1 1 1 17" xfId="1366" xr:uid="{00000000-0005-0000-0000-0000DAC10000}"/>
    <cellStyle name="Título 1 1 1 17 10" xfId="48604" xr:uid="{00000000-0005-0000-0000-0000DBC10000}"/>
    <cellStyle name="Título 1 1 1 17 10 2" xfId="48605" xr:uid="{00000000-0005-0000-0000-0000DCC10000}"/>
    <cellStyle name="Título 1 1 1 17 11" xfId="48606" xr:uid="{00000000-0005-0000-0000-0000DDC10000}"/>
    <cellStyle name="Título 1 1 1 17 11 2" xfId="48607" xr:uid="{00000000-0005-0000-0000-0000DEC10000}"/>
    <cellStyle name="Título 1 1 1 17 12" xfId="48608" xr:uid="{00000000-0005-0000-0000-0000DFC10000}"/>
    <cellStyle name="Título 1 1 1 17 12 2" xfId="48609" xr:uid="{00000000-0005-0000-0000-0000E0C10000}"/>
    <cellStyle name="Título 1 1 1 17 13" xfId="48610" xr:uid="{00000000-0005-0000-0000-0000E1C10000}"/>
    <cellStyle name="Título 1 1 1 17 13 2" xfId="48611" xr:uid="{00000000-0005-0000-0000-0000E2C10000}"/>
    <cellStyle name="Título 1 1 1 17 14" xfId="48612" xr:uid="{00000000-0005-0000-0000-0000E3C10000}"/>
    <cellStyle name="Título 1 1 1 17 14 2" xfId="48613" xr:uid="{00000000-0005-0000-0000-0000E4C10000}"/>
    <cellStyle name="Título 1 1 1 17 15" xfId="48614" xr:uid="{00000000-0005-0000-0000-0000E5C10000}"/>
    <cellStyle name="Título 1 1 1 17 15 2" xfId="48615" xr:uid="{00000000-0005-0000-0000-0000E6C10000}"/>
    <cellStyle name="Título 1 1 1 17 16" xfId="48616" xr:uid="{00000000-0005-0000-0000-0000E7C10000}"/>
    <cellStyle name="Título 1 1 1 17 16 2" xfId="48617" xr:uid="{00000000-0005-0000-0000-0000E8C10000}"/>
    <cellStyle name="Título 1 1 1 17 17" xfId="48618" xr:uid="{00000000-0005-0000-0000-0000E9C10000}"/>
    <cellStyle name="Título 1 1 1 17 17 2" xfId="48619" xr:uid="{00000000-0005-0000-0000-0000EAC10000}"/>
    <cellStyle name="Título 1 1 1 17 18" xfId="48620" xr:uid="{00000000-0005-0000-0000-0000EBC10000}"/>
    <cellStyle name="Título 1 1 1 17 18 2" xfId="48621" xr:uid="{00000000-0005-0000-0000-0000ECC10000}"/>
    <cellStyle name="Título 1 1 1 17 19" xfId="48622" xr:uid="{00000000-0005-0000-0000-0000EDC10000}"/>
    <cellStyle name="Título 1 1 1 17 19 2" xfId="48623" xr:uid="{00000000-0005-0000-0000-0000EEC10000}"/>
    <cellStyle name="Título 1 1 1 17 2" xfId="1367" xr:uid="{00000000-0005-0000-0000-0000EFC10000}"/>
    <cellStyle name="Título 1 1 1 17 2 2" xfId="48624" xr:uid="{00000000-0005-0000-0000-0000F0C10000}"/>
    <cellStyle name="Título 1 1 1 17 20" xfId="48625" xr:uid="{00000000-0005-0000-0000-0000F1C10000}"/>
    <cellStyle name="Título 1 1 1 17 20 2" xfId="48626" xr:uid="{00000000-0005-0000-0000-0000F2C10000}"/>
    <cellStyle name="Título 1 1 1 17 21" xfId="48627" xr:uid="{00000000-0005-0000-0000-0000F3C10000}"/>
    <cellStyle name="Título 1 1 1 17 21 2" xfId="48628" xr:uid="{00000000-0005-0000-0000-0000F4C10000}"/>
    <cellStyle name="Título 1 1 1 17 22" xfId="48629" xr:uid="{00000000-0005-0000-0000-0000F5C10000}"/>
    <cellStyle name="Título 1 1 1 17 22 2" xfId="48630" xr:uid="{00000000-0005-0000-0000-0000F6C10000}"/>
    <cellStyle name="Título 1 1 1 17 23" xfId="48631" xr:uid="{00000000-0005-0000-0000-0000F7C10000}"/>
    <cellStyle name="Título 1 1 1 17 23 2" xfId="48632" xr:uid="{00000000-0005-0000-0000-0000F8C10000}"/>
    <cellStyle name="Título 1 1 1 17 24" xfId="48633" xr:uid="{00000000-0005-0000-0000-0000F9C10000}"/>
    <cellStyle name="Título 1 1 1 17 24 2" xfId="48634" xr:uid="{00000000-0005-0000-0000-0000FAC10000}"/>
    <cellStyle name="Título 1 1 1 17 25" xfId="48635" xr:uid="{00000000-0005-0000-0000-0000FBC10000}"/>
    <cellStyle name="Título 1 1 1 17 25 2" xfId="48636" xr:uid="{00000000-0005-0000-0000-0000FCC10000}"/>
    <cellStyle name="Título 1 1 1 17 26" xfId="48637" xr:uid="{00000000-0005-0000-0000-0000FDC10000}"/>
    <cellStyle name="Título 1 1 1 17 26 2" xfId="48638" xr:uid="{00000000-0005-0000-0000-0000FEC10000}"/>
    <cellStyle name="Título 1 1 1 17 27" xfId="48639" xr:uid="{00000000-0005-0000-0000-0000FFC10000}"/>
    <cellStyle name="Título 1 1 1 17 27 2" xfId="48640" xr:uid="{00000000-0005-0000-0000-000000C20000}"/>
    <cellStyle name="Título 1 1 1 17 28" xfId="48641" xr:uid="{00000000-0005-0000-0000-000001C20000}"/>
    <cellStyle name="Título 1 1 1 17 28 2" xfId="48642" xr:uid="{00000000-0005-0000-0000-000002C20000}"/>
    <cellStyle name="Título 1 1 1 17 29" xfId="48643" xr:uid="{00000000-0005-0000-0000-000003C20000}"/>
    <cellStyle name="Título 1 1 1 17 29 2" xfId="48644" xr:uid="{00000000-0005-0000-0000-000004C20000}"/>
    <cellStyle name="Título 1 1 1 17 3" xfId="1368" xr:uid="{00000000-0005-0000-0000-000005C20000}"/>
    <cellStyle name="Título 1 1 1 17 3 2" xfId="48645" xr:uid="{00000000-0005-0000-0000-000006C20000}"/>
    <cellStyle name="Título 1 1 1 17 30" xfId="48646" xr:uid="{00000000-0005-0000-0000-000007C20000}"/>
    <cellStyle name="Título 1 1 1 17 30 2" xfId="48647" xr:uid="{00000000-0005-0000-0000-000008C20000}"/>
    <cellStyle name="Título 1 1 1 17 31" xfId="48648" xr:uid="{00000000-0005-0000-0000-000009C20000}"/>
    <cellStyle name="Título 1 1 1 17 31 2" xfId="48649" xr:uid="{00000000-0005-0000-0000-00000AC20000}"/>
    <cellStyle name="Título 1 1 1 17 32" xfId="48650" xr:uid="{00000000-0005-0000-0000-00000BC20000}"/>
    <cellStyle name="Título 1 1 1 17 32 2" xfId="48651" xr:uid="{00000000-0005-0000-0000-00000CC20000}"/>
    <cellStyle name="Título 1 1 1 17 33" xfId="48652" xr:uid="{00000000-0005-0000-0000-00000DC20000}"/>
    <cellStyle name="Título 1 1 1 17 33 2" xfId="48653" xr:uid="{00000000-0005-0000-0000-00000EC20000}"/>
    <cellStyle name="Título 1 1 1 17 34" xfId="48654" xr:uid="{00000000-0005-0000-0000-00000FC20000}"/>
    <cellStyle name="Título 1 1 1 17 34 2" xfId="48655" xr:uid="{00000000-0005-0000-0000-000010C20000}"/>
    <cellStyle name="Título 1 1 1 17 35" xfId="48656" xr:uid="{00000000-0005-0000-0000-000011C20000}"/>
    <cellStyle name="Título 1 1 1 17 35 2" xfId="48657" xr:uid="{00000000-0005-0000-0000-000012C20000}"/>
    <cellStyle name="Título 1 1 1 17 36" xfId="48658" xr:uid="{00000000-0005-0000-0000-000013C20000}"/>
    <cellStyle name="Título 1 1 1 17 36 2" xfId="48659" xr:uid="{00000000-0005-0000-0000-000014C20000}"/>
    <cellStyle name="Título 1 1 1 17 37" xfId="48660" xr:uid="{00000000-0005-0000-0000-000015C20000}"/>
    <cellStyle name="Título 1 1 1 17 37 2" xfId="48661" xr:uid="{00000000-0005-0000-0000-000016C20000}"/>
    <cellStyle name="Título 1 1 1 17 38" xfId="48662" xr:uid="{00000000-0005-0000-0000-000017C20000}"/>
    <cellStyle name="Título 1 1 1 17 39" xfId="48663" xr:uid="{00000000-0005-0000-0000-000018C20000}"/>
    <cellStyle name="Título 1 1 1 17 4" xfId="48664" xr:uid="{00000000-0005-0000-0000-000019C20000}"/>
    <cellStyle name="Título 1 1 1 17 4 2" xfId="48665" xr:uid="{00000000-0005-0000-0000-00001AC20000}"/>
    <cellStyle name="Título 1 1 1 17 40" xfId="48666" xr:uid="{00000000-0005-0000-0000-00001BC20000}"/>
    <cellStyle name="Título 1 1 1 17 41" xfId="48667" xr:uid="{00000000-0005-0000-0000-00001CC20000}"/>
    <cellStyle name="Título 1 1 1 17 42" xfId="48668" xr:uid="{00000000-0005-0000-0000-00001DC20000}"/>
    <cellStyle name="Título 1 1 1 17 43" xfId="48669" xr:uid="{00000000-0005-0000-0000-00001EC20000}"/>
    <cellStyle name="Título 1 1 1 17 44" xfId="48670" xr:uid="{00000000-0005-0000-0000-00001FC20000}"/>
    <cellStyle name="Título 1 1 1 17 45" xfId="48671" xr:uid="{00000000-0005-0000-0000-000020C20000}"/>
    <cellStyle name="Título 1 1 1 17 46" xfId="48672" xr:uid="{00000000-0005-0000-0000-000021C20000}"/>
    <cellStyle name="Título 1 1 1 17 47" xfId="48673" xr:uid="{00000000-0005-0000-0000-000022C20000}"/>
    <cellStyle name="Título 1 1 1 17 48" xfId="48674" xr:uid="{00000000-0005-0000-0000-000023C20000}"/>
    <cellStyle name="Título 1 1 1 17 49" xfId="48675" xr:uid="{00000000-0005-0000-0000-000024C20000}"/>
    <cellStyle name="Título 1 1 1 17 5" xfId="48676" xr:uid="{00000000-0005-0000-0000-000025C20000}"/>
    <cellStyle name="Título 1 1 1 17 5 2" xfId="48677" xr:uid="{00000000-0005-0000-0000-000026C20000}"/>
    <cellStyle name="Título 1 1 1 17 50" xfId="48678" xr:uid="{00000000-0005-0000-0000-000027C20000}"/>
    <cellStyle name="Título 1 1 1 17 51" xfId="48679" xr:uid="{00000000-0005-0000-0000-000028C20000}"/>
    <cellStyle name="Título 1 1 1 17 52" xfId="48680" xr:uid="{00000000-0005-0000-0000-000029C20000}"/>
    <cellStyle name="Título 1 1 1 17 53" xfId="48681" xr:uid="{00000000-0005-0000-0000-00002AC20000}"/>
    <cellStyle name="Título 1 1 1 17 54" xfId="48682" xr:uid="{00000000-0005-0000-0000-00002BC20000}"/>
    <cellStyle name="Título 1 1 1 17 55" xfId="48683" xr:uid="{00000000-0005-0000-0000-00002CC20000}"/>
    <cellStyle name="Título 1 1 1 17 56" xfId="48684" xr:uid="{00000000-0005-0000-0000-00002DC20000}"/>
    <cellStyle name="Título 1 1 1 17 57" xfId="48685" xr:uid="{00000000-0005-0000-0000-00002EC20000}"/>
    <cellStyle name="Título 1 1 1 17 58" xfId="48686" xr:uid="{00000000-0005-0000-0000-00002FC20000}"/>
    <cellStyle name="Título 1 1 1 17 59" xfId="48687" xr:uid="{00000000-0005-0000-0000-000030C20000}"/>
    <cellStyle name="Título 1 1 1 17 6" xfId="48688" xr:uid="{00000000-0005-0000-0000-000031C20000}"/>
    <cellStyle name="Título 1 1 1 17 6 2" xfId="48689" xr:uid="{00000000-0005-0000-0000-000032C20000}"/>
    <cellStyle name="Título 1 1 1 17 60" xfId="48690" xr:uid="{00000000-0005-0000-0000-000033C20000}"/>
    <cellStyle name="Título 1 1 1 17 61" xfId="48691" xr:uid="{00000000-0005-0000-0000-000034C20000}"/>
    <cellStyle name="Título 1 1 1 17 62" xfId="48692" xr:uid="{00000000-0005-0000-0000-000035C20000}"/>
    <cellStyle name="Título 1 1 1 17 63" xfId="48693" xr:uid="{00000000-0005-0000-0000-000036C20000}"/>
    <cellStyle name="Título 1 1 1 17 64" xfId="48694" xr:uid="{00000000-0005-0000-0000-000037C20000}"/>
    <cellStyle name="Título 1 1 1 17 65" xfId="48695" xr:uid="{00000000-0005-0000-0000-000038C20000}"/>
    <cellStyle name="Título 1 1 1 17 66" xfId="48696" xr:uid="{00000000-0005-0000-0000-000039C20000}"/>
    <cellStyle name="Título 1 1 1 17 67" xfId="48697" xr:uid="{00000000-0005-0000-0000-00003AC20000}"/>
    <cellStyle name="Título 1 1 1 17 68" xfId="48698" xr:uid="{00000000-0005-0000-0000-00003BC20000}"/>
    <cellStyle name="Título 1 1 1 17 69" xfId="52920" xr:uid="{00000000-0005-0000-0000-00003CC20000}"/>
    <cellStyle name="Título 1 1 1 17 7" xfId="48699" xr:uid="{00000000-0005-0000-0000-00003DC20000}"/>
    <cellStyle name="Título 1 1 1 17 7 2" xfId="48700" xr:uid="{00000000-0005-0000-0000-00003EC20000}"/>
    <cellStyle name="Título 1 1 1 17 70" xfId="53381" xr:uid="{00000000-0005-0000-0000-00003FC20000}"/>
    <cellStyle name="Título 1 1 1 17 8" xfId="48701" xr:uid="{00000000-0005-0000-0000-000040C20000}"/>
    <cellStyle name="Título 1 1 1 17 8 2" xfId="48702" xr:uid="{00000000-0005-0000-0000-000041C20000}"/>
    <cellStyle name="Título 1 1 1 17 9" xfId="48703" xr:uid="{00000000-0005-0000-0000-000042C20000}"/>
    <cellStyle name="Título 1 1 1 17 9 2" xfId="48704" xr:uid="{00000000-0005-0000-0000-000043C20000}"/>
    <cellStyle name="Título 1 1 1 18" xfId="1369" xr:uid="{00000000-0005-0000-0000-000044C20000}"/>
    <cellStyle name="Título 1 1 1 18 10" xfId="48705" xr:uid="{00000000-0005-0000-0000-000045C20000}"/>
    <cellStyle name="Título 1 1 1 18 10 2" xfId="48706" xr:uid="{00000000-0005-0000-0000-000046C20000}"/>
    <cellStyle name="Título 1 1 1 18 11" xfId="48707" xr:uid="{00000000-0005-0000-0000-000047C20000}"/>
    <cellStyle name="Título 1 1 1 18 11 2" xfId="48708" xr:uid="{00000000-0005-0000-0000-000048C20000}"/>
    <cellStyle name="Título 1 1 1 18 12" xfId="48709" xr:uid="{00000000-0005-0000-0000-000049C20000}"/>
    <cellStyle name="Título 1 1 1 18 12 2" xfId="48710" xr:uid="{00000000-0005-0000-0000-00004AC20000}"/>
    <cellStyle name="Título 1 1 1 18 13" xfId="48711" xr:uid="{00000000-0005-0000-0000-00004BC20000}"/>
    <cellStyle name="Título 1 1 1 18 13 2" xfId="48712" xr:uid="{00000000-0005-0000-0000-00004CC20000}"/>
    <cellStyle name="Título 1 1 1 18 14" xfId="48713" xr:uid="{00000000-0005-0000-0000-00004DC20000}"/>
    <cellStyle name="Título 1 1 1 18 14 2" xfId="48714" xr:uid="{00000000-0005-0000-0000-00004EC20000}"/>
    <cellStyle name="Título 1 1 1 18 15" xfId="48715" xr:uid="{00000000-0005-0000-0000-00004FC20000}"/>
    <cellStyle name="Título 1 1 1 18 15 2" xfId="48716" xr:uid="{00000000-0005-0000-0000-000050C20000}"/>
    <cellStyle name="Título 1 1 1 18 16" xfId="48717" xr:uid="{00000000-0005-0000-0000-000051C20000}"/>
    <cellStyle name="Título 1 1 1 18 16 2" xfId="48718" xr:uid="{00000000-0005-0000-0000-000052C20000}"/>
    <cellStyle name="Título 1 1 1 18 17" xfId="48719" xr:uid="{00000000-0005-0000-0000-000053C20000}"/>
    <cellStyle name="Título 1 1 1 18 17 2" xfId="48720" xr:uid="{00000000-0005-0000-0000-000054C20000}"/>
    <cellStyle name="Título 1 1 1 18 18" xfId="48721" xr:uid="{00000000-0005-0000-0000-000055C20000}"/>
    <cellStyle name="Título 1 1 1 18 18 2" xfId="48722" xr:uid="{00000000-0005-0000-0000-000056C20000}"/>
    <cellStyle name="Título 1 1 1 18 19" xfId="48723" xr:uid="{00000000-0005-0000-0000-000057C20000}"/>
    <cellStyle name="Título 1 1 1 18 19 2" xfId="48724" xr:uid="{00000000-0005-0000-0000-000058C20000}"/>
    <cellStyle name="Título 1 1 1 18 2" xfId="1370" xr:uid="{00000000-0005-0000-0000-000059C20000}"/>
    <cellStyle name="Título 1 1 1 18 2 2" xfId="48725" xr:uid="{00000000-0005-0000-0000-00005AC20000}"/>
    <cellStyle name="Título 1 1 1 18 20" xfId="48726" xr:uid="{00000000-0005-0000-0000-00005BC20000}"/>
    <cellStyle name="Título 1 1 1 18 20 2" xfId="48727" xr:uid="{00000000-0005-0000-0000-00005CC20000}"/>
    <cellStyle name="Título 1 1 1 18 21" xfId="48728" xr:uid="{00000000-0005-0000-0000-00005DC20000}"/>
    <cellStyle name="Título 1 1 1 18 21 2" xfId="48729" xr:uid="{00000000-0005-0000-0000-00005EC20000}"/>
    <cellStyle name="Título 1 1 1 18 22" xfId="48730" xr:uid="{00000000-0005-0000-0000-00005FC20000}"/>
    <cellStyle name="Título 1 1 1 18 22 2" xfId="48731" xr:uid="{00000000-0005-0000-0000-000060C20000}"/>
    <cellStyle name="Título 1 1 1 18 23" xfId="48732" xr:uid="{00000000-0005-0000-0000-000061C20000}"/>
    <cellStyle name="Título 1 1 1 18 23 2" xfId="48733" xr:uid="{00000000-0005-0000-0000-000062C20000}"/>
    <cellStyle name="Título 1 1 1 18 24" xfId="48734" xr:uid="{00000000-0005-0000-0000-000063C20000}"/>
    <cellStyle name="Título 1 1 1 18 24 2" xfId="48735" xr:uid="{00000000-0005-0000-0000-000064C20000}"/>
    <cellStyle name="Título 1 1 1 18 25" xfId="48736" xr:uid="{00000000-0005-0000-0000-000065C20000}"/>
    <cellStyle name="Título 1 1 1 18 25 2" xfId="48737" xr:uid="{00000000-0005-0000-0000-000066C20000}"/>
    <cellStyle name="Título 1 1 1 18 26" xfId="48738" xr:uid="{00000000-0005-0000-0000-000067C20000}"/>
    <cellStyle name="Título 1 1 1 18 26 2" xfId="48739" xr:uid="{00000000-0005-0000-0000-000068C20000}"/>
    <cellStyle name="Título 1 1 1 18 27" xfId="48740" xr:uid="{00000000-0005-0000-0000-000069C20000}"/>
    <cellStyle name="Título 1 1 1 18 27 2" xfId="48741" xr:uid="{00000000-0005-0000-0000-00006AC20000}"/>
    <cellStyle name="Título 1 1 1 18 28" xfId="48742" xr:uid="{00000000-0005-0000-0000-00006BC20000}"/>
    <cellStyle name="Título 1 1 1 18 28 2" xfId="48743" xr:uid="{00000000-0005-0000-0000-00006CC20000}"/>
    <cellStyle name="Título 1 1 1 18 29" xfId="48744" xr:uid="{00000000-0005-0000-0000-00006DC20000}"/>
    <cellStyle name="Título 1 1 1 18 29 2" xfId="48745" xr:uid="{00000000-0005-0000-0000-00006EC20000}"/>
    <cellStyle name="Título 1 1 1 18 3" xfId="1371" xr:uid="{00000000-0005-0000-0000-00006FC20000}"/>
    <cellStyle name="Título 1 1 1 18 3 2" xfId="48746" xr:uid="{00000000-0005-0000-0000-000070C20000}"/>
    <cellStyle name="Título 1 1 1 18 30" xfId="48747" xr:uid="{00000000-0005-0000-0000-000071C20000}"/>
    <cellStyle name="Título 1 1 1 18 30 2" xfId="48748" xr:uid="{00000000-0005-0000-0000-000072C20000}"/>
    <cellStyle name="Título 1 1 1 18 31" xfId="48749" xr:uid="{00000000-0005-0000-0000-000073C20000}"/>
    <cellStyle name="Título 1 1 1 18 31 2" xfId="48750" xr:uid="{00000000-0005-0000-0000-000074C20000}"/>
    <cellStyle name="Título 1 1 1 18 32" xfId="48751" xr:uid="{00000000-0005-0000-0000-000075C20000}"/>
    <cellStyle name="Título 1 1 1 18 32 2" xfId="48752" xr:uid="{00000000-0005-0000-0000-000076C20000}"/>
    <cellStyle name="Título 1 1 1 18 33" xfId="48753" xr:uid="{00000000-0005-0000-0000-000077C20000}"/>
    <cellStyle name="Título 1 1 1 18 33 2" xfId="48754" xr:uid="{00000000-0005-0000-0000-000078C20000}"/>
    <cellStyle name="Título 1 1 1 18 34" xfId="48755" xr:uid="{00000000-0005-0000-0000-000079C20000}"/>
    <cellStyle name="Título 1 1 1 18 34 2" xfId="48756" xr:uid="{00000000-0005-0000-0000-00007AC20000}"/>
    <cellStyle name="Título 1 1 1 18 35" xfId="48757" xr:uid="{00000000-0005-0000-0000-00007BC20000}"/>
    <cellStyle name="Título 1 1 1 18 35 2" xfId="48758" xr:uid="{00000000-0005-0000-0000-00007CC20000}"/>
    <cellStyle name="Título 1 1 1 18 36" xfId="48759" xr:uid="{00000000-0005-0000-0000-00007DC20000}"/>
    <cellStyle name="Título 1 1 1 18 36 2" xfId="48760" xr:uid="{00000000-0005-0000-0000-00007EC20000}"/>
    <cellStyle name="Título 1 1 1 18 37" xfId="48761" xr:uid="{00000000-0005-0000-0000-00007FC20000}"/>
    <cellStyle name="Título 1 1 1 18 37 2" xfId="48762" xr:uid="{00000000-0005-0000-0000-000080C20000}"/>
    <cellStyle name="Título 1 1 1 18 38" xfId="48763" xr:uid="{00000000-0005-0000-0000-000081C20000}"/>
    <cellStyle name="Título 1 1 1 18 39" xfId="48764" xr:uid="{00000000-0005-0000-0000-000082C20000}"/>
    <cellStyle name="Título 1 1 1 18 4" xfId="48765" xr:uid="{00000000-0005-0000-0000-000083C20000}"/>
    <cellStyle name="Título 1 1 1 18 4 2" xfId="48766" xr:uid="{00000000-0005-0000-0000-000084C20000}"/>
    <cellStyle name="Título 1 1 1 18 40" xfId="48767" xr:uid="{00000000-0005-0000-0000-000085C20000}"/>
    <cellStyle name="Título 1 1 1 18 41" xfId="48768" xr:uid="{00000000-0005-0000-0000-000086C20000}"/>
    <cellStyle name="Título 1 1 1 18 42" xfId="48769" xr:uid="{00000000-0005-0000-0000-000087C20000}"/>
    <cellStyle name="Título 1 1 1 18 43" xfId="48770" xr:uid="{00000000-0005-0000-0000-000088C20000}"/>
    <cellStyle name="Título 1 1 1 18 44" xfId="48771" xr:uid="{00000000-0005-0000-0000-000089C20000}"/>
    <cellStyle name="Título 1 1 1 18 45" xfId="48772" xr:uid="{00000000-0005-0000-0000-00008AC20000}"/>
    <cellStyle name="Título 1 1 1 18 46" xfId="48773" xr:uid="{00000000-0005-0000-0000-00008BC20000}"/>
    <cellStyle name="Título 1 1 1 18 47" xfId="48774" xr:uid="{00000000-0005-0000-0000-00008CC20000}"/>
    <cellStyle name="Título 1 1 1 18 48" xfId="48775" xr:uid="{00000000-0005-0000-0000-00008DC20000}"/>
    <cellStyle name="Título 1 1 1 18 49" xfId="48776" xr:uid="{00000000-0005-0000-0000-00008EC20000}"/>
    <cellStyle name="Título 1 1 1 18 5" xfId="48777" xr:uid="{00000000-0005-0000-0000-00008FC20000}"/>
    <cellStyle name="Título 1 1 1 18 5 2" xfId="48778" xr:uid="{00000000-0005-0000-0000-000090C20000}"/>
    <cellStyle name="Título 1 1 1 18 50" xfId="48779" xr:uid="{00000000-0005-0000-0000-000091C20000}"/>
    <cellStyle name="Título 1 1 1 18 51" xfId="48780" xr:uid="{00000000-0005-0000-0000-000092C20000}"/>
    <cellStyle name="Título 1 1 1 18 52" xfId="48781" xr:uid="{00000000-0005-0000-0000-000093C20000}"/>
    <cellStyle name="Título 1 1 1 18 53" xfId="48782" xr:uid="{00000000-0005-0000-0000-000094C20000}"/>
    <cellStyle name="Título 1 1 1 18 54" xfId="48783" xr:uid="{00000000-0005-0000-0000-000095C20000}"/>
    <cellStyle name="Título 1 1 1 18 55" xfId="48784" xr:uid="{00000000-0005-0000-0000-000096C20000}"/>
    <cellStyle name="Título 1 1 1 18 56" xfId="48785" xr:uid="{00000000-0005-0000-0000-000097C20000}"/>
    <cellStyle name="Título 1 1 1 18 57" xfId="48786" xr:uid="{00000000-0005-0000-0000-000098C20000}"/>
    <cellStyle name="Título 1 1 1 18 58" xfId="48787" xr:uid="{00000000-0005-0000-0000-000099C20000}"/>
    <cellStyle name="Título 1 1 1 18 59" xfId="48788" xr:uid="{00000000-0005-0000-0000-00009AC20000}"/>
    <cellStyle name="Título 1 1 1 18 6" xfId="48789" xr:uid="{00000000-0005-0000-0000-00009BC20000}"/>
    <cellStyle name="Título 1 1 1 18 6 2" xfId="48790" xr:uid="{00000000-0005-0000-0000-00009CC20000}"/>
    <cellStyle name="Título 1 1 1 18 60" xfId="48791" xr:uid="{00000000-0005-0000-0000-00009DC20000}"/>
    <cellStyle name="Título 1 1 1 18 61" xfId="48792" xr:uid="{00000000-0005-0000-0000-00009EC20000}"/>
    <cellStyle name="Título 1 1 1 18 62" xfId="48793" xr:uid="{00000000-0005-0000-0000-00009FC20000}"/>
    <cellStyle name="Título 1 1 1 18 63" xfId="48794" xr:uid="{00000000-0005-0000-0000-0000A0C20000}"/>
    <cellStyle name="Título 1 1 1 18 64" xfId="48795" xr:uid="{00000000-0005-0000-0000-0000A1C20000}"/>
    <cellStyle name="Título 1 1 1 18 65" xfId="48796" xr:uid="{00000000-0005-0000-0000-0000A2C20000}"/>
    <cellStyle name="Título 1 1 1 18 66" xfId="48797" xr:uid="{00000000-0005-0000-0000-0000A3C20000}"/>
    <cellStyle name="Título 1 1 1 18 67" xfId="48798" xr:uid="{00000000-0005-0000-0000-0000A4C20000}"/>
    <cellStyle name="Título 1 1 1 18 68" xfId="48799" xr:uid="{00000000-0005-0000-0000-0000A5C20000}"/>
    <cellStyle name="Título 1 1 1 18 69" xfId="53017" xr:uid="{00000000-0005-0000-0000-0000A6C20000}"/>
    <cellStyle name="Título 1 1 1 18 7" xfId="48800" xr:uid="{00000000-0005-0000-0000-0000A7C20000}"/>
    <cellStyle name="Título 1 1 1 18 7 2" xfId="48801" xr:uid="{00000000-0005-0000-0000-0000A8C20000}"/>
    <cellStyle name="Título 1 1 1 18 70" xfId="53478" xr:uid="{00000000-0005-0000-0000-0000A9C20000}"/>
    <cellStyle name="Título 1 1 1 18 8" xfId="48802" xr:uid="{00000000-0005-0000-0000-0000AAC20000}"/>
    <cellStyle name="Título 1 1 1 18 8 2" xfId="48803" xr:uid="{00000000-0005-0000-0000-0000ABC20000}"/>
    <cellStyle name="Título 1 1 1 18 9" xfId="48804" xr:uid="{00000000-0005-0000-0000-0000ACC20000}"/>
    <cellStyle name="Título 1 1 1 18 9 2" xfId="48805" xr:uid="{00000000-0005-0000-0000-0000ADC20000}"/>
    <cellStyle name="Título 1 1 1 19" xfId="1372" xr:uid="{00000000-0005-0000-0000-0000AEC20000}"/>
    <cellStyle name="Título 1 1 1 19 10" xfId="48806" xr:uid="{00000000-0005-0000-0000-0000AFC20000}"/>
    <cellStyle name="Título 1 1 1 19 10 2" xfId="48807" xr:uid="{00000000-0005-0000-0000-0000B0C20000}"/>
    <cellStyle name="Título 1 1 1 19 11" xfId="48808" xr:uid="{00000000-0005-0000-0000-0000B1C20000}"/>
    <cellStyle name="Título 1 1 1 19 11 2" xfId="48809" xr:uid="{00000000-0005-0000-0000-0000B2C20000}"/>
    <cellStyle name="Título 1 1 1 19 12" xfId="48810" xr:uid="{00000000-0005-0000-0000-0000B3C20000}"/>
    <cellStyle name="Título 1 1 1 19 12 2" xfId="48811" xr:uid="{00000000-0005-0000-0000-0000B4C20000}"/>
    <cellStyle name="Título 1 1 1 19 13" xfId="48812" xr:uid="{00000000-0005-0000-0000-0000B5C20000}"/>
    <cellStyle name="Título 1 1 1 19 13 2" xfId="48813" xr:uid="{00000000-0005-0000-0000-0000B6C20000}"/>
    <cellStyle name="Título 1 1 1 19 14" xfId="48814" xr:uid="{00000000-0005-0000-0000-0000B7C20000}"/>
    <cellStyle name="Título 1 1 1 19 14 2" xfId="48815" xr:uid="{00000000-0005-0000-0000-0000B8C20000}"/>
    <cellStyle name="Título 1 1 1 19 15" xfId="48816" xr:uid="{00000000-0005-0000-0000-0000B9C20000}"/>
    <cellStyle name="Título 1 1 1 19 15 2" xfId="48817" xr:uid="{00000000-0005-0000-0000-0000BAC20000}"/>
    <cellStyle name="Título 1 1 1 19 16" xfId="48818" xr:uid="{00000000-0005-0000-0000-0000BBC20000}"/>
    <cellStyle name="Título 1 1 1 19 16 2" xfId="48819" xr:uid="{00000000-0005-0000-0000-0000BCC20000}"/>
    <cellStyle name="Título 1 1 1 19 17" xfId="48820" xr:uid="{00000000-0005-0000-0000-0000BDC20000}"/>
    <cellStyle name="Título 1 1 1 19 17 2" xfId="48821" xr:uid="{00000000-0005-0000-0000-0000BEC20000}"/>
    <cellStyle name="Título 1 1 1 19 18" xfId="48822" xr:uid="{00000000-0005-0000-0000-0000BFC20000}"/>
    <cellStyle name="Título 1 1 1 19 18 2" xfId="48823" xr:uid="{00000000-0005-0000-0000-0000C0C20000}"/>
    <cellStyle name="Título 1 1 1 19 19" xfId="48824" xr:uid="{00000000-0005-0000-0000-0000C1C20000}"/>
    <cellStyle name="Título 1 1 1 19 19 2" xfId="48825" xr:uid="{00000000-0005-0000-0000-0000C2C20000}"/>
    <cellStyle name="Título 1 1 1 19 2" xfId="1373" xr:uid="{00000000-0005-0000-0000-0000C3C20000}"/>
    <cellStyle name="Título 1 1 1 19 2 2" xfId="48826" xr:uid="{00000000-0005-0000-0000-0000C4C20000}"/>
    <cellStyle name="Título 1 1 1 19 20" xfId="48827" xr:uid="{00000000-0005-0000-0000-0000C5C20000}"/>
    <cellStyle name="Título 1 1 1 19 20 2" xfId="48828" xr:uid="{00000000-0005-0000-0000-0000C6C20000}"/>
    <cellStyle name="Título 1 1 1 19 21" xfId="48829" xr:uid="{00000000-0005-0000-0000-0000C7C20000}"/>
    <cellStyle name="Título 1 1 1 19 21 2" xfId="48830" xr:uid="{00000000-0005-0000-0000-0000C8C20000}"/>
    <cellStyle name="Título 1 1 1 19 22" xfId="48831" xr:uid="{00000000-0005-0000-0000-0000C9C20000}"/>
    <cellStyle name="Título 1 1 1 19 22 2" xfId="48832" xr:uid="{00000000-0005-0000-0000-0000CAC20000}"/>
    <cellStyle name="Título 1 1 1 19 23" xfId="48833" xr:uid="{00000000-0005-0000-0000-0000CBC20000}"/>
    <cellStyle name="Título 1 1 1 19 23 2" xfId="48834" xr:uid="{00000000-0005-0000-0000-0000CCC20000}"/>
    <cellStyle name="Título 1 1 1 19 24" xfId="48835" xr:uid="{00000000-0005-0000-0000-0000CDC20000}"/>
    <cellStyle name="Título 1 1 1 19 24 2" xfId="48836" xr:uid="{00000000-0005-0000-0000-0000CEC20000}"/>
    <cellStyle name="Título 1 1 1 19 25" xfId="48837" xr:uid="{00000000-0005-0000-0000-0000CFC20000}"/>
    <cellStyle name="Título 1 1 1 19 25 2" xfId="48838" xr:uid="{00000000-0005-0000-0000-0000D0C20000}"/>
    <cellStyle name="Título 1 1 1 19 26" xfId="48839" xr:uid="{00000000-0005-0000-0000-0000D1C20000}"/>
    <cellStyle name="Título 1 1 1 19 26 2" xfId="48840" xr:uid="{00000000-0005-0000-0000-0000D2C20000}"/>
    <cellStyle name="Título 1 1 1 19 27" xfId="48841" xr:uid="{00000000-0005-0000-0000-0000D3C20000}"/>
    <cellStyle name="Título 1 1 1 19 27 2" xfId="48842" xr:uid="{00000000-0005-0000-0000-0000D4C20000}"/>
    <cellStyle name="Título 1 1 1 19 28" xfId="48843" xr:uid="{00000000-0005-0000-0000-0000D5C20000}"/>
    <cellStyle name="Título 1 1 1 19 28 2" xfId="48844" xr:uid="{00000000-0005-0000-0000-0000D6C20000}"/>
    <cellStyle name="Título 1 1 1 19 29" xfId="48845" xr:uid="{00000000-0005-0000-0000-0000D7C20000}"/>
    <cellStyle name="Título 1 1 1 19 29 2" xfId="48846" xr:uid="{00000000-0005-0000-0000-0000D8C20000}"/>
    <cellStyle name="Título 1 1 1 19 3" xfId="1374" xr:uid="{00000000-0005-0000-0000-0000D9C20000}"/>
    <cellStyle name="Título 1 1 1 19 3 2" xfId="48847" xr:uid="{00000000-0005-0000-0000-0000DAC20000}"/>
    <cellStyle name="Título 1 1 1 19 30" xfId="48848" xr:uid="{00000000-0005-0000-0000-0000DBC20000}"/>
    <cellStyle name="Título 1 1 1 19 30 2" xfId="48849" xr:uid="{00000000-0005-0000-0000-0000DCC20000}"/>
    <cellStyle name="Título 1 1 1 19 31" xfId="48850" xr:uid="{00000000-0005-0000-0000-0000DDC20000}"/>
    <cellStyle name="Título 1 1 1 19 31 2" xfId="48851" xr:uid="{00000000-0005-0000-0000-0000DEC20000}"/>
    <cellStyle name="Título 1 1 1 19 32" xfId="48852" xr:uid="{00000000-0005-0000-0000-0000DFC20000}"/>
    <cellStyle name="Título 1 1 1 19 32 2" xfId="48853" xr:uid="{00000000-0005-0000-0000-0000E0C20000}"/>
    <cellStyle name="Título 1 1 1 19 33" xfId="48854" xr:uid="{00000000-0005-0000-0000-0000E1C20000}"/>
    <cellStyle name="Título 1 1 1 19 33 2" xfId="48855" xr:uid="{00000000-0005-0000-0000-0000E2C20000}"/>
    <cellStyle name="Título 1 1 1 19 34" xfId="48856" xr:uid="{00000000-0005-0000-0000-0000E3C20000}"/>
    <cellStyle name="Título 1 1 1 19 34 2" xfId="48857" xr:uid="{00000000-0005-0000-0000-0000E4C20000}"/>
    <cellStyle name="Título 1 1 1 19 35" xfId="48858" xr:uid="{00000000-0005-0000-0000-0000E5C20000}"/>
    <cellStyle name="Título 1 1 1 19 35 2" xfId="48859" xr:uid="{00000000-0005-0000-0000-0000E6C20000}"/>
    <cellStyle name="Título 1 1 1 19 36" xfId="48860" xr:uid="{00000000-0005-0000-0000-0000E7C20000}"/>
    <cellStyle name="Título 1 1 1 19 36 2" xfId="48861" xr:uid="{00000000-0005-0000-0000-0000E8C20000}"/>
    <cellStyle name="Título 1 1 1 19 37" xfId="48862" xr:uid="{00000000-0005-0000-0000-0000E9C20000}"/>
    <cellStyle name="Título 1 1 1 19 37 2" xfId="48863" xr:uid="{00000000-0005-0000-0000-0000EAC20000}"/>
    <cellStyle name="Título 1 1 1 19 38" xfId="48864" xr:uid="{00000000-0005-0000-0000-0000EBC20000}"/>
    <cellStyle name="Título 1 1 1 19 39" xfId="48865" xr:uid="{00000000-0005-0000-0000-0000ECC20000}"/>
    <cellStyle name="Título 1 1 1 19 4" xfId="48866" xr:uid="{00000000-0005-0000-0000-0000EDC20000}"/>
    <cellStyle name="Título 1 1 1 19 4 2" xfId="48867" xr:uid="{00000000-0005-0000-0000-0000EEC20000}"/>
    <cellStyle name="Título 1 1 1 19 40" xfId="48868" xr:uid="{00000000-0005-0000-0000-0000EFC20000}"/>
    <cellStyle name="Título 1 1 1 19 41" xfId="48869" xr:uid="{00000000-0005-0000-0000-0000F0C20000}"/>
    <cellStyle name="Título 1 1 1 19 42" xfId="48870" xr:uid="{00000000-0005-0000-0000-0000F1C20000}"/>
    <cellStyle name="Título 1 1 1 19 43" xfId="48871" xr:uid="{00000000-0005-0000-0000-0000F2C20000}"/>
    <cellStyle name="Título 1 1 1 19 44" xfId="48872" xr:uid="{00000000-0005-0000-0000-0000F3C20000}"/>
    <cellStyle name="Título 1 1 1 19 45" xfId="48873" xr:uid="{00000000-0005-0000-0000-0000F4C20000}"/>
    <cellStyle name="Título 1 1 1 19 46" xfId="48874" xr:uid="{00000000-0005-0000-0000-0000F5C20000}"/>
    <cellStyle name="Título 1 1 1 19 47" xfId="48875" xr:uid="{00000000-0005-0000-0000-0000F6C20000}"/>
    <cellStyle name="Título 1 1 1 19 48" xfId="48876" xr:uid="{00000000-0005-0000-0000-0000F7C20000}"/>
    <cellStyle name="Título 1 1 1 19 49" xfId="48877" xr:uid="{00000000-0005-0000-0000-0000F8C20000}"/>
    <cellStyle name="Título 1 1 1 19 5" xfId="48878" xr:uid="{00000000-0005-0000-0000-0000F9C20000}"/>
    <cellStyle name="Título 1 1 1 19 5 2" xfId="48879" xr:uid="{00000000-0005-0000-0000-0000FAC20000}"/>
    <cellStyle name="Título 1 1 1 19 50" xfId="48880" xr:uid="{00000000-0005-0000-0000-0000FBC20000}"/>
    <cellStyle name="Título 1 1 1 19 51" xfId="48881" xr:uid="{00000000-0005-0000-0000-0000FCC20000}"/>
    <cellStyle name="Título 1 1 1 19 52" xfId="48882" xr:uid="{00000000-0005-0000-0000-0000FDC20000}"/>
    <cellStyle name="Título 1 1 1 19 53" xfId="48883" xr:uid="{00000000-0005-0000-0000-0000FEC20000}"/>
    <cellStyle name="Título 1 1 1 19 54" xfId="48884" xr:uid="{00000000-0005-0000-0000-0000FFC20000}"/>
    <cellStyle name="Título 1 1 1 19 55" xfId="48885" xr:uid="{00000000-0005-0000-0000-000000C30000}"/>
    <cellStyle name="Título 1 1 1 19 56" xfId="48886" xr:uid="{00000000-0005-0000-0000-000001C30000}"/>
    <cellStyle name="Título 1 1 1 19 57" xfId="48887" xr:uid="{00000000-0005-0000-0000-000002C30000}"/>
    <cellStyle name="Título 1 1 1 19 58" xfId="48888" xr:uid="{00000000-0005-0000-0000-000003C30000}"/>
    <cellStyle name="Título 1 1 1 19 59" xfId="48889" xr:uid="{00000000-0005-0000-0000-000004C30000}"/>
    <cellStyle name="Título 1 1 1 19 6" xfId="48890" xr:uid="{00000000-0005-0000-0000-000005C30000}"/>
    <cellStyle name="Título 1 1 1 19 6 2" xfId="48891" xr:uid="{00000000-0005-0000-0000-000006C30000}"/>
    <cellStyle name="Título 1 1 1 19 60" xfId="48892" xr:uid="{00000000-0005-0000-0000-000007C30000}"/>
    <cellStyle name="Título 1 1 1 19 61" xfId="48893" xr:uid="{00000000-0005-0000-0000-000008C30000}"/>
    <cellStyle name="Título 1 1 1 19 62" xfId="48894" xr:uid="{00000000-0005-0000-0000-000009C30000}"/>
    <cellStyle name="Título 1 1 1 19 63" xfId="48895" xr:uid="{00000000-0005-0000-0000-00000AC30000}"/>
    <cellStyle name="Título 1 1 1 19 64" xfId="48896" xr:uid="{00000000-0005-0000-0000-00000BC30000}"/>
    <cellStyle name="Título 1 1 1 19 65" xfId="48897" xr:uid="{00000000-0005-0000-0000-00000CC30000}"/>
    <cellStyle name="Título 1 1 1 19 66" xfId="48898" xr:uid="{00000000-0005-0000-0000-00000DC30000}"/>
    <cellStyle name="Título 1 1 1 19 67" xfId="48899" xr:uid="{00000000-0005-0000-0000-00000EC30000}"/>
    <cellStyle name="Título 1 1 1 19 68" xfId="48900" xr:uid="{00000000-0005-0000-0000-00000FC30000}"/>
    <cellStyle name="Título 1 1 1 19 69" xfId="53010" xr:uid="{00000000-0005-0000-0000-000010C30000}"/>
    <cellStyle name="Título 1 1 1 19 7" xfId="48901" xr:uid="{00000000-0005-0000-0000-000011C30000}"/>
    <cellStyle name="Título 1 1 1 19 7 2" xfId="48902" xr:uid="{00000000-0005-0000-0000-000012C30000}"/>
    <cellStyle name="Título 1 1 1 19 70" xfId="53471" xr:uid="{00000000-0005-0000-0000-000013C30000}"/>
    <cellStyle name="Título 1 1 1 19 8" xfId="48903" xr:uid="{00000000-0005-0000-0000-000014C30000}"/>
    <cellStyle name="Título 1 1 1 19 8 2" xfId="48904" xr:uid="{00000000-0005-0000-0000-000015C30000}"/>
    <cellStyle name="Título 1 1 1 19 9" xfId="48905" xr:uid="{00000000-0005-0000-0000-000016C30000}"/>
    <cellStyle name="Título 1 1 1 19 9 2" xfId="48906" xr:uid="{00000000-0005-0000-0000-000017C30000}"/>
    <cellStyle name="Título 1 1 1 2" xfId="1375" xr:uid="{00000000-0005-0000-0000-000018C30000}"/>
    <cellStyle name="Título 1 1 1 2 10" xfId="48907" xr:uid="{00000000-0005-0000-0000-000019C30000}"/>
    <cellStyle name="Título 1 1 1 2 10 2" xfId="48908" xr:uid="{00000000-0005-0000-0000-00001AC30000}"/>
    <cellStyle name="Título 1 1 1 2 11" xfId="48909" xr:uid="{00000000-0005-0000-0000-00001BC30000}"/>
    <cellStyle name="Título 1 1 1 2 11 2" xfId="48910" xr:uid="{00000000-0005-0000-0000-00001CC30000}"/>
    <cellStyle name="Título 1 1 1 2 12" xfId="48911" xr:uid="{00000000-0005-0000-0000-00001DC30000}"/>
    <cellStyle name="Título 1 1 1 2 12 2" xfId="48912" xr:uid="{00000000-0005-0000-0000-00001EC30000}"/>
    <cellStyle name="Título 1 1 1 2 13" xfId="48913" xr:uid="{00000000-0005-0000-0000-00001FC30000}"/>
    <cellStyle name="Título 1 1 1 2 13 2" xfId="48914" xr:uid="{00000000-0005-0000-0000-000020C30000}"/>
    <cellStyle name="Título 1 1 1 2 14" xfId="48915" xr:uid="{00000000-0005-0000-0000-000021C30000}"/>
    <cellStyle name="Título 1 1 1 2 14 2" xfId="48916" xr:uid="{00000000-0005-0000-0000-000022C30000}"/>
    <cellStyle name="Título 1 1 1 2 15" xfId="48917" xr:uid="{00000000-0005-0000-0000-000023C30000}"/>
    <cellStyle name="Título 1 1 1 2 15 2" xfId="48918" xr:uid="{00000000-0005-0000-0000-000024C30000}"/>
    <cellStyle name="Título 1 1 1 2 16" xfId="48919" xr:uid="{00000000-0005-0000-0000-000025C30000}"/>
    <cellStyle name="Título 1 1 1 2 16 2" xfId="48920" xr:uid="{00000000-0005-0000-0000-000026C30000}"/>
    <cellStyle name="Título 1 1 1 2 17" xfId="48921" xr:uid="{00000000-0005-0000-0000-000027C30000}"/>
    <cellStyle name="Título 1 1 1 2 17 2" xfId="48922" xr:uid="{00000000-0005-0000-0000-000028C30000}"/>
    <cellStyle name="Título 1 1 1 2 18" xfId="48923" xr:uid="{00000000-0005-0000-0000-000029C30000}"/>
    <cellStyle name="Título 1 1 1 2 18 2" xfId="48924" xr:uid="{00000000-0005-0000-0000-00002AC30000}"/>
    <cellStyle name="Título 1 1 1 2 19" xfId="48925" xr:uid="{00000000-0005-0000-0000-00002BC30000}"/>
    <cellStyle name="Título 1 1 1 2 19 2" xfId="48926" xr:uid="{00000000-0005-0000-0000-00002CC30000}"/>
    <cellStyle name="Título 1 1 1 2 2" xfId="1376" xr:uid="{00000000-0005-0000-0000-00002DC30000}"/>
    <cellStyle name="Título 1 1 1 2 2 2" xfId="48927" xr:uid="{00000000-0005-0000-0000-00002EC30000}"/>
    <cellStyle name="Título 1 1 1 2 20" xfId="48928" xr:uid="{00000000-0005-0000-0000-00002FC30000}"/>
    <cellStyle name="Título 1 1 1 2 20 2" xfId="48929" xr:uid="{00000000-0005-0000-0000-000030C30000}"/>
    <cellStyle name="Título 1 1 1 2 21" xfId="48930" xr:uid="{00000000-0005-0000-0000-000031C30000}"/>
    <cellStyle name="Título 1 1 1 2 21 2" xfId="48931" xr:uid="{00000000-0005-0000-0000-000032C30000}"/>
    <cellStyle name="Título 1 1 1 2 22" xfId="48932" xr:uid="{00000000-0005-0000-0000-000033C30000}"/>
    <cellStyle name="Título 1 1 1 2 22 2" xfId="48933" xr:uid="{00000000-0005-0000-0000-000034C30000}"/>
    <cellStyle name="Título 1 1 1 2 23" xfId="48934" xr:uid="{00000000-0005-0000-0000-000035C30000}"/>
    <cellStyle name="Título 1 1 1 2 23 2" xfId="48935" xr:uid="{00000000-0005-0000-0000-000036C30000}"/>
    <cellStyle name="Título 1 1 1 2 24" xfId="48936" xr:uid="{00000000-0005-0000-0000-000037C30000}"/>
    <cellStyle name="Título 1 1 1 2 24 2" xfId="48937" xr:uid="{00000000-0005-0000-0000-000038C30000}"/>
    <cellStyle name="Título 1 1 1 2 25" xfId="48938" xr:uid="{00000000-0005-0000-0000-000039C30000}"/>
    <cellStyle name="Título 1 1 1 2 25 2" xfId="48939" xr:uid="{00000000-0005-0000-0000-00003AC30000}"/>
    <cellStyle name="Título 1 1 1 2 26" xfId="48940" xr:uid="{00000000-0005-0000-0000-00003BC30000}"/>
    <cellStyle name="Título 1 1 1 2 26 2" xfId="48941" xr:uid="{00000000-0005-0000-0000-00003CC30000}"/>
    <cellStyle name="Título 1 1 1 2 27" xfId="48942" xr:uid="{00000000-0005-0000-0000-00003DC30000}"/>
    <cellStyle name="Título 1 1 1 2 27 2" xfId="48943" xr:uid="{00000000-0005-0000-0000-00003EC30000}"/>
    <cellStyle name="Título 1 1 1 2 28" xfId="48944" xr:uid="{00000000-0005-0000-0000-00003FC30000}"/>
    <cellStyle name="Título 1 1 1 2 28 2" xfId="48945" xr:uid="{00000000-0005-0000-0000-000040C30000}"/>
    <cellStyle name="Título 1 1 1 2 29" xfId="48946" xr:uid="{00000000-0005-0000-0000-000041C30000}"/>
    <cellStyle name="Título 1 1 1 2 29 2" xfId="48947" xr:uid="{00000000-0005-0000-0000-000042C30000}"/>
    <cellStyle name="Título 1 1 1 2 3" xfId="1377" xr:uid="{00000000-0005-0000-0000-000043C30000}"/>
    <cellStyle name="Título 1 1 1 2 3 2" xfId="48948" xr:uid="{00000000-0005-0000-0000-000044C30000}"/>
    <cellStyle name="Título 1 1 1 2 30" xfId="48949" xr:uid="{00000000-0005-0000-0000-000045C30000}"/>
    <cellStyle name="Título 1 1 1 2 30 2" xfId="48950" xr:uid="{00000000-0005-0000-0000-000046C30000}"/>
    <cellStyle name="Título 1 1 1 2 31" xfId="48951" xr:uid="{00000000-0005-0000-0000-000047C30000}"/>
    <cellStyle name="Título 1 1 1 2 31 2" xfId="48952" xr:uid="{00000000-0005-0000-0000-000048C30000}"/>
    <cellStyle name="Título 1 1 1 2 32" xfId="48953" xr:uid="{00000000-0005-0000-0000-000049C30000}"/>
    <cellStyle name="Título 1 1 1 2 32 2" xfId="48954" xr:uid="{00000000-0005-0000-0000-00004AC30000}"/>
    <cellStyle name="Título 1 1 1 2 33" xfId="48955" xr:uid="{00000000-0005-0000-0000-00004BC30000}"/>
    <cellStyle name="Título 1 1 1 2 33 2" xfId="48956" xr:uid="{00000000-0005-0000-0000-00004CC30000}"/>
    <cellStyle name="Título 1 1 1 2 34" xfId="48957" xr:uid="{00000000-0005-0000-0000-00004DC30000}"/>
    <cellStyle name="Título 1 1 1 2 34 2" xfId="48958" xr:uid="{00000000-0005-0000-0000-00004EC30000}"/>
    <cellStyle name="Título 1 1 1 2 35" xfId="48959" xr:uid="{00000000-0005-0000-0000-00004FC30000}"/>
    <cellStyle name="Título 1 1 1 2 35 2" xfId="48960" xr:uid="{00000000-0005-0000-0000-000050C30000}"/>
    <cellStyle name="Título 1 1 1 2 36" xfId="48961" xr:uid="{00000000-0005-0000-0000-000051C30000}"/>
    <cellStyle name="Título 1 1 1 2 36 2" xfId="48962" xr:uid="{00000000-0005-0000-0000-000052C30000}"/>
    <cellStyle name="Título 1 1 1 2 37" xfId="48963" xr:uid="{00000000-0005-0000-0000-000053C30000}"/>
    <cellStyle name="Título 1 1 1 2 37 2" xfId="48964" xr:uid="{00000000-0005-0000-0000-000054C30000}"/>
    <cellStyle name="Título 1 1 1 2 38" xfId="48965" xr:uid="{00000000-0005-0000-0000-000055C30000}"/>
    <cellStyle name="Título 1 1 1 2 39" xfId="48966" xr:uid="{00000000-0005-0000-0000-000056C30000}"/>
    <cellStyle name="Título 1 1 1 2 4" xfId="48967" xr:uid="{00000000-0005-0000-0000-000057C30000}"/>
    <cellStyle name="Título 1 1 1 2 4 2" xfId="48968" xr:uid="{00000000-0005-0000-0000-000058C30000}"/>
    <cellStyle name="Título 1 1 1 2 40" xfId="48969" xr:uid="{00000000-0005-0000-0000-000059C30000}"/>
    <cellStyle name="Título 1 1 1 2 41" xfId="48970" xr:uid="{00000000-0005-0000-0000-00005AC30000}"/>
    <cellStyle name="Título 1 1 1 2 42" xfId="48971" xr:uid="{00000000-0005-0000-0000-00005BC30000}"/>
    <cellStyle name="Título 1 1 1 2 43" xfId="48972" xr:uid="{00000000-0005-0000-0000-00005CC30000}"/>
    <cellStyle name="Título 1 1 1 2 44" xfId="48973" xr:uid="{00000000-0005-0000-0000-00005DC30000}"/>
    <cellStyle name="Título 1 1 1 2 45" xfId="48974" xr:uid="{00000000-0005-0000-0000-00005EC30000}"/>
    <cellStyle name="Título 1 1 1 2 46" xfId="48975" xr:uid="{00000000-0005-0000-0000-00005FC30000}"/>
    <cellStyle name="Título 1 1 1 2 47" xfId="48976" xr:uid="{00000000-0005-0000-0000-000060C30000}"/>
    <cellStyle name="Título 1 1 1 2 48" xfId="48977" xr:uid="{00000000-0005-0000-0000-000061C30000}"/>
    <cellStyle name="Título 1 1 1 2 49" xfId="48978" xr:uid="{00000000-0005-0000-0000-000062C30000}"/>
    <cellStyle name="Título 1 1 1 2 5" xfId="48979" xr:uid="{00000000-0005-0000-0000-000063C30000}"/>
    <cellStyle name="Título 1 1 1 2 5 2" xfId="48980" xr:uid="{00000000-0005-0000-0000-000064C30000}"/>
    <cellStyle name="Título 1 1 1 2 50" xfId="48981" xr:uid="{00000000-0005-0000-0000-000065C30000}"/>
    <cellStyle name="Título 1 1 1 2 51" xfId="48982" xr:uid="{00000000-0005-0000-0000-000066C30000}"/>
    <cellStyle name="Título 1 1 1 2 52" xfId="48983" xr:uid="{00000000-0005-0000-0000-000067C30000}"/>
    <cellStyle name="Título 1 1 1 2 53" xfId="48984" xr:uid="{00000000-0005-0000-0000-000068C30000}"/>
    <cellStyle name="Título 1 1 1 2 54" xfId="48985" xr:uid="{00000000-0005-0000-0000-000069C30000}"/>
    <cellStyle name="Título 1 1 1 2 55" xfId="48986" xr:uid="{00000000-0005-0000-0000-00006AC30000}"/>
    <cellStyle name="Título 1 1 1 2 56" xfId="48987" xr:uid="{00000000-0005-0000-0000-00006BC30000}"/>
    <cellStyle name="Título 1 1 1 2 57" xfId="48988" xr:uid="{00000000-0005-0000-0000-00006CC30000}"/>
    <cellStyle name="Título 1 1 1 2 58" xfId="48989" xr:uid="{00000000-0005-0000-0000-00006DC30000}"/>
    <cellStyle name="Título 1 1 1 2 59" xfId="48990" xr:uid="{00000000-0005-0000-0000-00006EC30000}"/>
    <cellStyle name="Título 1 1 1 2 6" xfId="48991" xr:uid="{00000000-0005-0000-0000-00006FC30000}"/>
    <cellStyle name="Título 1 1 1 2 6 2" xfId="48992" xr:uid="{00000000-0005-0000-0000-000070C30000}"/>
    <cellStyle name="Título 1 1 1 2 60" xfId="48993" xr:uid="{00000000-0005-0000-0000-000071C30000}"/>
    <cellStyle name="Título 1 1 1 2 61" xfId="48994" xr:uid="{00000000-0005-0000-0000-000072C30000}"/>
    <cellStyle name="Título 1 1 1 2 62" xfId="48995" xr:uid="{00000000-0005-0000-0000-000073C30000}"/>
    <cellStyle name="Título 1 1 1 2 63" xfId="48996" xr:uid="{00000000-0005-0000-0000-000074C30000}"/>
    <cellStyle name="Título 1 1 1 2 64" xfId="48997" xr:uid="{00000000-0005-0000-0000-000075C30000}"/>
    <cellStyle name="Título 1 1 1 2 65" xfId="48998" xr:uid="{00000000-0005-0000-0000-000076C30000}"/>
    <cellStyle name="Título 1 1 1 2 66" xfId="48999" xr:uid="{00000000-0005-0000-0000-000077C30000}"/>
    <cellStyle name="Título 1 1 1 2 67" xfId="49000" xr:uid="{00000000-0005-0000-0000-000078C30000}"/>
    <cellStyle name="Título 1 1 1 2 68" xfId="49001" xr:uid="{00000000-0005-0000-0000-000079C30000}"/>
    <cellStyle name="Título 1 1 1 2 69" xfId="52869" xr:uid="{00000000-0005-0000-0000-00007AC30000}"/>
    <cellStyle name="Título 1 1 1 2 7" xfId="49002" xr:uid="{00000000-0005-0000-0000-00007BC30000}"/>
    <cellStyle name="Título 1 1 1 2 7 2" xfId="49003" xr:uid="{00000000-0005-0000-0000-00007CC30000}"/>
    <cellStyle name="Título 1 1 1 2 70" xfId="53330" xr:uid="{00000000-0005-0000-0000-00007DC30000}"/>
    <cellStyle name="Título 1 1 1 2 8" xfId="49004" xr:uid="{00000000-0005-0000-0000-00007EC30000}"/>
    <cellStyle name="Título 1 1 1 2 8 2" xfId="49005" xr:uid="{00000000-0005-0000-0000-00007FC30000}"/>
    <cellStyle name="Título 1 1 1 2 9" xfId="49006" xr:uid="{00000000-0005-0000-0000-000080C30000}"/>
    <cellStyle name="Título 1 1 1 2 9 2" xfId="49007" xr:uid="{00000000-0005-0000-0000-000081C30000}"/>
    <cellStyle name="Título 1 1 1 20" xfId="1378" xr:uid="{00000000-0005-0000-0000-000082C30000}"/>
    <cellStyle name="Título 1 1 1 20 10" xfId="49008" xr:uid="{00000000-0005-0000-0000-000083C30000}"/>
    <cellStyle name="Título 1 1 1 20 10 2" xfId="49009" xr:uid="{00000000-0005-0000-0000-000084C30000}"/>
    <cellStyle name="Título 1 1 1 20 11" xfId="49010" xr:uid="{00000000-0005-0000-0000-000085C30000}"/>
    <cellStyle name="Título 1 1 1 20 11 2" xfId="49011" xr:uid="{00000000-0005-0000-0000-000086C30000}"/>
    <cellStyle name="Título 1 1 1 20 12" xfId="49012" xr:uid="{00000000-0005-0000-0000-000087C30000}"/>
    <cellStyle name="Título 1 1 1 20 12 2" xfId="49013" xr:uid="{00000000-0005-0000-0000-000088C30000}"/>
    <cellStyle name="Título 1 1 1 20 13" xfId="49014" xr:uid="{00000000-0005-0000-0000-000089C30000}"/>
    <cellStyle name="Título 1 1 1 20 13 2" xfId="49015" xr:uid="{00000000-0005-0000-0000-00008AC30000}"/>
    <cellStyle name="Título 1 1 1 20 14" xfId="49016" xr:uid="{00000000-0005-0000-0000-00008BC30000}"/>
    <cellStyle name="Título 1 1 1 20 14 2" xfId="49017" xr:uid="{00000000-0005-0000-0000-00008CC30000}"/>
    <cellStyle name="Título 1 1 1 20 15" xfId="49018" xr:uid="{00000000-0005-0000-0000-00008DC30000}"/>
    <cellStyle name="Título 1 1 1 20 15 2" xfId="49019" xr:uid="{00000000-0005-0000-0000-00008EC30000}"/>
    <cellStyle name="Título 1 1 1 20 16" xfId="49020" xr:uid="{00000000-0005-0000-0000-00008FC30000}"/>
    <cellStyle name="Título 1 1 1 20 16 2" xfId="49021" xr:uid="{00000000-0005-0000-0000-000090C30000}"/>
    <cellStyle name="Título 1 1 1 20 17" xfId="49022" xr:uid="{00000000-0005-0000-0000-000091C30000}"/>
    <cellStyle name="Título 1 1 1 20 17 2" xfId="49023" xr:uid="{00000000-0005-0000-0000-000092C30000}"/>
    <cellStyle name="Título 1 1 1 20 18" xfId="49024" xr:uid="{00000000-0005-0000-0000-000093C30000}"/>
    <cellStyle name="Título 1 1 1 20 18 2" xfId="49025" xr:uid="{00000000-0005-0000-0000-000094C30000}"/>
    <cellStyle name="Título 1 1 1 20 19" xfId="49026" xr:uid="{00000000-0005-0000-0000-000095C30000}"/>
    <cellStyle name="Título 1 1 1 20 19 2" xfId="49027" xr:uid="{00000000-0005-0000-0000-000096C30000}"/>
    <cellStyle name="Título 1 1 1 20 2" xfId="1379" xr:uid="{00000000-0005-0000-0000-000097C30000}"/>
    <cellStyle name="Título 1 1 1 20 2 2" xfId="49028" xr:uid="{00000000-0005-0000-0000-000098C30000}"/>
    <cellStyle name="Título 1 1 1 20 20" xfId="49029" xr:uid="{00000000-0005-0000-0000-000099C30000}"/>
    <cellStyle name="Título 1 1 1 20 20 2" xfId="49030" xr:uid="{00000000-0005-0000-0000-00009AC30000}"/>
    <cellStyle name="Título 1 1 1 20 21" xfId="49031" xr:uid="{00000000-0005-0000-0000-00009BC30000}"/>
    <cellStyle name="Título 1 1 1 20 21 2" xfId="49032" xr:uid="{00000000-0005-0000-0000-00009CC30000}"/>
    <cellStyle name="Título 1 1 1 20 22" xfId="49033" xr:uid="{00000000-0005-0000-0000-00009DC30000}"/>
    <cellStyle name="Título 1 1 1 20 22 2" xfId="49034" xr:uid="{00000000-0005-0000-0000-00009EC30000}"/>
    <cellStyle name="Título 1 1 1 20 23" xfId="49035" xr:uid="{00000000-0005-0000-0000-00009FC30000}"/>
    <cellStyle name="Título 1 1 1 20 23 2" xfId="49036" xr:uid="{00000000-0005-0000-0000-0000A0C30000}"/>
    <cellStyle name="Título 1 1 1 20 24" xfId="49037" xr:uid="{00000000-0005-0000-0000-0000A1C30000}"/>
    <cellStyle name="Título 1 1 1 20 24 2" xfId="49038" xr:uid="{00000000-0005-0000-0000-0000A2C30000}"/>
    <cellStyle name="Título 1 1 1 20 25" xfId="49039" xr:uid="{00000000-0005-0000-0000-0000A3C30000}"/>
    <cellStyle name="Título 1 1 1 20 25 2" xfId="49040" xr:uid="{00000000-0005-0000-0000-0000A4C30000}"/>
    <cellStyle name="Título 1 1 1 20 26" xfId="49041" xr:uid="{00000000-0005-0000-0000-0000A5C30000}"/>
    <cellStyle name="Título 1 1 1 20 26 2" xfId="49042" xr:uid="{00000000-0005-0000-0000-0000A6C30000}"/>
    <cellStyle name="Título 1 1 1 20 27" xfId="49043" xr:uid="{00000000-0005-0000-0000-0000A7C30000}"/>
    <cellStyle name="Título 1 1 1 20 27 2" xfId="49044" xr:uid="{00000000-0005-0000-0000-0000A8C30000}"/>
    <cellStyle name="Título 1 1 1 20 28" xfId="49045" xr:uid="{00000000-0005-0000-0000-0000A9C30000}"/>
    <cellStyle name="Título 1 1 1 20 28 2" xfId="49046" xr:uid="{00000000-0005-0000-0000-0000AAC30000}"/>
    <cellStyle name="Título 1 1 1 20 29" xfId="49047" xr:uid="{00000000-0005-0000-0000-0000ABC30000}"/>
    <cellStyle name="Título 1 1 1 20 29 2" xfId="49048" xr:uid="{00000000-0005-0000-0000-0000ACC30000}"/>
    <cellStyle name="Título 1 1 1 20 3" xfId="1380" xr:uid="{00000000-0005-0000-0000-0000ADC30000}"/>
    <cellStyle name="Título 1 1 1 20 3 2" xfId="49049" xr:uid="{00000000-0005-0000-0000-0000AEC30000}"/>
    <cellStyle name="Título 1 1 1 20 30" xfId="49050" xr:uid="{00000000-0005-0000-0000-0000AFC30000}"/>
    <cellStyle name="Título 1 1 1 20 30 2" xfId="49051" xr:uid="{00000000-0005-0000-0000-0000B0C30000}"/>
    <cellStyle name="Título 1 1 1 20 31" xfId="49052" xr:uid="{00000000-0005-0000-0000-0000B1C30000}"/>
    <cellStyle name="Título 1 1 1 20 31 2" xfId="49053" xr:uid="{00000000-0005-0000-0000-0000B2C30000}"/>
    <cellStyle name="Título 1 1 1 20 32" xfId="49054" xr:uid="{00000000-0005-0000-0000-0000B3C30000}"/>
    <cellStyle name="Título 1 1 1 20 32 2" xfId="49055" xr:uid="{00000000-0005-0000-0000-0000B4C30000}"/>
    <cellStyle name="Título 1 1 1 20 33" xfId="49056" xr:uid="{00000000-0005-0000-0000-0000B5C30000}"/>
    <cellStyle name="Título 1 1 1 20 33 2" xfId="49057" xr:uid="{00000000-0005-0000-0000-0000B6C30000}"/>
    <cellStyle name="Título 1 1 1 20 34" xfId="49058" xr:uid="{00000000-0005-0000-0000-0000B7C30000}"/>
    <cellStyle name="Título 1 1 1 20 34 2" xfId="49059" xr:uid="{00000000-0005-0000-0000-0000B8C30000}"/>
    <cellStyle name="Título 1 1 1 20 35" xfId="49060" xr:uid="{00000000-0005-0000-0000-0000B9C30000}"/>
    <cellStyle name="Título 1 1 1 20 35 2" xfId="49061" xr:uid="{00000000-0005-0000-0000-0000BAC30000}"/>
    <cellStyle name="Título 1 1 1 20 36" xfId="49062" xr:uid="{00000000-0005-0000-0000-0000BBC30000}"/>
    <cellStyle name="Título 1 1 1 20 36 2" xfId="49063" xr:uid="{00000000-0005-0000-0000-0000BCC30000}"/>
    <cellStyle name="Título 1 1 1 20 37" xfId="49064" xr:uid="{00000000-0005-0000-0000-0000BDC30000}"/>
    <cellStyle name="Título 1 1 1 20 38" xfId="49065" xr:uid="{00000000-0005-0000-0000-0000BEC30000}"/>
    <cellStyle name="Título 1 1 1 20 39" xfId="49066" xr:uid="{00000000-0005-0000-0000-0000BFC30000}"/>
    <cellStyle name="Título 1 1 1 20 4" xfId="49067" xr:uid="{00000000-0005-0000-0000-0000C0C30000}"/>
    <cellStyle name="Título 1 1 1 20 4 2" xfId="49068" xr:uid="{00000000-0005-0000-0000-0000C1C30000}"/>
    <cellStyle name="Título 1 1 1 20 40" xfId="49069" xr:uid="{00000000-0005-0000-0000-0000C2C30000}"/>
    <cellStyle name="Título 1 1 1 20 41" xfId="49070" xr:uid="{00000000-0005-0000-0000-0000C3C30000}"/>
    <cellStyle name="Título 1 1 1 20 42" xfId="49071" xr:uid="{00000000-0005-0000-0000-0000C4C30000}"/>
    <cellStyle name="Título 1 1 1 20 43" xfId="49072" xr:uid="{00000000-0005-0000-0000-0000C5C30000}"/>
    <cellStyle name="Título 1 1 1 20 44" xfId="49073" xr:uid="{00000000-0005-0000-0000-0000C6C30000}"/>
    <cellStyle name="Título 1 1 1 20 45" xfId="49074" xr:uid="{00000000-0005-0000-0000-0000C7C30000}"/>
    <cellStyle name="Título 1 1 1 20 46" xfId="49075" xr:uid="{00000000-0005-0000-0000-0000C8C30000}"/>
    <cellStyle name="Título 1 1 1 20 47" xfId="49076" xr:uid="{00000000-0005-0000-0000-0000C9C30000}"/>
    <cellStyle name="Título 1 1 1 20 48" xfId="49077" xr:uid="{00000000-0005-0000-0000-0000CAC30000}"/>
    <cellStyle name="Título 1 1 1 20 49" xfId="49078" xr:uid="{00000000-0005-0000-0000-0000CBC30000}"/>
    <cellStyle name="Título 1 1 1 20 5" xfId="49079" xr:uid="{00000000-0005-0000-0000-0000CCC30000}"/>
    <cellStyle name="Título 1 1 1 20 5 2" xfId="49080" xr:uid="{00000000-0005-0000-0000-0000CDC30000}"/>
    <cellStyle name="Título 1 1 1 20 50" xfId="49081" xr:uid="{00000000-0005-0000-0000-0000CEC30000}"/>
    <cellStyle name="Título 1 1 1 20 51" xfId="49082" xr:uid="{00000000-0005-0000-0000-0000CFC30000}"/>
    <cellStyle name="Título 1 1 1 20 52" xfId="49083" xr:uid="{00000000-0005-0000-0000-0000D0C30000}"/>
    <cellStyle name="Título 1 1 1 20 53" xfId="49084" xr:uid="{00000000-0005-0000-0000-0000D1C30000}"/>
    <cellStyle name="Título 1 1 1 20 54" xfId="49085" xr:uid="{00000000-0005-0000-0000-0000D2C30000}"/>
    <cellStyle name="Título 1 1 1 20 55" xfId="49086" xr:uid="{00000000-0005-0000-0000-0000D3C30000}"/>
    <cellStyle name="Título 1 1 1 20 56" xfId="49087" xr:uid="{00000000-0005-0000-0000-0000D4C30000}"/>
    <cellStyle name="Título 1 1 1 20 57" xfId="49088" xr:uid="{00000000-0005-0000-0000-0000D5C30000}"/>
    <cellStyle name="Título 1 1 1 20 58" xfId="49089" xr:uid="{00000000-0005-0000-0000-0000D6C30000}"/>
    <cellStyle name="Título 1 1 1 20 59" xfId="49090" xr:uid="{00000000-0005-0000-0000-0000D7C30000}"/>
    <cellStyle name="Título 1 1 1 20 6" xfId="49091" xr:uid="{00000000-0005-0000-0000-0000D8C30000}"/>
    <cellStyle name="Título 1 1 1 20 6 2" xfId="49092" xr:uid="{00000000-0005-0000-0000-0000D9C30000}"/>
    <cellStyle name="Título 1 1 1 20 60" xfId="49093" xr:uid="{00000000-0005-0000-0000-0000DAC30000}"/>
    <cellStyle name="Título 1 1 1 20 61" xfId="49094" xr:uid="{00000000-0005-0000-0000-0000DBC30000}"/>
    <cellStyle name="Título 1 1 1 20 62" xfId="49095" xr:uid="{00000000-0005-0000-0000-0000DCC30000}"/>
    <cellStyle name="Título 1 1 1 20 63" xfId="49096" xr:uid="{00000000-0005-0000-0000-0000DDC30000}"/>
    <cellStyle name="Título 1 1 1 20 64" xfId="49097" xr:uid="{00000000-0005-0000-0000-0000DEC30000}"/>
    <cellStyle name="Título 1 1 1 20 65" xfId="49098" xr:uid="{00000000-0005-0000-0000-0000DFC30000}"/>
    <cellStyle name="Título 1 1 1 20 66" xfId="49099" xr:uid="{00000000-0005-0000-0000-0000E0C30000}"/>
    <cellStyle name="Título 1 1 1 20 67" xfId="49100" xr:uid="{00000000-0005-0000-0000-0000E1C30000}"/>
    <cellStyle name="Título 1 1 1 20 68" xfId="53019" xr:uid="{00000000-0005-0000-0000-0000E2C30000}"/>
    <cellStyle name="Título 1 1 1 20 69" xfId="53480" xr:uid="{00000000-0005-0000-0000-0000E3C30000}"/>
    <cellStyle name="Título 1 1 1 20 7" xfId="49101" xr:uid="{00000000-0005-0000-0000-0000E4C30000}"/>
    <cellStyle name="Título 1 1 1 20 7 2" xfId="49102" xr:uid="{00000000-0005-0000-0000-0000E5C30000}"/>
    <cellStyle name="Título 1 1 1 20 8" xfId="49103" xr:uid="{00000000-0005-0000-0000-0000E6C30000}"/>
    <cellStyle name="Título 1 1 1 20 8 2" xfId="49104" xr:uid="{00000000-0005-0000-0000-0000E7C30000}"/>
    <cellStyle name="Título 1 1 1 20 9" xfId="49105" xr:uid="{00000000-0005-0000-0000-0000E8C30000}"/>
    <cellStyle name="Título 1 1 1 20 9 2" xfId="49106" xr:uid="{00000000-0005-0000-0000-0000E9C30000}"/>
    <cellStyle name="Título 1 1 1 21" xfId="1381" xr:uid="{00000000-0005-0000-0000-0000EAC30000}"/>
    <cellStyle name="Título 1 1 1 21 2" xfId="49107" xr:uid="{00000000-0005-0000-0000-0000EBC30000}"/>
    <cellStyle name="Título 1 1 1 22" xfId="49108" xr:uid="{00000000-0005-0000-0000-0000ECC30000}"/>
    <cellStyle name="Título 1 1 1 22 2" xfId="49109" xr:uid="{00000000-0005-0000-0000-0000EDC30000}"/>
    <cellStyle name="Título 1 1 1 23" xfId="49110" xr:uid="{00000000-0005-0000-0000-0000EEC30000}"/>
    <cellStyle name="Título 1 1 1 23 2" xfId="49111" xr:uid="{00000000-0005-0000-0000-0000EFC30000}"/>
    <cellStyle name="Título 1 1 1 24" xfId="49112" xr:uid="{00000000-0005-0000-0000-0000F0C30000}"/>
    <cellStyle name="Título 1 1 1 24 2" xfId="49113" xr:uid="{00000000-0005-0000-0000-0000F1C30000}"/>
    <cellStyle name="Título 1 1 1 25" xfId="49114" xr:uid="{00000000-0005-0000-0000-0000F2C30000}"/>
    <cellStyle name="Título 1 1 1 25 2" xfId="49115" xr:uid="{00000000-0005-0000-0000-0000F3C30000}"/>
    <cellStyle name="Título 1 1 1 26" xfId="49116" xr:uid="{00000000-0005-0000-0000-0000F4C30000}"/>
    <cellStyle name="Título 1 1 1 26 2" xfId="49117" xr:uid="{00000000-0005-0000-0000-0000F5C30000}"/>
    <cellStyle name="Título 1 1 1 27" xfId="49118" xr:uid="{00000000-0005-0000-0000-0000F6C30000}"/>
    <cellStyle name="Título 1 1 1 27 2" xfId="49119" xr:uid="{00000000-0005-0000-0000-0000F7C30000}"/>
    <cellStyle name="Título 1 1 1 28" xfId="49120" xr:uid="{00000000-0005-0000-0000-0000F8C30000}"/>
    <cellStyle name="Título 1 1 1 28 2" xfId="49121" xr:uid="{00000000-0005-0000-0000-0000F9C30000}"/>
    <cellStyle name="Título 1 1 1 29" xfId="49122" xr:uid="{00000000-0005-0000-0000-0000FAC30000}"/>
    <cellStyle name="Título 1 1 1 29 2" xfId="49123" xr:uid="{00000000-0005-0000-0000-0000FBC30000}"/>
    <cellStyle name="Título 1 1 1 3" xfId="1382" xr:uid="{00000000-0005-0000-0000-0000FCC30000}"/>
    <cellStyle name="Título 1 1 1 3 10" xfId="49124" xr:uid="{00000000-0005-0000-0000-0000FDC30000}"/>
    <cellStyle name="Título 1 1 1 3 10 2" xfId="49125" xr:uid="{00000000-0005-0000-0000-0000FEC30000}"/>
    <cellStyle name="Título 1 1 1 3 11" xfId="49126" xr:uid="{00000000-0005-0000-0000-0000FFC30000}"/>
    <cellStyle name="Título 1 1 1 3 11 2" xfId="49127" xr:uid="{00000000-0005-0000-0000-000000C40000}"/>
    <cellStyle name="Título 1 1 1 3 12" xfId="49128" xr:uid="{00000000-0005-0000-0000-000001C40000}"/>
    <cellStyle name="Título 1 1 1 3 12 2" xfId="49129" xr:uid="{00000000-0005-0000-0000-000002C40000}"/>
    <cellStyle name="Título 1 1 1 3 13" xfId="49130" xr:uid="{00000000-0005-0000-0000-000003C40000}"/>
    <cellStyle name="Título 1 1 1 3 13 2" xfId="49131" xr:uid="{00000000-0005-0000-0000-000004C40000}"/>
    <cellStyle name="Título 1 1 1 3 14" xfId="49132" xr:uid="{00000000-0005-0000-0000-000005C40000}"/>
    <cellStyle name="Título 1 1 1 3 14 2" xfId="49133" xr:uid="{00000000-0005-0000-0000-000006C40000}"/>
    <cellStyle name="Título 1 1 1 3 15" xfId="49134" xr:uid="{00000000-0005-0000-0000-000007C40000}"/>
    <cellStyle name="Título 1 1 1 3 15 2" xfId="49135" xr:uid="{00000000-0005-0000-0000-000008C40000}"/>
    <cellStyle name="Título 1 1 1 3 16" xfId="49136" xr:uid="{00000000-0005-0000-0000-000009C40000}"/>
    <cellStyle name="Título 1 1 1 3 16 2" xfId="49137" xr:uid="{00000000-0005-0000-0000-00000AC40000}"/>
    <cellStyle name="Título 1 1 1 3 17" xfId="49138" xr:uid="{00000000-0005-0000-0000-00000BC40000}"/>
    <cellStyle name="Título 1 1 1 3 17 2" xfId="49139" xr:uid="{00000000-0005-0000-0000-00000CC40000}"/>
    <cellStyle name="Título 1 1 1 3 18" xfId="49140" xr:uid="{00000000-0005-0000-0000-00000DC40000}"/>
    <cellStyle name="Título 1 1 1 3 18 2" xfId="49141" xr:uid="{00000000-0005-0000-0000-00000EC40000}"/>
    <cellStyle name="Título 1 1 1 3 19" xfId="49142" xr:uid="{00000000-0005-0000-0000-00000FC40000}"/>
    <cellStyle name="Título 1 1 1 3 19 2" xfId="49143" xr:uid="{00000000-0005-0000-0000-000010C40000}"/>
    <cellStyle name="Título 1 1 1 3 2" xfId="1383" xr:uid="{00000000-0005-0000-0000-000011C40000}"/>
    <cellStyle name="Título 1 1 1 3 2 2" xfId="49144" xr:uid="{00000000-0005-0000-0000-000012C40000}"/>
    <cellStyle name="Título 1 1 1 3 20" xfId="49145" xr:uid="{00000000-0005-0000-0000-000013C40000}"/>
    <cellStyle name="Título 1 1 1 3 20 2" xfId="49146" xr:uid="{00000000-0005-0000-0000-000014C40000}"/>
    <cellStyle name="Título 1 1 1 3 21" xfId="49147" xr:uid="{00000000-0005-0000-0000-000015C40000}"/>
    <cellStyle name="Título 1 1 1 3 21 2" xfId="49148" xr:uid="{00000000-0005-0000-0000-000016C40000}"/>
    <cellStyle name="Título 1 1 1 3 22" xfId="49149" xr:uid="{00000000-0005-0000-0000-000017C40000}"/>
    <cellStyle name="Título 1 1 1 3 22 2" xfId="49150" xr:uid="{00000000-0005-0000-0000-000018C40000}"/>
    <cellStyle name="Título 1 1 1 3 23" xfId="49151" xr:uid="{00000000-0005-0000-0000-000019C40000}"/>
    <cellStyle name="Título 1 1 1 3 23 2" xfId="49152" xr:uid="{00000000-0005-0000-0000-00001AC40000}"/>
    <cellStyle name="Título 1 1 1 3 24" xfId="49153" xr:uid="{00000000-0005-0000-0000-00001BC40000}"/>
    <cellStyle name="Título 1 1 1 3 24 2" xfId="49154" xr:uid="{00000000-0005-0000-0000-00001CC40000}"/>
    <cellStyle name="Título 1 1 1 3 25" xfId="49155" xr:uid="{00000000-0005-0000-0000-00001DC40000}"/>
    <cellStyle name="Título 1 1 1 3 25 2" xfId="49156" xr:uid="{00000000-0005-0000-0000-00001EC40000}"/>
    <cellStyle name="Título 1 1 1 3 26" xfId="49157" xr:uid="{00000000-0005-0000-0000-00001FC40000}"/>
    <cellStyle name="Título 1 1 1 3 26 2" xfId="49158" xr:uid="{00000000-0005-0000-0000-000020C40000}"/>
    <cellStyle name="Título 1 1 1 3 27" xfId="49159" xr:uid="{00000000-0005-0000-0000-000021C40000}"/>
    <cellStyle name="Título 1 1 1 3 27 2" xfId="49160" xr:uid="{00000000-0005-0000-0000-000022C40000}"/>
    <cellStyle name="Título 1 1 1 3 28" xfId="49161" xr:uid="{00000000-0005-0000-0000-000023C40000}"/>
    <cellStyle name="Título 1 1 1 3 28 2" xfId="49162" xr:uid="{00000000-0005-0000-0000-000024C40000}"/>
    <cellStyle name="Título 1 1 1 3 29" xfId="49163" xr:uid="{00000000-0005-0000-0000-000025C40000}"/>
    <cellStyle name="Título 1 1 1 3 29 2" xfId="49164" xr:uid="{00000000-0005-0000-0000-000026C40000}"/>
    <cellStyle name="Título 1 1 1 3 3" xfId="1384" xr:uid="{00000000-0005-0000-0000-000027C40000}"/>
    <cellStyle name="Título 1 1 1 3 3 2" xfId="49165" xr:uid="{00000000-0005-0000-0000-000028C40000}"/>
    <cellStyle name="Título 1 1 1 3 30" xfId="49166" xr:uid="{00000000-0005-0000-0000-000029C40000}"/>
    <cellStyle name="Título 1 1 1 3 30 2" xfId="49167" xr:uid="{00000000-0005-0000-0000-00002AC40000}"/>
    <cellStyle name="Título 1 1 1 3 31" xfId="49168" xr:uid="{00000000-0005-0000-0000-00002BC40000}"/>
    <cellStyle name="Título 1 1 1 3 31 2" xfId="49169" xr:uid="{00000000-0005-0000-0000-00002CC40000}"/>
    <cellStyle name="Título 1 1 1 3 32" xfId="49170" xr:uid="{00000000-0005-0000-0000-00002DC40000}"/>
    <cellStyle name="Título 1 1 1 3 32 2" xfId="49171" xr:uid="{00000000-0005-0000-0000-00002EC40000}"/>
    <cellStyle name="Título 1 1 1 3 33" xfId="49172" xr:uid="{00000000-0005-0000-0000-00002FC40000}"/>
    <cellStyle name="Título 1 1 1 3 33 2" xfId="49173" xr:uid="{00000000-0005-0000-0000-000030C40000}"/>
    <cellStyle name="Título 1 1 1 3 34" xfId="49174" xr:uid="{00000000-0005-0000-0000-000031C40000}"/>
    <cellStyle name="Título 1 1 1 3 34 2" xfId="49175" xr:uid="{00000000-0005-0000-0000-000032C40000}"/>
    <cellStyle name="Título 1 1 1 3 35" xfId="49176" xr:uid="{00000000-0005-0000-0000-000033C40000}"/>
    <cellStyle name="Título 1 1 1 3 35 2" xfId="49177" xr:uid="{00000000-0005-0000-0000-000034C40000}"/>
    <cellStyle name="Título 1 1 1 3 36" xfId="49178" xr:uid="{00000000-0005-0000-0000-000035C40000}"/>
    <cellStyle name="Título 1 1 1 3 36 2" xfId="49179" xr:uid="{00000000-0005-0000-0000-000036C40000}"/>
    <cellStyle name="Título 1 1 1 3 37" xfId="49180" xr:uid="{00000000-0005-0000-0000-000037C40000}"/>
    <cellStyle name="Título 1 1 1 3 37 2" xfId="49181" xr:uid="{00000000-0005-0000-0000-000038C40000}"/>
    <cellStyle name="Título 1 1 1 3 38" xfId="49182" xr:uid="{00000000-0005-0000-0000-000039C40000}"/>
    <cellStyle name="Título 1 1 1 3 39" xfId="49183" xr:uid="{00000000-0005-0000-0000-00003AC40000}"/>
    <cellStyle name="Título 1 1 1 3 4" xfId="49184" xr:uid="{00000000-0005-0000-0000-00003BC40000}"/>
    <cellStyle name="Título 1 1 1 3 4 2" xfId="49185" xr:uid="{00000000-0005-0000-0000-00003CC40000}"/>
    <cellStyle name="Título 1 1 1 3 40" xfId="49186" xr:uid="{00000000-0005-0000-0000-00003DC40000}"/>
    <cellStyle name="Título 1 1 1 3 41" xfId="49187" xr:uid="{00000000-0005-0000-0000-00003EC40000}"/>
    <cellStyle name="Título 1 1 1 3 42" xfId="49188" xr:uid="{00000000-0005-0000-0000-00003FC40000}"/>
    <cellStyle name="Título 1 1 1 3 43" xfId="49189" xr:uid="{00000000-0005-0000-0000-000040C40000}"/>
    <cellStyle name="Título 1 1 1 3 44" xfId="49190" xr:uid="{00000000-0005-0000-0000-000041C40000}"/>
    <cellStyle name="Título 1 1 1 3 45" xfId="49191" xr:uid="{00000000-0005-0000-0000-000042C40000}"/>
    <cellStyle name="Título 1 1 1 3 46" xfId="49192" xr:uid="{00000000-0005-0000-0000-000043C40000}"/>
    <cellStyle name="Título 1 1 1 3 47" xfId="49193" xr:uid="{00000000-0005-0000-0000-000044C40000}"/>
    <cellStyle name="Título 1 1 1 3 48" xfId="49194" xr:uid="{00000000-0005-0000-0000-000045C40000}"/>
    <cellStyle name="Título 1 1 1 3 49" xfId="49195" xr:uid="{00000000-0005-0000-0000-000046C40000}"/>
    <cellStyle name="Título 1 1 1 3 5" xfId="49196" xr:uid="{00000000-0005-0000-0000-000047C40000}"/>
    <cellStyle name="Título 1 1 1 3 5 2" xfId="49197" xr:uid="{00000000-0005-0000-0000-000048C40000}"/>
    <cellStyle name="Título 1 1 1 3 50" xfId="49198" xr:uid="{00000000-0005-0000-0000-000049C40000}"/>
    <cellStyle name="Título 1 1 1 3 51" xfId="49199" xr:uid="{00000000-0005-0000-0000-00004AC40000}"/>
    <cellStyle name="Título 1 1 1 3 52" xfId="49200" xr:uid="{00000000-0005-0000-0000-00004BC40000}"/>
    <cellStyle name="Título 1 1 1 3 53" xfId="49201" xr:uid="{00000000-0005-0000-0000-00004CC40000}"/>
    <cellStyle name="Título 1 1 1 3 54" xfId="49202" xr:uid="{00000000-0005-0000-0000-00004DC40000}"/>
    <cellStyle name="Título 1 1 1 3 55" xfId="49203" xr:uid="{00000000-0005-0000-0000-00004EC40000}"/>
    <cellStyle name="Título 1 1 1 3 56" xfId="49204" xr:uid="{00000000-0005-0000-0000-00004FC40000}"/>
    <cellStyle name="Título 1 1 1 3 57" xfId="49205" xr:uid="{00000000-0005-0000-0000-000050C40000}"/>
    <cellStyle name="Título 1 1 1 3 58" xfId="49206" xr:uid="{00000000-0005-0000-0000-000051C40000}"/>
    <cellStyle name="Título 1 1 1 3 59" xfId="49207" xr:uid="{00000000-0005-0000-0000-000052C40000}"/>
    <cellStyle name="Título 1 1 1 3 6" xfId="49208" xr:uid="{00000000-0005-0000-0000-000053C40000}"/>
    <cellStyle name="Título 1 1 1 3 6 2" xfId="49209" xr:uid="{00000000-0005-0000-0000-000054C40000}"/>
    <cellStyle name="Título 1 1 1 3 60" xfId="49210" xr:uid="{00000000-0005-0000-0000-000055C40000}"/>
    <cellStyle name="Título 1 1 1 3 61" xfId="49211" xr:uid="{00000000-0005-0000-0000-000056C40000}"/>
    <cellStyle name="Título 1 1 1 3 62" xfId="49212" xr:uid="{00000000-0005-0000-0000-000057C40000}"/>
    <cellStyle name="Título 1 1 1 3 63" xfId="49213" xr:uid="{00000000-0005-0000-0000-000058C40000}"/>
    <cellStyle name="Título 1 1 1 3 64" xfId="49214" xr:uid="{00000000-0005-0000-0000-000059C40000}"/>
    <cellStyle name="Título 1 1 1 3 65" xfId="49215" xr:uid="{00000000-0005-0000-0000-00005AC40000}"/>
    <cellStyle name="Título 1 1 1 3 66" xfId="49216" xr:uid="{00000000-0005-0000-0000-00005BC40000}"/>
    <cellStyle name="Título 1 1 1 3 67" xfId="49217" xr:uid="{00000000-0005-0000-0000-00005CC40000}"/>
    <cellStyle name="Título 1 1 1 3 68" xfId="49218" xr:uid="{00000000-0005-0000-0000-00005DC40000}"/>
    <cellStyle name="Título 1 1 1 3 69" xfId="52851" xr:uid="{00000000-0005-0000-0000-00005EC40000}"/>
    <cellStyle name="Título 1 1 1 3 7" xfId="49219" xr:uid="{00000000-0005-0000-0000-00005FC40000}"/>
    <cellStyle name="Título 1 1 1 3 7 2" xfId="49220" xr:uid="{00000000-0005-0000-0000-000060C40000}"/>
    <cellStyle name="Título 1 1 1 3 70" xfId="53312" xr:uid="{00000000-0005-0000-0000-000061C40000}"/>
    <cellStyle name="Título 1 1 1 3 8" xfId="49221" xr:uid="{00000000-0005-0000-0000-000062C40000}"/>
    <cellStyle name="Título 1 1 1 3 8 2" xfId="49222" xr:uid="{00000000-0005-0000-0000-000063C40000}"/>
    <cellStyle name="Título 1 1 1 3 9" xfId="49223" xr:uid="{00000000-0005-0000-0000-000064C40000}"/>
    <cellStyle name="Título 1 1 1 3 9 2" xfId="49224" xr:uid="{00000000-0005-0000-0000-000065C40000}"/>
    <cellStyle name="Título 1 1 1 30" xfId="49225" xr:uid="{00000000-0005-0000-0000-000066C40000}"/>
    <cellStyle name="Título 1 1 1 30 2" xfId="49226" xr:uid="{00000000-0005-0000-0000-000067C40000}"/>
    <cellStyle name="Título 1 1 1 31" xfId="49227" xr:uid="{00000000-0005-0000-0000-000068C40000}"/>
    <cellStyle name="Título 1 1 1 31 2" xfId="49228" xr:uid="{00000000-0005-0000-0000-000069C40000}"/>
    <cellStyle name="Título 1 1 1 32" xfId="49229" xr:uid="{00000000-0005-0000-0000-00006AC40000}"/>
    <cellStyle name="Título 1 1 1 32 2" xfId="49230" xr:uid="{00000000-0005-0000-0000-00006BC40000}"/>
    <cellStyle name="Título 1 1 1 33" xfId="49231" xr:uid="{00000000-0005-0000-0000-00006CC40000}"/>
    <cellStyle name="Título 1 1 1 33 2" xfId="49232" xr:uid="{00000000-0005-0000-0000-00006DC40000}"/>
    <cellStyle name="Título 1 1 1 34" xfId="49233" xr:uid="{00000000-0005-0000-0000-00006EC40000}"/>
    <cellStyle name="Título 1 1 1 34 2" xfId="49234" xr:uid="{00000000-0005-0000-0000-00006FC40000}"/>
    <cellStyle name="Título 1 1 1 35" xfId="49235" xr:uid="{00000000-0005-0000-0000-000070C40000}"/>
    <cellStyle name="Título 1 1 1 35 2" xfId="49236" xr:uid="{00000000-0005-0000-0000-000071C40000}"/>
    <cellStyle name="Título 1 1 1 36" xfId="49237" xr:uid="{00000000-0005-0000-0000-000072C40000}"/>
    <cellStyle name="Título 1 1 1 36 2" xfId="49238" xr:uid="{00000000-0005-0000-0000-000073C40000}"/>
    <cellStyle name="Título 1 1 1 37" xfId="49239" xr:uid="{00000000-0005-0000-0000-000074C40000}"/>
    <cellStyle name="Título 1 1 1 37 2" xfId="49240" xr:uid="{00000000-0005-0000-0000-000075C40000}"/>
    <cellStyle name="Título 1 1 1 38" xfId="49241" xr:uid="{00000000-0005-0000-0000-000076C40000}"/>
    <cellStyle name="Título 1 1 1 38 2" xfId="49242" xr:uid="{00000000-0005-0000-0000-000077C40000}"/>
    <cellStyle name="Título 1 1 1 39" xfId="49243" xr:uid="{00000000-0005-0000-0000-000078C40000}"/>
    <cellStyle name="Título 1 1 1 39 2" xfId="49244" xr:uid="{00000000-0005-0000-0000-000079C40000}"/>
    <cellStyle name="Título 1 1 1 4" xfId="1385" xr:uid="{00000000-0005-0000-0000-00007AC40000}"/>
    <cellStyle name="Título 1 1 1 4 10" xfId="49245" xr:uid="{00000000-0005-0000-0000-00007BC40000}"/>
    <cellStyle name="Título 1 1 1 4 10 2" xfId="49246" xr:uid="{00000000-0005-0000-0000-00007CC40000}"/>
    <cellStyle name="Título 1 1 1 4 11" xfId="49247" xr:uid="{00000000-0005-0000-0000-00007DC40000}"/>
    <cellStyle name="Título 1 1 1 4 11 2" xfId="49248" xr:uid="{00000000-0005-0000-0000-00007EC40000}"/>
    <cellStyle name="Título 1 1 1 4 12" xfId="49249" xr:uid="{00000000-0005-0000-0000-00007FC40000}"/>
    <cellStyle name="Título 1 1 1 4 12 2" xfId="49250" xr:uid="{00000000-0005-0000-0000-000080C40000}"/>
    <cellStyle name="Título 1 1 1 4 13" xfId="49251" xr:uid="{00000000-0005-0000-0000-000081C40000}"/>
    <cellStyle name="Título 1 1 1 4 13 2" xfId="49252" xr:uid="{00000000-0005-0000-0000-000082C40000}"/>
    <cellStyle name="Título 1 1 1 4 14" xfId="49253" xr:uid="{00000000-0005-0000-0000-000083C40000}"/>
    <cellStyle name="Título 1 1 1 4 14 2" xfId="49254" xr:uid="{00000000-0005-0000-0000-000084C40000}"/>
    <cellStyle name="Título 1 1 1 4 15" xfId="49255" xr:uid="{00000000-0005-0000-0000-000085C40000}"/>
    <cellStyle name="Título 1 1 1 4 15 2" xfId="49256" xr:uid="{00000000-0005-0000-0000-000086C40000}"/>
    <cellStyle name="Título 1 1 1 4 16" xfId="49257" xr:uid="{00000000-0005-0000-0000-000087C40000}"/>
    <cellStyle name="Título 1 1 1 4 16 2" xfId="49258" xr:uid="{00000000-0005-0000-0000-000088C40000}"/>
    <cellStyle name="Título 1 1 1 4 17" xfId="49259" xr:uid="{00000000-0005-0000-0000-000089C40000}"/>
    <cellStyle name="Título 1 1 1 4 17 2" xfId="49260" xr:uid="{00000000-0005-0000-0000-00008AC40000}"/>
    <cellStyle name="Título 1 1 1 4 18" xfId="49261" xr:uid="{00000000-0005-0000-0000-00008BC40000}"/>
    <cellStyle name="Título 1 1 1 4 18 2" xfId="49262" xr:uid="{00000000-0005-0000-0000-00008CC40000}"/>
    <cellStyle name="Título 1 1 1 4 19" xfId="49263" xr:uid="{00000000-0005-0000-0000-00008DC40000}"/>
    <cellStyle name="Título 1 1 1 4 19 2" xfId="49264" xr:uid="{00000000-0005-0000-0000-00008EC40000}"/>
    <cellStyle name="Título 1 1 1 4 2" xfId="1386" xr:uid="{00000000-0005-0000-0000-00008FC40000}"/>
    <cellStyle name="Título 1 1 1 4 2 2" xfId="49265" xr:uid="{00000000-0005-0000-0000-000090C40000}"/>
    <cellStyle name="Título 1 1 1 4 20" xfId="49266" xr:uid="{00000000-0005-0000-0000-000091C40000}"/>
    <cellStyle name="Título 1 1 1 4 20 2" xfId="49267" xr:uid="{00000000-0005-0000-0000-000092C40000}"/>
    <cellStyle name="Título 1 1 1 4 21" xfId="49268" xr:uid="{00000000-0005-0000-0000-000093C40000}"/>
    <cellStyle name="Título 1 1 1 4 21 2" xfId="49269" xr:uid="{00000000-0005-0000-0000-000094C40000}"/>
    <cellStyle name="Título 1 1 1 4 22" xfId="49270" xr:uid="{00000000-0005-0000-0000-000095C40000}"/>
    <cellStyle name="Título 1 1 1 4 22 2" xfId="49271" xr:uid="{00000000-0005-0000-0000-000096C40000}"/>
    <cellStyle name="Título 1 1 1 4 23" xfId="49272" xr:uid="{00000000-0005-0000-0000-000097C40000}"/>
    <cellStyle name="Título 1 1 1 4 23 2" xfId="49273" xr:uid="{00000000-0005-0000-0000-000098C40000}"/>
    <cellStyle name="Título 1 1 1 4 24" xfId="49274" xr:uid="{00000000-0005-0000-0000-000099C40000}"/>
    <cellStyle name="Título 1 1 1 4 24 2" xfId="49275" xr:uid="{00000000-0005-0000-0000-00009AC40000}"/>
    <cellStyle name="Título 1 1 1 4 25" xfId="49276" xr:uid="{00000000-0005-0000-0000-00009BC40000}"/>
    <cellStyle name="Título 1 1 1 4 25 2" xfId="49277" xr:uid="{00000000-0005-0000-0000-00009CC40000}"/>
    <cellStyle name="Título 1 1 1 4 26" xfId="49278" xr:uid="{00000000-0005-0000-0000-00009DC40000}"/>
    <cellStyle name="Título 1 1 1 4 26 2" xfId="49279" xr:uid="{00000000-0005-0000-0000-00009EC40000}"/>
    <cellStyle name="Título 1 1 1 4 27" xfId="49280" xr:uid="{00000000-0005-0000-0000-00009FC40000}"/>
    <cellStyle name="Título 1 1 1 4 27 2" xfId="49281" xr:uid="{00000000-0005-0000-0000-0000A0C40000}"/>
    <cellStyle name="Título 1 1 1 4 28" xfId="49282" xr:uid="{00000000-0005-0000-0000-0000A1C40000}"/>
    <cellStyle name="Título 1 1 1 4 28 2" xfId="49283" xr:uid="{00000000-0005-0000-0000-0000A2C40000}"/>
    <cellStyle name="Título 1 1 1 4 29" xfId="49284" xr:uid="{00000000-0005-0000-0000-0000A3C40000}"/>
    <cellStyle name="Título 1 1 1 4 29 2" xfId="49285" xr:uid="{00000000-0005-0000-0000-0000A4C40000}"/>
    <cellStyle name="Título 1 1 1 4 3" xfId="1387" xr:uid="{00000000-0005-0000-0000-0000A5C40000}"/>
    <cellStyle name="Título 1 1 1 4 3 2" xfId="49286" xr:uid="{00000000-0005-0000-0000-0000A6C40000}"/>
    <cellStyle name="Título 1 1 1 4 30" xfId="49287" xr:uid="{00000000-0005-0000-0000-0000A7C40000}"/>
    <cellStyle name="Título 1 1 1 4 30 2" xfId="49288" xr:uid="{00000000-0005-0000-0000-0000A8C40000}"/>
    <cellStyle name="Título 1 1 1 4 31" xfId="49289" xr:uid="{00000000-0005-0000-0000-0000A9C40000}"/>
    <cellStyle name="Título 1 1 1 4 31 2" xfId="49290" xr:uid="{00000000-0005-0000-0000-0000AAC40000}"/>
    <cellStyle name="Título 1 1 1 4 32" xfId="49291" xr:uid="{00000000-0005-0000-0000-0000ABC40000}"/>
    <cellStyle name="Título 1 1 1 4 32 2" xfId="49292" xr:uid="{00000000-0005-0000-0000-0000ACC40000}"/>
    <cellStyle name="Título 1 1 1 4 33" xfId="49293" xr:uid="{00000000-0005-0000-0000-0000ADC40000}"/>
    <cellStyle name="Título 1 1 1 4 33 2" xfId="49294" xr:uid="{00000000-0005-0000-0000-0000AEC40000}"/>
    <cellStyle name="Título 1 1 1 4 34" xfId="49295" xr:uid="{00000000-0005-0000-0000-0000AFC40000}"/>
    <cellStyle name="Título 1 1 1 4 34 2" xfId="49296" xr:uid="{00000000-0005-0000-0000-0000B0C40000}"/>
    <cellStyle name="Título 1 1 1 4 35" xfId="49297" xr:uid="{00000000-0005-0000-0000-0000B1C40000}"/>
    <cellStyle name="Título 1 1 1 4 35 2" xfId="49298" xr:uid="{00000000-0005-0000-0000-0000B2C40000}"/>
    <cellStyle name="Título 1 1 1 4 36" xfId="49299" xr:uid="{00000000-0005-0000-0000-0000B3C40000}"/>
    <cellStyle name="Título 1 1 1 4 36 2" xfId="49300" xr:uid="{00000000-0005-0000-0000-0000B4C40000}"/>
    <cellStyle name="Título 1 1 1 4 37" xfId="49301" xr:uid="{00000000-0005-0000-0000-0000B5C40000}"/>
    <cellStyle name="Título 1 1 1 4 37 2" xfId="49302" xr:uid="{00000000-0005-0000-0000-0000B6C40000}"/>
    <cellStyle name="Título 1 1 1 4 38" xfId="49303" xr:uid="{00000000-0005-0000-0000-0000B7C40000}"/>
    <cellStyle name="Título 1 1 1 4 39" xfId="49304" xr:uid="{00000000-0005-0000-0000-0000B8C40000}"/>
    <cellStyle name="Título 1 1 1 4 4" xfId="49305" xr:uid="{00000000-0005-0000-0000-0000B9C40000}"/>
    <cellStyle name="Título 1 1 1 4 4 2" xfId="49306" xr:uid="{00000000-0005-0000-0000-0000BAC40000}"/>
    <cellStyle name="Título 1 1 1 4 40" xfId="49307" xr:uid="{00000000-0005-0000-0000-0000BBC40000}"/>
    <cellStyle name="Título 1 1 1 4 41" xfId="49308" xr:uid="{00000000-0005-0000-0000-0000BCC40000}"/>
    <cellStyle name="Título 1 1 1 4 42" xfId="49309" xr:uid="{00000000-0005-0000-0000-0000BDC40000}"/>
    <cellStyle name="Título 1 1 1 4 43" xfId="49310" xr:uid="{00000000-0005-0000-0000-0000BEC40000}"/>
    <cellStyle name="Título 1 1 1 4 44" xfId="49311" xr:uid="{00000000-0005-0000-0000-0000BFC40000}"/>
    <cellStyle name="Título 1 1 1 4 45" xfId="49312" xr:uid="{00000000-0005-0000-0000-0000C0C40000}"/>
    <cellStyle name="Título 1 1 1 4 46" xfId="49313" xr:uid="{00000000-0005-0000-0000-0000C1C40000}"/>
    <cellStyle name="Título 1 1 1 4 47" xfId="49314" xr:uid="{00000000-0005-0000-0000-0000C2C40000}"/>
    <cellStyle name="Título 1 1 1 4 48" xfId="49315" xr:uid="{00000000-0005-0000-0000-0000C3C40000}"/>
    <cellStyle name="Título 1 1 1 4 49" xfId="49316" xr:uid="{00000000-0005-0000-0000-0000C4C40000}"/>
    <cellStyle name="Título 1 1 1 4 5" xfId="49317" xr:uid="{00000000-0005-0000-0000-0000C5C40000}"/>
    <cellStyle name="Título 1 1 1 4 5 2" xfId="49318" xr:uid="{00000000-0005-0000-0000-0000C6C40000}"/>
    <cellStyle name="Título 1 1 1 4 50" xfId="49319" xr:uid="{00000000-0005-0000-0000-0000C7C40000}"/>
    <cellStyle name="Título 1 1 1 4 51" xfId="49320" xr:uid="{00000000-0005-0000-0000-0000C8C40000}"/>
    <cellStyle name="Título 1 1 1 4 52" xfId="49321" xr:uid="{00000000-0005-0000-0000-0000C9C40000}"/>
    <cellStyle name="Título 1 1 1 4 53" xfId="49322" xr:uid="{00000000-0005-0000-0000-0000CAC40000}"/>
    <cellStyle name="Título 1 1 1 4 54" xfId="49323" xr:uid="{00000000-0005-0000-0000-0000CBC40000}"/>
    <cellStyle name="Título 1 1 1 4 55" xfId="49324" xr:uid="{00000000-0005-0000-0000-0000CCC40000}"/>
    <cellStyle name="Título 1 1 1 4 56" xfId="49325" xr:uid="{00000000-0005-0000-0000-0000CDC40000}"/>
    <cellStyle name="Título 1 1 1 4 57" xfId="49326" xr:uid="{00000000-0005-0000-0000-0000CEC40000}"/>
    <cellStyle name="Título 1 1 1 4 58" xfId="49327" xr:uid="{00000000-0005-0000-0000-0000CFC40000}"/>
    <cellStyle name="Título 1 1 1 4 59" xfId="49328" xr:uid="{00000000-0005-0000-0000-0000D0C40000}"/>
    <cellStyle name="Título 1 1 1 4 6" xfId="49329" xr:uid="{00000000-0005-0000-0000-0000D1C40000}"/>
    <cellStyle name="Título 1 1 1 4 6 2" xfId="49330" xr:uid="{00000000-0005-0000-0000-0000D2C40000}"/>
    <cellStyle name="Título 1 1 1 4 60" xfId="49331" xr:uid="{00000000-0005-0000-0000-0000D3C40000}"/>
    <cellStyle name="Título 1 1 1 4 61" xfId="49332" xr:uid="{00000000-0005-0000-0000-0000D4C40000}"/>
    <cellStyle name="Título 1 1 1 4 62" xfId="49333" xr:uid="{00000000-0005-0000-0000-0000D5C40000}"/>
    <cellStyle name="Título 1 1 1 4 63" xfId="49334" xr:uid="{00000000-0005-0000-0000-0000D6C40000}"/>
    <cellStyle name="Título 1 1 1 4 64" xfId="49335" xr:uid="{00000000-0005-0000-0000-0000D7C40000}"/>
    <cellStyle name="Título 1 1 1 4 65" xfId="49336" xr:uid="{00000000-0005-0000-0000-0000D8C40000}"/>
    <cellStyle name="Título 1 1 1 4 66" xfId="49337" xr:uid="{00000000-0005-0000-0000-0000D9C40000}"/>
    <cellStyle name="Título 1 1 1 4 67" xfId="49338" xr:uid="{00000000-0005-0000-0000-0000DAC40000}"/>
    <cellStyle name="Título 1 1 1 4 68" xfId="49339" xr:uid="{00000000-0005-0000-0000-0000DBC40000}"/>
    <cellStyle name="Título 1 1 1 4 69" xfId="52879" xr:uid="{00000000-0005-0000-0000-0000DCC40000}"/>
    <cellStyle name="Título 1 1 1 4 7" xfId="49340" xr:uid="{00000000-0005-0000-0000-0000DDC40000}"/>
    <cellStyle name="Título 1 1 1 4 7 2" xfId="49341" xr:uid="{00000000-0005-0000-0000-0000DEC40000}"/>
    <cellStyle name="Título 1 1 1 4 70" xfId="53340" xr:uid="{00000000-0005-0000-0000-0000DFC40000}"/>
    <cellStyle name="Título 1 1 1 4 8" xfId="49342" xr:uid="{00000000-0005-0000-0000-0000E0C40000}"/>
    <cellStyle name="Título 1 1 1 4 8 2" xfId="49343" xr:uid="{00000000-0005-0000-0000-0000E1C40000}"/>
    <cellStyle name="Título 1 1 1 4 9" xfId="49344" xr:uid="{00000000-0005-0000-0000-0000E2C40000}"/>
    <cellStyle name="Título 1 1 1 4 9 2" xfId="49345" xr:uid="{00000000-0005-0000-0000-0000E3C40000}"/>
    <cellStyle name="Título 1 1 1 40" xfId="49346" xr:uid="{00000000-0005-0000-0000-0000E4C40000}"/>
    <cellStyle name="Título 1 1 1 40 2" xfId="49347" xr:uid="{00000000-0005-0000-0000-0000E5C40000}"/>
    <cellStyle name="Título 1 1 1 41" xfId="49348" xr:uid="{00000000-0005-0000-0000-0000E6C40000}"/>
    <cellStyle name="Título 1 1 1 41 2" xfId="49349" xr:uid="{00000000-0005-0000-0000-0000E7C40000}"/>
    <cellStyle name="Título 1 1 1 42" xfId="49350" xr:uid="{00000000-0005-0000-0000-0000E8C40000}"/>
    <cellStyle name="Título 1 1 1 42 2" xfId="49351" xr:uid="{00000000-0005-0000-0000-0000E9C40000}"/>
    <cellStyle name="Título 1 1 1 43" xfId="49352" xr:uid="{00000000-0005-0000-0000-0000EAC40000}"/>
    <cellStyle name="Título 1 1 1 43 2" xfId="49353" xr:uid="{00000000-0005-0000-0000-0000EBC40000}"/>
    <cellStyle name="Título 1 1 1 44" xfId="49354" xr:uid="{00000000-0005-0000-0000-0000ECC40000}"/>
    <cellStyle name="Título 1 1 1 44 2" xfId="49355" xr:uid="{00000000-0005-0000-0000-0000EDC40000}"/>
    <cellStyle name="Título 1 1 1 45" xfId="49356" xr:uid="{00000000-0005-0000-0000-0000EEC40000}"/>
    <cellStyle name="Título 1 1 1 45 2" xfId="49357" xr:uid="{00000000-0005-0000-0000-0000EFC40000}"/>
    <cellStyle name="Título 1 1 1 46" xfId="49358" xr:uid="{00000000-0005-0000-0000-0000F0C40000}"/>
    <cellStyle name="Título 1 1 1 46 2" xfId="49359" xr:uid="{00000000-0005-0000-0000-0000F1C40000}"/>
    <cellStyle name="Título 1 1 1 47" xfId="49360" xr:uid="{00000000-0005-0000-0000-0000F2C40000}"/>
    <cellStyle name="Título 1 1 1 47 2" xfId="49361" xr:uid="{00000000-0005-0000-0000-0000F3C40000}"/>
    <cellStyle name="Título 1 1 1 48" xfId="49362" xr:uid="{00000000-0005-0000-0000-0000F4C40000}"/>
    <cellStyle name="Título 1 1 1 48 2" xfId="49363" xr:uid="{00000000-0005-0000-0000-0000F5C40000}"/>
    <cellStyle name="Título 1 1 1 49" xfId="49364" xr:uid="{00000000-0005-0000-0000-0000F6C40000}"/>
    <cellStyle name="Título 1 1 1 49 2" xfId="49365" xr:uid="{00000000-0005-0000-0000-0000F7C40000}"/>
    <cellStyle name="Título 1 1 1 5" xfId="1388" xr:uid="{00000000-0005-0000-0000-0000F8C40000}"/>
    <cellStyle name="Título 1 1 1 5 10" xfId="49366" xr:uid="{00000000-0005-0000-0000-0000F9C40000}"/>
    <cellStyle name="Título 1 1 1 5 10 2" xfId="49367" xr:uid="{00000000-0005-0000-0000-0000FAC40000}"/>
    <cellStyle name="Título 1 1 1 5 11" xfId="49368" xr:uid="{00000000-0005-0000-0000-0000FBC40000}"/>
    <cellStyle name="Título 1 1 1 5 11 2" xfId="49369" xr:uid="{00000000-0005-0000-0000-0000FCC40000}"/>
    <cellStyle name="Título 1 1 1 5 12" xfId="49370" xr:uid="{00000000-0005-0000-0000-0000FDC40000}"/>
    <cellStyle name="Título 1 1 1 5 12 2" xfId="49371" xr:uid="{00000000-0005-0000-0000-0000FEC40000}"/>
    <cellStyle name="Título 1 1 1 5 13" xfId="49372" xr:uid="{00000000-0005-0000-0000-0000FFC40000}"/>
    <cellStyle name="Título 1 1 1 5 13 2" xfId="49373" xr:uid="{00000000-0005-0000-0000-000000C50000}"/>
    <cellStyle name="Título 1 1 1 5 14" xfId="49374" xr:uid="{00000000-0005-0000-0000-000001C50000}"/>
    <cellStyle name="Título 1 1 1 5 14 2" xfId="49375" xr:uid="{00000000-0005-0000-0000-000002C50000}"/>
    <cellStyle name="Título 1 1 1 5 15" xfId="49376" xr:uid="{00000000-0005-0000-0000-000003C50000}"/>
    <cellStyle name="Título 1 1 1 5 15 2" xfId="49377" xr:uid="{00000000-0005-0000-0000-000004C50000}"/>
    <cellStyle name="Título 1 1 1 5 16" xfId="49378" xr:uid="{00000000-0005-0000-0000-000005C50000}"/>
    <cellStyle name="Título 1 1 1 5 16 2" xfId="49379" xr:uid="{00000000-0005-0000-0000-000006C50000}"/>
    <cellStyle name="Título 1 1 1 5 17" xfId="49380" xr:uid="{00000000-0005-0000-0000-000007C50000}"/>
    <cellStyle name="Título 1 1 1 5 17 2" xfId="49381" xr:uid="{00000000-0005-0000-0000-000008C50000}"/>
    <cellStyle name="Título 1 1 1 5 18" xfId="49382" xr:uid="{00000000-0005-0000-0000-000009C50000}"/>
    <cellStyle name="Título 1 1 1 5 18 2" xfId="49383" xr:uid="{00000000-0005-0000-0000-00000AC50000}"/>
    <cellStyle name="Título 1 1 1 5 19" xfId="49384" xr:uid="{00000000-0005-0000-0000-00000BC50000}"/>
    <cellStyle name="Título 1 1 1 5 19 2" xfId="49385" xr:uid="{00000000-0005-0000-0000-00000CC50000}"/>
    <cellStyle name="Título 1 1 1 5 2" xfId="1389" xr:uid="{00000000-0005-0000-0000-00000DC50000}"/>
    <cellStyle name="Título 1 1 1 5 2 2" xfId="49386" xr:uid="{00000000-0005-0000-0000-00000EC50000}"/>
    <cellStyle name="Título 1 1 1 5 20" xfId="49387" xr:uid="{00000000-0005-0000-0000-00000FC50000}"/>
    <cellStyle name="Título 1 1 1 5 20 2" xfId="49388" xr:uid="{00000000-0005-0000-0000-000010C50000}"/>
    <cellStyle name="Título 1 1 1 5 21" xfId="49389" xr:uid="{00000000-0005-0000-0000-000011C50000}"/>
    <cellStyle name="Título 1 1 1 5 21 2" xfId="49390" xr:uid="{00000000-0005-0000-0000-000012C50000}"/>
    <cellStyle name="Título 1 1 1 5 22" xfId="49391" xr:uid="{00000000-0005-0000-0000-000013C50000}"/>
    <cellStyle name="Título 1 1 1 5 22 2" xfId="49392" xr:uid="{00000000-0005-0000-0000-000014C50000}"/>
    <cellStyle name="Título 1 1 1 5 23" xfId="49393" xr:uid="{00000000-0005-0000-0000-000015C50000}"/>
    <cellStyle name="Título 1 1 1 5 23 2" xfId="49394" xr:uid="{00000000-0005-0000-0000-000016C50000}"/>
    <cellStyle name="Título 1 1 1 5 24" xfId="49395" xr:uid="{00000000-0005-0000-0000-000017C50000}"/>
    <cellStyle name="Título 1 1 1 5 24 2" xfId="49396" xr:uid="{00000000-0005-0000-0000-000018C50000}"/>
    <cellStyle name="Título 1 1 1 5 25" xfId="49397" xr:uid="{00000000-0005-0000-0000-000019C50000}"/>
    <cellStyle name="Título 1 1 1 5 25 2" xfId="49398" xr:uid="{00000000-0005-0000-0000-00001AC50000}"/>
    <cellStyle name="Título 1 1 1 5 26" xfId="49399" xr:uid="{00000000-0005-0000-0000-00001BC50000}"/>
    <cellStyle name="Título 1 1 1 5 26 2" xfId="49400" xr:uid="{00000000-0005-0000-0000-00001CC50000}"/>
    <cellStyle name="Título 1 1 1 5 27" xfId="49401" xr:uid="{00000000-0005-0000-0000-00001DC50000}"/>
    <cellStyle name="Título 1 1 1 5 27 2" xfId="49402" xr:uid="{00000000-0005-0000-0000-00001EC50000}"/>
    <cellStyle name="Título 1 1 1 5 28" xfId="49403" xr:uid="{00000000-0005-0000-0000-00001FC50000}"/>
    <cellStyle name="Título 1 1 1 5 28 2" xfId="49404" xr:uid="{00000000-0005-0000-0000-000020C50000}"/>
    <cellStyle name="Título 1 1 1 5 29" xfId="49405" xr:uid="{00000000-0005-0000-0000-000021C50000}"/>
    <cellStyle name="Título 1 1 1 5 29 2" xfId="49406" xr:uid="{00000000-0005-0000-0000-000022C50000}"/>
    <cellStyle name="Título 1 1 1 5 3" xfId="1390" xr:uid="{00000000-0005-0000-0000-000023C50000}"/>
    <cellStyle name="Título 1 1 1 5 3 2" xfId="49407" xr:uid="{00000000-0005-0000-0000-000024C50000}"/>
    <cellStyle name="Título 1 1 1 5 30" xfId="49408" xr:uid="{00000000-0005-0000-0000-000025C50000}"/>
    <cellStyle name="Título 1 1 1 5 30 2" xfId="49409" xr:uid="{00000000-0005-0000-0000-000026C50000}"/>
    <cellStyle name="Título 1 1 1 5 31" xfId="49410" xr:uid="{00000000-0005-0000-0000-000027C50000}"/>
    <cellStyle name="Título 1 1 1 5 31 2" xfId="49411" xr:uid="{00000000-0005-0000-0000-000028C50000}"/>
    <cellStyle name="Título 1 1 1 5 32" xfId="49412" xr:uid="{00000000-0005-0000-0000-000029C50000}"/>
    <cellStyle name="Título 1 1 1 5 32 2" xfId="49413" xr:uid="{00000000-0005-0000-0000-00002AC50000}"/>
    <cellStyle name="Título 1 1 1 5 33" xfId="49414" xr:uid="{00000000-0005-0000-0000-00002BC50000}"/>
    <cellStyle name="Título 1 1 1 5 33 2" xfId="49415" xr:uid="{00000000-0005-0000-0000-00002CC50000}"/>
    <cellStyle name="Título 1 1 1 5 34" xfId="49416" xr:uid="{00000000-0005-0000-0000-00002DC50000}"/>
    <cellStyle name="Título 1 1 1 5 34 2" xfId="49417" xr:uid="{00000000-0005-0000-0000-00002EC50000}"/>
    <cellStyle name="Título 1 1 1 5 35" xfId="49418" xr:uid="{00000000-0005-0000-0000-00002FC50000}"/>
    <cellStyle name="Título 1 1 1 5 35 2" xfId="49419" xr:uid="{00000000-0005-0000-0000-000030C50000}"/>
    <cellStyle name="Título 1 1 1 5 36" xfId="49420" xr:uid="{00000000-0005-0000-0000-000031C50000}"/>
    <cellStyle name="Título 1 1 1 5 36 2" xfId="49421" xr:uid="{00000000-0005-0000-0000-000032C50000}"/>
    <cellStyle name="Título 1 1 1 5 37" xfId="49422" xr:uid="{00000000-0005-0000-0000-000033C50000}"/>
    <cellStyle name="Título 1 1 1 5 37 2" xfId="49423" xr:uid="{00000000-0005-0000-0000-000034C50000}"/>
    <cellStyle name="Título 1 1 1 5 38" xfId="49424" xr:uid="{00000000-0005-0000-0000-000035C50000}"/>
    <cellStyle name="Título 1 1 1 5 39" xfId="49425" xr:uid="{00000000-0005-0000-0000-000036C50000}"/>
    <cellStyle name="Título 1 1 1 5 4" xfId="49426" xr:uid="{00000000-0005-0000-0000-000037C50000}"/>
    <cellStyle name="Título 1 1 1 5 4 2" xfId="49427" xr:uid="{00000000-0005-0000-0000-000038C50000}"/>
    <cellStyle name="Título 1 1 1 5 40" xfId="49428" xr:uid="{00000000-0005-0000-0000-000039C50000}"/>
    <cellStyle name="Título 1 1 1 5 41" xfId="49429" xr:uid="{00000000-0005-0000-0000-00003AC50000}"/>
    <cellStyle name="Título 1 1 1 5 42" xfId="49430" xr:uid="{00000000-0005-0000-0000-00003BC50000}"/>
    <cellStyle name="Título 1 1 1 5 43" xfId="49431" xr:uid="{00000000-0005-0000-0000-00003CC50000}"/>
    <cellStyle name="Título 1 1 1 5 44" xfId="49432" xr:uid="{00000000-0005-0000-0000-00003DC50000}"/>
    <cellStyle name="Título 1 1 1 5 45" xfId="49433" xr:uid="{00000000-0005-0000-0000-00003EC50000}"/>
    <cellStyle name="Título 1 1 1 5 46" xfId="49434" xr:uid="{00000000-0005-0000-0000-00003FC50000}"/>
    <cellStyle name="Título 1 1 1 5 47" xfId="49435" xr:uid="{00000000-0005-0000-0000-000040C50000}"/>
    <cellStyle name="Título 1 1 1 5 48" xfId="49436" xr:uid="{00000000-0005-0000-0000-000041C50000}"/>
    <cellStyle name="Título 1 1 1 5 49" xfId="49437" xr:uid="{00000000-0005-0000-0000-000042C50000}"/>
    <cellStyle name="Título 1 1 1 5 5" xfId="49438" xr:uid="{00000000-0005-0000-0000-000043C50000}"/>
    <cellStyle name="Título 1 1 1 5 5 2" xfId="49439" xr:uid="{00000000-0005-0000-0000-000044C50000}"/>
    <cellStyle name="Título 1 1 1 5 50" xfId="49440" xr:uid="{00000000-0005-0000-0000-000045C50000}"/>
    <cellStyle name="Título 1 1 1 5 51" xfId="49441" xr:uid="{00000000-0005-0000-0000-000046C50000}"/>
    <cellStyle name="Título 1 1 1 5 52" xfId="49442" xr:uid="{00000000-0005-0000-0000-000047C50000}"/>
    <cellStyle name="Título 1 1 1 5 53" xfId="49443" xr:uid="{00000000-0005-0000-0000-000048C50000}"/>
    <cellStyle name="Título 1 1 1 5 54" xfId="49444" xr:uid="{00000000-0005-0000-0000-000049C50000}"/>
    <cellStyle name="Título 1 1 1 5 55" xfId="49445" xr:uid="{00000000-0005-0000-0000-00004AC50000}"/>
    <cellStyle name="Título 1 1 1 5 56" xfId="49446" xr:uid="{00000000-0005-0000-0000-00004BC50000}"/>
    <cellStyle name="Título 1 1 1 5 57" xfId="49447" xr:uid="{00000000-0005-0000-0000-00004CC50000}"/>
    <cellStyle name="Título 1 1 1 5 58" xfId="49448" xr:uid="{00000000-0005-0000-0000-00004DC50000}"/>
    <cellStyle name="Título 1 1 1 5 59" xfId="49449" xr:uid="{00000000-0005-0000-0000-00004EC50000}"/>
    <cellStyle name="Título 1 1 1 5 6" xfId="49450" xr:uid="{00000000-0005-0000-0000-00004FC50000}"/>
    <cellStyle name="Título 1 1 1 5 6 2" xfId="49451" xr:uid="{00000000-0005-0000-0000-000050C50000}"/>
    <cellStyle name="Título 1 1 1 5 60" xfId="49452" xr:uid="{00000000-0005-0000-0000-000051C50000}"/>
    <cellStyle name="Título 1 1 1 5 61" xfId="49453" xr:uid="{00000000-0005-0000-0000-000052C50000}"/>
    <cellStyle name="Título 1 1 1 5 62" xfId="49454" xr:uid="{00000000-0005-0000-0000-000053C50000}"/>
    <cellStyle name="Título 1 1 1 5 63" xfId="49455" xr:uid="{00000000-0005-0000-0000-000054C50000}"/>
    <cellStyle name="Título 1 1 1 5 64" xfId="49456" xr:uid="{00000000-0005-0000-0000-000055C50000}"/>
    <cellStyle name="Título 1 1 1 5 65" xfId="49457" xr:uid="{00000000-0005-0000-0000-000056C50000}"/>
    <cellStyle name="Título 1 1 1 5 66" xfId="49458" xr:uid="{00000000-0005-0000-0000-000057C50000}"/>
    <cellStyle name="Título 1 1 1 5 67" xfId="49459" xr:uid="{00000000-0005-0000-0000-000058C50000}"/>
    <cellStyle name="Título 1 1 1 5 68" xfId="49460" xr:uid="{00000000-0005-0000-0000-000059C50000}"/>
    <cellStyle name="Título 1 1 1 5 69" xfId="52898" xr:uid="{00000000-0005-0000-0000-00005AC50000}"/>
    <cellStyle name="Título 1 1 1 5 7" xfId="49461" xr:uid="{00000000-0005-0000-0000-00005BC50000}"/>
    <cellStyle name="Título 1 1 1 5 7 2" xfId="49462" xr:uid="{00000000-0005-0000-0000-00005CC50000}"/>
    <cellStyle name="Título 1 1 1 5 70" xfId="53359" xr:uid="{00000000-0005-0000-0000-00005DC50000}"/>
    <cellStyle name="Título 1 1 1 5 8" xfId="49463" xr:uid="{00000000-0005-0000-0000-00005EC50000}"/>
    <cellStyle name="Título 1 1 1 5 8 2" xfId="49464" xr:uid="{00000000-0005-0000-0000-00005FC50000}"/>
    <cellStyle name="Título 1 1 1 5 9" xfId="49465" xr:uid="{00000000-0005-0000-0000-000060C50000}"/>
    <cellStyle name="Título 1 1 1 5 9 2" xfId="49466" xr:uid="{00000000-0005-0000-0000-000061C50000}"/>
    <cellStyle name="Título 1 1 1 50" xfId="49467" xr:uid="{00000000-0005-0000-0000-000062C50000}"/>
    <cellStyle name="Título 1 1 1 50 2" xfId="49468" xr:uid="{00000000-0005-0000-0000-000063C50000}"/>
    <cellStyle name="Título 1 1 1 51" xfId="49469" xr:uid="{00000000-0005-0000-0000-000064C50000}"/>
    <cellStyle name="Título 1 1 1 51 2" xfId="49470" xr:uid="{00000000-0005-0000-0000-000065C50000}"/>
    <cellStyle name="Título 1 1 1 52" xfId="49471" xr:uid="{00000000-0005-0000-0000-000066C50000}"/>
    <cellStyle name="Título 1 1 1 52 2" xfId="49472" xr:uid="{00000000-0005-0000-0000-000067C50000}"/>
    <cellStyle name="Título 1 1 1 53" xfId="49473" xr:uid="{00000000-0005-0000-0000-000068C50000}"/>
    <cellStyle name="Título 1 1 1 54" xfId="49474" xr:uid="{00000000-0005-0000-0000-000069C50000}"/>
    <cellStyle name="Título 1 1 1 55" xfId="49475" xr:uid="{00000000-0005-0000-0000-00006AC50000}"/>
    <cellStyle name="Título 1 1 1 56" xfId="49476" xr:uid="{00000000-0005-0000-0000-00006BC50000}"/>
    <cellStyle name="Título 1 1 1 57" xfId="49477" xr:uid="{00000000-0005-0000-0000-00006CC50000}"/>
    <cellStyle name="Título 1 1 1 58" xfId="49478" xr:uid="{00000000-0005-0000-0000-00006DC50000}"/>
    <cellStyle name="Título 1 1 1 59" xfId="49479" xr:uid="{00000000-0005-0000-0000-00006EC50000}"/>
    <cellStyle name="Título 1 1 1 6" xfId="1391" xr:uid="{00000000-0005-0000-0000-00006FC50000}"/>
    <cellStyle name="Título 1 1 1 6 10" xfId="49480" xr:uid="{00000000-0005-0000-0000-000070C50000}"/>
    <cellStyle name="Título 1 1 1 6 10 2" xfId="49481" xr:uid="{00000000-0005-0000-0000-000071C50000}"/>
    <cellStyle name="Título 1 1 1 6 11" xfId="49482" xr:uid="{00000000-0005-0000-0000-000072C50000}"/>
    <cellStyle name="Título 1 1 1 6 11 2" xfId="49483" xr:uid="{00000000-0005-0000-0000-000073C50000}"/>
    <cellStyle name="Título 1 1 1 6 12" xfId="49484" xr:uid="{00000000-0005-0000-0000-000074C50000}"/>
    <cellStyle name="Título 1 1 1 6 12 2" xfId="49485" xr:uid="{00000000-0005-0000-0000-000075C50000}"/>
    <cellStyle name="Título 1 1 1 6 13" xfId="49486" xr:uid="{00000000-0005-0000-0000-000076C50000}"/>
    <cellStyle name="Título 1 1 1 6 13 2" xfId="49487" xr:uid="{00000000-0005-0000-0000-000077C50000}"/>
    <cellStyle name="Título 1 1 1 6 14" xfId="49488" xr:uid="{00000000-0005-0000-0000-000078C50000}"/>
    <cellStyle name="Título 1 1 1 6 14 2" xfId="49489" xr:uid="{00000000-0005-0000-0000-000079C50000}"/>
    <cellStyle name="Título 1 1 1 6 15" xfId="49490" xr:uid="{00000000-0005-0000-0000-00007AC50000}"/>
    <cellStyle name="Título 1 1 1 6 15 2" xfId="49491" xr:uid="{00000000-0005-0000-0000-00007BC50000}"/>
    <cellStyle name="Título 1 1 1 6 16" xfId="49492" xr:uid="{00000000-0005-0000-0000-00007CC50000}"/>
    <cellStyle name="Título 1 1 1 6 16 2" xfId="49493" xr:uid="{00000000-0005-0000-0000-00007DC50000}"/>
    <cellStyle name="Título 1 1 1 6 17" xfId="49494" xr:uid="{00000000-0005-0000-0000-00007EC50000}"/>
    <cellStyle name="Título 1 1 1 6 17 2" xfId="49495" xr:uid="{00000000-0005-0000-0000-00007FC50000}"/>
    <cellStyle name="Título 1 1 1 6 18" xfId="49496" xr:uid="{00000000-0005-0000-0000-000080C50000}"/>
    <cellStyle name="Título 1 1 1 6 18 2" xfId="49497" xr:uid="{00000000-0005-0000-0000-000081C50000}"/>
    <cellStyle name="Título 1 1 1 6 19" xfId="49498" xr:uid="{00000000-0005-0000-0000-000082C50000}"/>
    <cellStyle name="Título 1 1 1 6 19 2" xfId="49499" xr:uid="{00000000-0005-0000-0000-000083C50000}"/>
    <cellStyle name="Título 1 1 1 6 2" xfId="1392" xr:uid="{00000000-0005-0000-0000-000084C50000}"/>
    <cellStyle name="Título 1 1 1 6 2 2" xfId="49500" xr:uid="{00000000-0005-0000-0000-000085C50000}"/>
    <cellStyle name="Título 1 1 1 6 20" xfId="49501" xr:uid="{00000000-0005-0000-0000-000086C50000}"/>
    <cellStyle name="Título 1 1 1 6 20 2" xfId="49502" xr:uid="{00000000-0005-0000-0000-000087C50000}"/>
    <cellStyle name="Título 1 1 1 6 21" xfId="49503" xr:uid="{00000000-0005-0000-0000-000088C50000}"/>
    <cellStyle name="Título 1 1 1 6 21 2" xfId="49504" xr:uid="{00000000-0005-0000-0000-000089C50000}"/>
    <cellStyle name="Título 1 1 1 6 22" xfId="49505" xr:uid="{00000000-0005-0000-0000-00008AC50000}"/>
    <cellStyle name="Título 1 1 1 6 22 2" xfId="49506" xr:uid="{00000000-0005-0000-0000-00008BC50000}"/>
    <cellStyle name="Título 1 1 1 6 23" xfId="49507" xr:uid="{00000000-0005-0000-0000-00008CC50000}"/>
    <cellStyle name="Título 1 1 1 6 23 2" xfId="49508" xr:uid="{00000000-0005-0000-0000-00008DC50000}"/>
    <cellStyle name="Título 1 1 1 6 24" xfId="49509" xr:uid="{00000000-0005-0000-0000-00008EC50000}"/>
    <cellStyle name="Título 1 1 1 6 24 2" xfId="49510" xr:uid="{00000000-0005-0000-0000-00008FC50000}"/>
    <cellStyle name="Título 1 1 1 6 25" xfId="49511" xr:uid="{00000000-0005-0000-0000-000090C50000}"/>
    <cellStyle name="Título 1 1 1 6 25 2" xfId="49512" xr:uid="{00000000-0005-0000-0000-000091C50000}"/>
    <cellStyle name="Título 1 1 1 6 26" xfId="49513" xr:uid="{00000000-0005-0000-0000-000092C50000}"/>
    <cellStyle name="Título 1 1 1 6 26 2" xfId="49514" xr:uid="{00000000-0005-0000-0000-000093C50000}"/>
    <cellStyle name="Título 1 1 1 6 27" xfId="49515" xr:uid="{00000000-0005-0000-0000-000094C50000}"/>
    <cellStyle name="Título 1 1 1 6 27 2" xfId="49516" xr:uid="{00000000-0005-0000-0000-000095C50000}"/>
    <cellStyle name="Título 1 1 1 6 28" xfId="49517" xr:uid="{00000000-0005-0000-0000-000096C50000}"/>
    <cellStyle name="Título 1 1 1 6 28 2" xfId="49518" xr:uid="{00000000-0005-0000-0000-000097C50000}"/>
    <cellStyle name="Título 1 1 1 6 29" xfId="49519" xr:uid="{00000000-0005-0000-0000-000098C50000}"/>
    <cellStyle name="Título 1 1 1 6 29 2" xfId="49520" xr:uid="{00000000-0005-0000-0000-000099C50000}"/>
    <cellStyle name="Título 1 1 1 6 3" xfId="1393" xr:uid="{00000000-0005-0000-0000-00009AC50000}"/>
    <cellStyle name="Título 1 1 1 6 3 2" xfId="49521" xr:uid="{00000000-0005-0000-0000-00009BC50000}"/>
    <cellStyle name="Título 1 1 1 6 30" xfId="49522" xr:uid="{00000000-0005-0000-0000-00009CC50000}"/>
    <cellStyle name="Título 1 1 1 6 30 2" xfId="49523" xr:uid="{00000000-0005-0000-0000-00009DC50000}"/>
    <cellStyle name="Título 1 1 1 6 31" xfId="49524" xr:uid="{00000000-0005-0000-0000-00009EC50000}"/>
    <cellStyle name="Título 1 1 1 6 31 2" xfId="49525" xr:uid="{00000000-0005-0000-0000-00009FC50000}"/>
    <cellStyle name="Título 1 1 1 6 32" xfId="49526" xr:uid="{00000000-0005-0000-0000-0000A0C50000}"/>
    <cellStyle name="Título 1 1 1 6 32 2" xfId="49527" xr:uid="{00000000-0005-0000-0000-0000A1C50000}"/>
    <cellStyle name="Título 1 1 1 6 33" xfId="49528" xr:uid="{00000000-0005-0000-0000-0000A2C50000}"/>
    <cellStyle name="Título 1 1 1 6 33 2" xfId="49529" xr:uid="{00000000-0005-0000-0000-0000A3C50000}"/>
    <cellStyle name="Título 1 1 1 6 34" xfId="49530" xr:uid="{00000000-0005-0000-0000-0000A4C50000}"/>
    <cellStyle name="Título 1 1 1 6 34 2" xfId="49531" xr:uid="{00000000-0005-0000-0000-0000A5C50000}"/>
    <cellStyle name="Título 1 1 1 6 35" xfId="49532" xr:uid="{00000000-0005-0000-0000-0000A6C50000}"/>
    <cellStyle name="Título 1 1 1 6 35 2" xfId="49533" xr:uid="{00000000-0005-0000-0000-0000A7C50000}"/>
    <cellStyle name="Título 1 1 1 6 36" xfId="49534" xr:uid="{00000000-0005-0000-0000-0000A8C50000}"/>
    <cellStyle name="Título 1 1 1 6 36 2" xfId="49535" xr:uid="{00000000-0005-0000-0000-0000A9C50000}"/>
    <cellStyle name="Título 1 1 1 6 37" xfId="49536" xr:uid="{00000000-0005-0000-0000-0000AAC50000}"/>
    <cellStyle name="Título 1 1 1 6 37 2" xfId="49537" xr:uid="{00000000-0005-0000-0000-0000ABC50000}"/>
    <cellStyle name="Título 1 1 1 6 38" xfId="49538" xr:uid="{00000000-0005-0000-0000-0000ACC50000}"/>
    <cellStyle name="Título 1 1 1 6 39" xfId="49539" xr:uid="{00000000-0005-0000-0000-0000ADC50000}"/>
    <cellStyle name="Título 1 1 1 6 4" xfId="49540" xr:uid="{00000000-0005-0000-0000-0000AEC50000}"/>
    <cellStyle name="Título 1 1 1 6 4 2" xfId="49541" xr:uid="{00000000-0005-0000-0000-0000AFC50000}"/>
    <cellStyle name="Título 1 1 1 6 40" xfId="49542" xr:uid="{00000000-0005-0000-0000-0000B0C50000}"/>
    <cellStyle name="Título 1 1 1 6 41" xfId="49543" xr:uid="{00000000-0005-0000-0000-0000B1C50000}"/>
    <cellStyle name="Título 1 1 1 6 42" xfId="49544" xr:uid="{00000000-0005-0000-0000-0000B2C50000}"/>
    <cellStyle name="Título 1 1 1 6 43" xfId="49545" xr:uid="{00000000-0005-0000-0000-0000B3C50000}"/>
    <cellStyle name="Título 1 1 1 6 44" xfId="49546" xr:uid="{00000000-0005-0000-0000-0000B4C50000}"/>
    <cellStyle name="Título 1 1 1 6 45" xfId="49547" xr:uid="{00000000-0005-0000-0000-0000B5C50000}"/>
    <cellStyle name="Título 1 1 1 6 46" xfId="49548" xr:uid="{00000000-0005-0000-0000-0000B6C50000}"/>
    <cellStyle name="Título 1 1 1 6 47" xfId="49549" xr:uid="{00000000-0005-0000-0000-0000B7C50000}"/>
    <cellStyle name="Título 1 1 1 6 48" xfId="49550" xr:uid="{00000000-0005-0000-0000-0000B8C50000}"/>
    <cellStyle name="Título 1 1 1 6 49" xfId="49551" xr:uid="{00000000-0005-0000-0000-0000B9C50000}"/>
    <cellStyle name="Título 1 1 1 6 5" xfId="49552" xr:uid="{00000000-0005-0000-0000-0000BAC50000}"/>
    <cellStyle name="Título 1 1 1 6 5 2" xfId="49553" xr:uid="{00000000-0005-0000-0000-0000BBC50000}"/>
    <cellStyle name="Título 1 1 1 6 50" xfId="49554" xr:uid="{00000000-0005-0000-0000-0000BCC50000}"/>
    <cellStyle name="Título 1 1 1 6 51" xfId="49555" xr:uid="{00000000-0005-0000-0000-0000BDC50000}"/>
    <cellStyle name="Título 1 1 1 6 52" xfId="49556" xr:uid="{00000000-0005-0000-0000-0000BEC50000}"/>
    <cellStyle name="Título 1 1 1 6 53" xfId="49557" xr:uid="{00000000-0005-0000-0000-0000BFC50000}"/>
    <cellStyle name="Título 1 1 1 6 54" xfId="49558" xr:uid="{00000000-0005-0000-0000-0000C0C50000}"/>
    <cellStyle name="Título 1 1 1 6 55" xfId="49559" xr:uid="{00000000-0005-0000-0000-0000C1C50000}"/>
    <cellStyle name="Título 1 1 1 6 56" xfId="49560" xr:uid="{00000000-0005-0000-0000-0000C2C50000}"/>
    <cellStyle name="Título 1 1 1 6 57" xfId="49561" xr:uid="{00000000-0005-0000-0000-0000C3C50000}"/>
    <cellStyle name="Título 1 1 1 6 58" xfId="49562" xr:uid="{00000000-0005-0000-0000-0000C4C50000}"/>
    <cellStyle name="Título 1 1 1 6 59" xfId="49563" xr:uid="{00000000-0005-0000-0000-0000C5C50000}"/>
    <cellStyle name="Título 1 1 1 6 6" xfId="49564" xr:uid="{00000000-0005-0000-0000-0000C6C50000}"/>
    <cellStyle name="Título 1 1 1 6 6 2" xfId="49565" xr:uid="{00000000-0005-0000-0000-0000C7C50000}"/>
    <cellStyle name="Título 1 1 1 6 60" xfId="49566" xr:uid="{00000000-0005-0000-0000-0000C8C50000}"/>
    <cellStyle name="Título 1 1 1 6 61" xfId="49567" xr:uid="{00000000-0005-0000-0000-0000C9C50000}"/>
    <cellStyle name="Título 1 1 1 6 62" xfId="49568" xr:uid="{00000000-0005-0000-0000-0000CAC50000}"/>
    <cellStyle name="Título 1 1 1 6 63" xfId="49569" xr:uid="{00000000-0005-0000-0000-0000CBC50000}"/>
    <cellStyle name="Título 1 1 1 6 64" xfId="49570" xr:uid="{00000000-0005-0000-0000-0000CCC50000}"/>
    <cellStyle name="Título 1 1 1 6 65" xfId="49571" xr:uid="{00000000-0005-0000-0000-0000CDC50000}"/>
    <cellStyle name="Título 1 1 1 6 66" xfId="49572" xr:uid="{00000000-0005-0000-0000-0000CEC50000}"/>
    <cellStyle name="Título 1 1 1 6 67" xfId="49573" xr:uid="{00000000-0005-0000-0000-0000CFC50000}"/>
    <cellStyle name="Título 1 1 1 6 68" xfId="49574" xr:uid="{00000000-0005-0000-0000-0000D0C50000}"/>
    <cellStyle name="Título 1 1 1 6 69" xfId="52830" xr:uid="{00000000-0005-0000-0000-0000D1C50000}"/>
    <cellStyle name="Título 1 1 1 6 7" xfId="49575" xr:uid="{00000000-0005-0000-0000-0000D2C50000}"/>
    <cellStyle name="Título 1 1 1 6 7 2" xfId="49576" xr:uid="{00000000-0005-0000-0000-0000D3C50000}"/>
    <cellStyle name="Título 1 1 1 6 70" xfId="53291" xr:uid="{00000000-0005-0000-0000-0000D4C50000}"/>
    <cellStyle name="Título 1 1 1 6 8" xfId="49577" xr:uid="{00000000-0005-0000-0000-0000D5C50000}"/>
    <cellStyle name="Título 1 1 1 6 8 2" xfId="49578" xr:uid="{00000000-0005-0000-0000-0000D6C50000}"/>
    <cellStyle name="Título 1 1 1 6 9" xfId="49579" xr:uid="{00000000-0005-0000-0000-0000D7C50000}"/>
    <cellStyle name="Título 1 1 1 6 9 2" xfId="49580" xr:uid="{00000000-0005-0000-0000-0000D8C50000}"/>
    <cellStyle name="Título 1 1 1 60" xfId="49581" xr:uid="{00000000-0005-0000-0000-0000D9C50000}"/>
    <cellStyle name="Título 1 1 1 61" xfId="49582" xr:uid="{00000000-0005-0000-0000-0000DAC50000}"/>
    <cellStyle name="Título 1 1 1 62" xfId="49583" xr:uid="{00000000-0005-0000-0000-0000DBC50000}"/>
    <cellStyle name="Título 1 1 1 63" xfId="49584" xr:uid="{00000000-0005-0000-0000-0000DCC50000}"/>
    <cellStyle name="Título 1 1 1 64" xfId="49585" xr:uid="{00000000-0005-0000-0000-0000DDC50000}"/>
    <cellStyle name="Título 1 1 1 65" xfId="49586" xr:uid="{00000000-0005-0000-0000-0000DEC50000}"/>
    <cellStyle name="Título 1 1 1 66" xfId="49587" xr:uid="{00000000-0005-0000-0000-0000DFC50000}"/>
    <cellStyle name="Título 1 1 1 67" xfId="49588" xr:uid="{00000000-0005-0000-0000-0000E0C50000}"/>
    <cellStyle name="Título 1 1 1 68" xfId="49589" xr:uid="{00000000-0005-0000-0000-0000E1C50000}"/>
    <cellStyle name="Título 1 1 1 69" xfId="49590" xr:uid="{00000000-0005-0000-0000-0000E2C50000}"/>
    <cellStyle name="Título 1 1 1 7" xfId="1394" xr:uid="{00000000-0005-0000-0000-0000E3C50000}"/>
    <cellStyle name="Título 1 1 1 7 10" xfId="49591" xr:uid="{00000000-0005-0000-0000-0000E4C50000}"/>
    <cellStyle name="Título 1 1 1 7 10 2" xfId="49592" xr:uid="{00000000-0005-0000-0000-0000E5C50000}"/>
    <cellStyle name="Título 1 1 1 7 11" xfId="49593" xr:uid="{00000000-0005-0000-0000-0000E6C50000}"/>
    <cellStyle name="Título 1 1 1 7 11 2" xfId="49594" xr:uid="{00000000-0005-0000-0000-0000E7C50000}"/>
    <cellStyle name="Título 1 1 1 7 12" xfId="49595" xr:uid="{00000000-0005-0000-0000-0000E8C50000}"/>
    <cellStyle name="Título 1 1 1 7 12 2" xfId="49596" xr:uid="{00000000-0005-0000-0000-0000E9C50000}"/>
    <cellStyle name="Título 1 1 1 7 13" xfId="49597" xr:uid="{00000000-0005-0000-0000-0000EAC50000}"/>
    <cellStyle name="Título 1 1 1 7 13 2" xfId="49598" xr:uid="{00000000-0005-0000-0000-0000EBC50000}"/>
    <cellStyle name="Título 1 1 1 7 14" xfId="49599" xr:uid="{00000000-0005-0000-0000-0000ECC50000}"/>
    <cellStyle name="Título 1 1 1 7 14 2" xfId="49600" xr:uid="{00000000-0005-0000-0000-0000EDC50000}"/>
    <cellStyle name="Título 1 1 1 7 15" xfId="49601" xr:uid="{00000000-0005-0000-0000-0000EEC50000}"/>
    <cellStyle name="Título 1 1 1 7 15 2" xfId="49602" xr:uid="{00000000-0005-0000-0000-0000EFC50000}"/>
    <cellStyle name="Título 1 1 1 7 16" xfId="49603" xr:uid="{00000000-0005-0000-0000-0000F0C50000}"/>
    <cellStyle name="Título 1 1 1 7 16 2" xfId="49604" xr:uid="{00000000-0005-0000-0000-0000F1C50000}"/>
    <cellStyle name="Título 1 1 1 7 17" xfId="49605" xr:uid="{00000000-0005-0000-0000-0000F2C50000}"/>
    <cellStyle name="Título 1 1 1 7 17 2" xfId="49606" xr:uid="{00000000-0005-0000-0000-0000F3C50000}"/>
    <cellStyle name="Título 1 1 1 7 18" xfId="49607" xr:uid="{00000000-0005-0000-0000-0000F4C50000}"/>
    <cellStyle name="Título 1 1 1 7 18 2" xfId="49608" xr:uid="{00000000-0005-0000-0000-0000F5C50000}"/>
    <cellStyle name="Título 1 1 1 7 19" xfId="49609" xr:uid="{00000000-0005-0000-0000-0000F6C50000}"/>
    <cellStyle name="Título 1 1 1 7 19 2" xfId="49610" xr:uid="{00000000-0005-0000-0000-0000F7C50000}"/>
    <cellStyle name="Título 1 1 1 7 2" xfId="1395" xr:uid="{00000000-0005-0000-0000-0000F8C50000}"/>
    <cellStyle name="Título 1 1 1 7 2 2" xfId="49611" xr:uid="{00000000-0005-0000-0000-0000F9C50000}"/>
    <cellStyle name="Título 1 1 1 7 20" xfId="49612" xr:uid="{00000000-0005-0000-0000-0000FAC50000}"/>
    <cellStyle name="Título 1 1 1 7 20 2" xfId="49613" xr:uid="{00000000-0005-0000-0000-0000FBC50000}"/>
    <cellStyle name="Título 1 1 1 7 21" xfId="49614" xr:uid="{00000000-0005-0000-0000-0000FCC50000}"/>
    <cellStyle name="Título 1 1 1 7 21 2" xfId="49615" xr:uid="{00000000-0005-0000-0000-0000FDC50000}"/>
    <cellStyle name="Título 1 1 1 7 22" xfId="49616" xr:uid="{00000000-0005-0000-0000-0000FEC50000}"/>
    <cellStyle name="Título 1 1 1 7 22 2" xfId="49617" xr:uid="{00000000-0005-0000-0000-0000FFC50000}"/>
    <cellStyle name="Título 1 1 1 7 23" xfId="49618" xr:uid="{00000000-0005-0000-0000-000000C60000}"/>
    <cellStyle name="Título 1 1 1 7 23 2" xfId="49619" xr:uid="{00000000-0005-0000-0000-000001C60000}"/>
    <cellStyle name="Título 1 1 1 7 24" xfId="49620" xr:uid="{00000000-0005-0000-0000-000002C60000}"/>
    <cellStyle name="Título 1 1 1 7 24 2" xfId="49621" xr:uid="{00000000-0005-0000-0000-000003C60000}"/>
    <cellStyle name="Título 1 1 1 7 25" xfId="49622" xr:uid="{00000000-0005-0000-0000-000004C60000}"/>
    <cellStyle name="Título 1 1 1 7 25 2" xfId="49623" xr:uid="{00000000-0005-0000-0000-000005C60000}"/>
    <cellStyle name="Título 1 1 1 7 26" xfId="49624" xr:uid="{00000000-0005-0000-0000-000006C60000}"/>
    <cellStyle name="Título 1 1 1 7 26 2" xfId="49625" xr:uid="{00000000-0005-0000-0000-000007C60000}"/>
    <cellStyle name="Título 1 1 1 7 27" xfId="49626" xr:uid="{00000000-0005-0000-0000-000008C60000}"/>
    <cellStyle name="Título 1 1 1 7 27 2" xfId="49627" xr:uid="{00000000-0005-0000-0000-000009C60000}"/>
    <cellStyle name="Título 1 1 1 7 28" xfId="49628" xr:uid="{00000000-0005-0000-0000-00000AC60000}"/>
    <cellStyle name="Título 1 1 1 7 28 2" xfId="49629" xr:uid="{00000000-0005-0000-0000-00000BC60000}"/>
    <cellStyle name="Título 1 1 1 7 29" xfId="49630" xr:uid="{00000000-0005-0000-0000-00000CC60000}"/>
    <cellStyle name="Título 1 1 1 7 29 2" xfId="49631" xr:uid="{00000000-0005-0000-0000-00000DC60000}"/>
    <cellStyle name="Título 1 1 1 7 3" xfId="1396" xr:uid="{00000000-0005-0000-0000-00000EC60000}"/>
    <cellStyle name="Título 1 1 1 7 3 2" xfId="49632" xr:uid="{00000000-0005-0000-0000-00000FC60000}"/>
    <cellStyle name="Título 1 1 1 7 30" xfId="49633" xr:uid="{00000000-0005-0000-0000-000010C60000}"/>
    <cellStyle name="Título 1 1 1 7 30 2" xfId="49634" xr:uid="{00000000-0005-0000-0000-000011C60000}"/>
    <cellStyle name="Título 1 1 1 7 31" xfId="49635" xr:uid="{00000000-0005-0000-0000-000012C60000}"/>
    <cellStyle name="Título 1 1 1 7 31 2" xfId="49636" xr:uid="{00000000-0005-0000-0000-000013C60000}"/>
    <cellStyle name="Título 1 1 1 7 32" xfId="49637" xr:uid="{00000000-0005-0000-0000-000014C60000}"/>
    <cellStyle name="Título 1 1 1 7 32 2" xfId="49638" xr:uid="{00000000-0005-0000-0000-000015C60000}"/>
    <cellStyle name="Título 1 1 1 7 33" xfId="49639" xr:uid="{00000000-0005-0000-0000-000016C60000}"/>
    <cellStyle name="Título 1 1 1 7 33 2" xfId="49640" xr:uid="{00000000-0005-0000-0000-000017C60000}"/>
    <cellStyle name="Título 1 1 1 7 34" xfId="49641" xr:uid="{00000000-0005-0000-0000-000018C60000}"/>
    <cellStyle name="Título 1 1 1 7 34 2" xfId="49642" xr:uid="{00000000-0005-0000-0000-000019C60000}"/>
    <cellStyle name="Título 1 1 1 7 35" xfId="49643" xr:uid="{00000000-0005-0000-0000-00001AC60000}"/>
    <cellStyle name="Título 1 1 1 7 35 2" xfId="49644" xr:uid="{00000000-0005-0000-0000-00001BC60000}"/>
    <cellStyle name="Título 1 1 1 7 36" xfId="49645" xr:uid="{00000000-0005-0000-0000-00001CC60000}"/>
    <cellStyle name="Título 1 1 1 7 36 2" xfId="49646" xr:uid="{00000000-0005-0000-0000-00001DC60000}"/>
    <cellStyle name="Título 1 1 1 7 37" xfId="49647" xr:uid="{00000000-0005-0000-0000-00001EC60000}"/>
    <cellStyle name="Título 1 1 1 7 37 2" xfId="49648" xr:uid="{00000000-0005-0000-0000-00001FC60000}"/>
    <cellStyle name="Título 1 1 1 7 38" xfId="49649" xr:uid="{00000000-0005-0000-0000-000020C60000}"/>
    <cellStyle name="Título 1 1 1 7 39" xfId="49650" xr:uid="{00000000-0005-0000-0000-000021C60000}"/>
    <cellStyle name="Título 1 1 1 7 4" xfId="49651" xr:uid="{00000000-0005-0000-0000-000022C60000}"/>
    <cellStyle name="Título 1 1 1 7 4 2" xfId="49652" xr:uid="{00000000-0005-0000-0000-000023C60000}"/>
    <cellStyle name="Título 1 1 1 7 40" xfId="49653" xr:uid="{00000000-0005-0000-0000-000024C60000}"/>
    <cellStyle name="Título 1 1 1 7 41" xfId="49654" xr:uid="{00000000-0005-0000-0000-000025C60000}"/>
    <cellStyle name="Título 1 1 1 7 42" xfId="49655" xr:uid="{00000000-0005-0000-0000-000026C60000}"/>
    <cellStyle name="Título 1 1 1 7 43" xfId="49656" xr:uid="{00000000-0005-0000-0000-000027C60000}"/>
    <cellStyle name="Título 1 1 1 7 44" xfId="49657" xr:uid="{00000000-0005-0000-0000-000028C60000}"/>
    <cellStyle name="Título 1 1 1 7 45" xfId="49658" xr:uid="{00000000-0005-0000-0000-000029C60000}"/>
    <cellStyle name="Título 1 1 1 7 46" xfId="49659" xr:uid="{00000000-0005-0000-0000-00002AC60000}"/>
    <cellStyle name="Título 1 1 1 7 47" xfId="49660" xr:uid="{00000000-0005-0000-0000-00002BC60000}"/>
    <cellStyle name="Título 1 1 1 7 48" xfId="49661" xr:uid="{00000000-0005-0000-0000-00002CC60000}"/>
    <cellStyle name="Título 1 1 1 7 49" xfId="49662" xr:uid="{00000000-0005-0000-0000-00002DC60000}"/>
    <cellStyle name="Título 1 1 1 7 5" xfId="49663" xr:uid="{00000000-0005-0000-0000-00002EC60000}"/>
    <cellStyle name="Título 1 1 1 7 5 2" xfId="49664" xr:uid="{00000000-0005-0000-0000-00002FC60000}"/>
    <cellStyle name="Título 1 1 1 7 50" xfId="49665" xr:uid="{00000000-0005-0000-0000-000030C60000}"/>
    <cellStyle name="Título 1 1 1 7 51" xfId="49666" xr:uid="{00000000-0005-0000-0000-000031C60000}"/>
    <cellStyle name="Título 1 1 1 7 52" xfId="49667" xr:uid="{00000000-0005-0000-0000-000032C60000}"/>
    <cellStyle name="Título 1 1 1 7 53" xfId="49668" xr:uid="{00000000-0005-0000-0000-000033C60000}"/>
    <cellStyle name="Título 1 1 1 7 54" xfId="49669" xr:uid="{00000000-0005-0000-0000-000034C60000}"/>
    <cellStyle name="Título 1 1 1 7 55" xfId="49670" xr:uid="{00000000-0005-0000-0000-000035C60000}"/>
    <cellStyle name="Título 1 1 1 7 56" xfId="49671" xr:uid="{00000000-0005-0000-0000-000036C60000}"/>
    <cellStyle name="Título 1 1 1 7 57" xfId="49672" xr:uid="{00000000-0005-0000-0000-000037C60000}"/>
    <cellStyle name="Título 1 1 1 7 58" xfId="49673" xr:uid="{00000000-0005-0000-0000-000038C60000}"/>
    <cellStyle name="Título 1 1 1 7 59" xfId="49674" xr:uid="{00000000-0005-0000-0000-000039C60000}"/>
    <cellStyle name="Título 1 1 1 7 6" xfId="49675" xr:uid="{00000000-0005-0000-0000-00003AC60000}"/>
    <cellStyle name="Título 1 1 1 7 6 2" xfId="49676" xr:uid="{00000000-0005-0000-0000-00003BC60000}"/>
    <cellStyle name="Título 1 1 1 7 60" xfId="49677" xr:uid="{00000000-0005-0000-0000-00003CC60000}"/>
    <cellStyle name="Título 1 1 1 7 61" xfId="49678" xr:uid="{00000000-0005-0000-0000-00003DC60000}"/>
    <cellStyle name="Título 1 1 1 7 62" xfId="49679" xr:uid="{00000000-0005-0000-0000-00003EC60000}"/>
    <cellStyle name="Título 1 1 1 7 63" xfId="49680" xr:uid="{00000000-0005-0000-0000-00003FC60000}"/>
    <cellStyle name="Título 1 1 1 7 64" xfId="49681" xr:uid="{00000000-0005-0000-0000-000040C60000}"/>
    <cellStyle name="Título 1 1 1 7 65" xfId="49682" xr:uid="{00000000-0005-0000-0000-000041C60000}"/>
    <cellStyle name="Título 1 1 1 7 66" xfId="49683" xr:uid="{00000000-0005-0000-0000-000042C60000}"/>
    <cellStyle name="Título 1 1 1 7 67" xfId="49684" xr:uid="{00000000-0005-0000-0000-000043C60000}"/>
    <cellStyle name="Título 1 1 1 7 68" xfId="49685" xr:uid="{00000000-0005-0000-0000-000044C60000}"/>
    <cellStyle name="Título 1 1 1 7 69" xfId="52896" xr:uid="{00000000-0005-0000-0000-000045C60000}"/>
    <cellStyle name="Título 1 1 1 7 7" xfId="49686" xr:uid="{00000000-0005-0000-0000-000046C60000}"/>
    <cellStyle name="Título 1 1 1 7 7 2" xfId="49687" xr:uid="{00000000-0005-0000-0000-000047C60000}"/>
    <cellStyle name="Título 1 1 1 7 70" xfId="53357" xr:uid="{00000000-0005-0000-0000-000048C60000}"/>
    <cellStyle name="Título 1 1 1 7 8" xfId="49688" xr:uid="{00000000-0005-0000-0000-000049C60000}"/>
    <cellStyle name="Título 1 1 1 7 8 2" xfId="49689" xr:uid="{00000000-0005-0000-0000-00004AC60000}"/>
    <cellStyle name="Título 1 1 1 7 9" xfId="49690" xr:uid="{00000000-0005-0000-0000-00004BC60000}"/>
    <cellStyle name="Título 1 1 1 7 9 2" xfId="49691" xr:uid="{00000000-0005-0000-0000-00004CC60000}"/>
    <cellStyle name="Título 1 1 1 70" xfId="49692" xr:uid="{00000000-0005-0000-0000-00004DC60000}"/>
    <cellStyle name="Título 1 1 1 71" xfId="49693" xr:uid="{00000000-0005-0000-0000-00004EC60000}"/>
    <cellStyle name="Título 1 1 1 72" xfId="49694" xr:uid="{00000000-0005-0000-0000-00004FC60000}"/>
    <cellStyle name="Título 1 1 1 73" xfId="49695" xr:uid="{00000000-0005-0000-0000-000050C60000}"/>
    <cellStyle name="Título 1 1 1 74" xfId="49696" xr:uid="{00000000-0005-0000-0000-000051C60000}"/>
    <cellStyle name="Título 1 1 1 75" xfId="49697" xr:uid="{00000000-0005-0000-0000-000052C60000}"/>
    <cellStyle name="Título 1 1 1 76" xfId="49698" xr:uid="{00000000-0005-0000-0000-000053C60000}"/>
    <cellStyle name="Título 1 1 1 77" xfId="49699" xr:uid="{00000000-0005-0000-0000-000054C60000}"/>
    <cellStyle name="Título 1 1 1 78" xfId="49700" xr:uid="{00000000-0005-0000-0000-000055C60000}"/>
    <cellStyle name="Título 1 1 1 79" xfId="49701" xr:uid="{00000000-0005-0000-0000-000056C60000}"/>
    <cellStyle name="Título 1 1 1 8" xfId="1397" xr:uid="{00000000-0005-0000-0000-000057C60000}"/>
    <cellStyle name="Título 1 1 1 8 10" xfId="49702" xr:uid="{00000000-0005-0000-0000-000058C60000}"/>
    <cellStyle name="Título 1 1 1 8 10 2" xfId="49703" xr:uid="{00000000-0005-0000-0000-000059C60000}"/>
    <cellStyle name="Título 1 1 1 8 11" xfId="49704" xr:uid="{00000000-0005-0000-0000-00005AC60000}"/>
    <cellStyle name="Título 1 1 1 8 11 2" xfId="49705" xr:uid="{00000000-0005-0000-0000-00005BC60000}"/>
    <cellStyle name="Título 1 1 1 8 12" xfId="49706" xr:uid="{00000000-0005-0000-0000-00005CC60000}"/>
    <cellStyle name="Título 1 1 1 8 12 2" xfId="49707" xr:uid="{00000000-0005-0000-0000-00005DC60000}"/>
    <cellStyle name="Título 1 1 1 8 13" xfId="49708" xr:uid="{00000000-0005-0000-0000-00005EC60000}"/>
    <cellStyle name="Título 1 1 1 8 13 2" xfId="49709" xr:uid="{00000000-0005-0000-0000-00005FC60000}"/>
    <cellStyle name="Título 1 1 1 8 14" xfId="49710" xr:uid="{00000000-0005-0000-0000-000060C60000}"/>
    <cellStyle name="Título 1 1 1 8 14 2" xfId="49711" xr:uid="{00000000-0005-0000-0000-000061C60000}"/>
    <cellStyle name="Título 1 1 1 8 15" xfId="49712" xr:uid="{00000000-0005-0000-0000-000062C60000}"/>
    <cellStyle name="Título 1 1 1 8 15 2" xfId="49713" xr:uid="{00000000-0005-0000-0000-000063C60000}"/>
    <cellStyle name="Título 1 1 1 8 16" xfId="49714" xr:uid="{00000000-0005-0000-0000-000064C60000}"/>
    <cellStyle name="Título 1 1 1 8 16 2" xfId="49715" xr:uid="{00000000-0005-0000-0000-000065C60000}"/>
    <cellStyle name="Título 1 1 1 8 17" xfId="49716" xr:uid="{00000000-0005-0000-0000-000066C60000}"/>
    <cellStyle name="Título 1 1 1 8 17 2" xfId="49717" xr:uid="{00000000-0005-0000-0000-000067C60000}"/>
    <cellStyle name="Título 1 1 1 8 18" xfId="49718" xr:uid="{00000000-0005-0000-0000-000068C60000}"/>
    <cellStyle name="Título 1 1 1 8 18 2" xfId="49719" xr:uid="{00000000-0005-0000-0000-000069C60000}"/>
    <cellStyle name="Título 1 1 1 8 19" xfId="49720" xr:uid="{00000000-0005-0000-0000-00006AC60000}"/>
    <cellStyle name="Título 1 1 1 8 19 2" xfId="49721" xr:uid="{00000000-0005-0000-0000-00006BC60000}"/>
    <cellStyle name="Título 1 1 1 8 2" xfId="1398" xr:uid="{00000000-0005-0000-0000-00006CC60000}"/>
    <cellStyle name="Título 1 1 1 8 2 2" xfId="49722" xr:uid="{00000000-0005-0000-0000-00006DC60000}"/>
    <cellStyle name="Título 1 1 1 8 20" xfId="49723" xr:uid="{00000000-0005-0000-0000-00006EC60000}"/>
    <cellStyle name="Título 1 1 1 8 20 2" xfId="49724" xr:uid="{00000000-0005-0000-0000-00006FC60000}"/>
    <cellStyle name="Título 1 1 1 8 21" xfId="49725" xr:uid="{00000000-0005-0000-0000-000070C60000}"/>
    <cellStyle name="Título 1 1 1 8 21 2" xfId="49726" xr:uid="{00000000-0005-0000-0000-000071C60000}"/>
    <cellStyle name="Título 1 1 1 8 22" xfId="49727" xr:uid="{00000000-0005-0000-0000-000072C60000}"/>
    <cellStyle name="Título 1 1 1 8 22 2" xfId="49728" xr:uid="{00000000-0005-0000-0000-000073C60000}"/>
    <cellStyle name="Título 1 1 1 8 23" xfId="49729" xr:uid="{00000000-0005-0000-0000-000074C60000}"/>
    <cellStyle name="Título 1 1 1 8 23 2" xfId="49730" xr:uid="{00000000-0005-0000-0000-000075C60000}"/>
    <cellStyle name="Título 1 1 1 8 24" xfId="49731" xr:uid="{00000000-0005-0000-0000-000076C60000}"/>
    <cellStyle name="Título 1 1 1 8 24 2" xfId="49732" xr:uid="{00000000-0005-0000-0000-000077C60000}"/>
    <cellStyle name="Título 1 1 1 8 25" xfId="49733" xr:uid="{00000000-0005-0000-0000-000078C60000}"/>
    <cellStyle name="Título 1 1 1 8 25 2" xfId="49734" xr:uid="{00000000-0005-0000-0000-000079C60000}"/>
    <cellStyle name="Título 1 1 1 8 26" xfId="49735" xr:uid="{00000000-0005-0000-0000-00007AC60000}"/>
    <cellStyle name="Título 1 1 1 8 26 2" xfId="49736" xr:uid="{00000000-0005-0000-0000-00007BC60000}"/>
    <cellStyle name="Título 1 1 1 8 27" xfId="49737" xr:uid="{00000000-0005-0000-0000-00007CC60000}"/>
    <cellStyle name="Título 1 1 1 8 27 2" xfId="49738" xr:uid="{00000000-0005-0000-0000-00007DC60000}"/>
    <cellStyle name="Título 1 1 1 8 28" xfId="49739" xr:uid="{00000000-0005-0000-0000-00007EC60000}"/>
    <cellStyle name="Título 1 1 1 8 28 2" xfId="49740" xr:uid="{00000000-0005-0000-0000-00007FC60000}"/>
    <cellStyle name="Título 1 1 1 8 29" xfId="49741" xr:uid="{00000000-0005-0000-0000-000080C60000}"/>
    <cellStyle name="Título 1 1 1 8 29 2" xfId="49742" xr:uid="{00000000-0005-0000-0000-000081C60000}"/>
    <cellStyle name="Título 1 1 1 8 3" xfId="1399" xr:uid="{00000000-0005-0000-0000-000082C60000}"/>
    <cellStyle name="Título 1 1 1 8 3 2" xfId="49743" xr:uid="{00000000-0005-0000-0000-000083C60000}"/>
    <cellStyle name="Título 1 1 1 8 30" xfId="49744" xr:uid="{00000000-0005-0000-0000-000084C60000}"/>
    <cellStyle name="Título 1 1 1 8 30 2" xfId="49745" xr:uid="{00000000-0005-0000-0000-000085C60000}"/>
    <cellStyle name="Título 1 1 1 8 31" xfId="49746" xr:uid="{00000000-0005-0000-0000-000086C60000}"/>
    <cellStyle name="Título 1 1 1 8 31 2" xfId="49747" xr:uid="{00000000-0005-0000-0000-000087C60000}"/>
    <cellStyle name="Título 1 1 1 8 32" xfId="49748" xr:uid="{00000000-0005-0000-0000-000088C60000}"/>
    <cellStyle name="Título 1 1 1 8 32 2" xfId="49749" xr:uid="{00000000-0005-0000-0000-000089C60000}"/>
    <cellStyle name="Título 1 1 1 8 33" xfId="49750" xr:uid="{00000000-0005-0000-0000-00008AC60000}"/>
    <cellStyle name="Título 1 1 1 8 33 2" xfId="49751" xr:uid="{00000000-0005-0000-0000-00008BC60000}"/>
    <cellStyle name="Título 1 1 1 8 34" xfId="49752" xr:uid="{00000000-0005-0000-0000-00008CC60000}"/>
    <cellStyle name="Título 1 1 1 8 34 2" xfId="49753" xr:uid="{00000000-0005-0000-0000-00008DC60000}"/>
    <cellStyle name="Título 1 1 1 8 35" xfId="49754" xr:uid="{00000000-0005-0000-0000-00008EC60000}"/>
    <cellStyle name="Título 1 1 1 8 35 2" xfId="49755" xr:uid="{00000000-0005-0000-0000-00008FC60000}"/>
    <cellStyle name="Título 1 1 1 8 36" xfId="49756" xr:uid="{00000000-0005-0000-0000-000090C60000}"/>
    <cellStyle name="Título 1 1 1 8 36 2" xfId="49757" xr:uid="{00000000-0005-0000-0000-000091C60000}"/>
    <cellStyle name="Título 1 1 1 8 37" xfId="49758" xr:uid="{00000000-0005-0000-0000-000092C60000}"/>
    <cellStyle name="Título 1 1 1 8 37 2" xfId="49759" xr:uid="{00000000-0005-0000-0000-000093C60000}"/>
    <cellStyle name="Título 1 1 1 8 38" xfId="49760" xr:uid="{00000000-0005-0000-0000-000094C60000}"/>
    <cellStyle name="Título 1 1 1 8 39" xfId="49761" xr:uid="{00000000-0005-0000-0000-000095C60000}"/>
    <cellStyle name="Título 1 1 1 8 4" xfId="49762" xr:uid="{00000000-0005-0000-0000-000096C60000}"/>
    <cellStyle name="Título 1 1 1 8 4 2" xfId="49763" xr:uid="{00000000-0005-0000-0000-000097C60000}"/>
    <cellStyle name="Título 1 1 1 8 40" xfId="49764" xr:uid="{00000000-0005-0000-0000-000098C60000}"/>
    <cellStyle name="Título 1 1 1 8 41" xfId="49765" xr:uid="{00000000-0005-0000-0000-000099C60000}"/>
    <cellStyle name="Título 1 1 1 8 42" xfId="49766" xr:uid="{00000000-0005-0000-0000-00009AC60000}"/>
    <cellStyle name="Título 1 1 1 8 43" xfId="49767" xr:uid="{00000000-0005-0000-0000-00009BC60000}"/>
    <cellStyle name="Título 1 1 1 8 44" xfId="49768" xr:uid="{00000000-0005-0000-0000-00009CC60000}"/>
    <cellStyle name="Título 1 1 1 8 45" xfId="49769" xr:uid="{00000000-0005-0000-0000-00009DC60000}"/>
    <cellStyle name="Título 1 1 1 8 46" xfId="49770" xr:uid="{00000000-0005-0000-0000-00009EC60000}"/>
    <cellStyle name="Título 1 1 1 8 47" xfId="49771" xr:uid="{00000000-0005-0000-0000-00009FC60000}"/>
    <cellStyle name="Título 1 1 1 8 48" xfId="49772" xr:uid="{00000000-0005-0000-0000-0000A0C60000}"/>
    <cellStyle name="Título 1 1 1 8 49" xfId="49773" xr:uid="{00000000-0005-0000-0000-0000A1C60000}"/>
    <cellStyle name="Título 1 1 1 8 5" xfId="49774" xr:uid="{00000000-0005-0000-0000-0000A2C60000}"/>
    <cellStyle name="Título 1 1 1 8 5 2" xfId="49775" xr:uid="{00000000-0005-0000-0000-0000A3C60000}"/>
    <cellStyle name="Título 1 1 1 8 50" xfId="49776" xr:uid="{00000000-0005-0000-0000-0000A4C60000}"/>
    <cellStyle name="Título 1 1 1 8 51" xfId="49777" xr:uid="{00000000-0005-0000-0000-0000A5C60000}"/>
    <cellStyle name="Título 1 1 1 8 52" xfId="49778" xr:uid="{00000000-0005-0000-0000-0000A6C60000}"/>
    <cellStyle name="Título 1 1 1 8 53" xfId="49779" xr:uid="{00000000-0005-0000-0000-0000A7C60000}"/>
    <cellStyle name="Título 1 1 1 8 54" xfId="49780" xr:uid="{00000000-0005-0000-0000-0000A8C60000}"/>
    <cellStyle name="Título 1 1 1 8 55" xfId="49781" xr:uid="{00000000-0005-0000-0000-0000A9C60000}"/>
    <cellStyle name="Título 1 1 1 8 56" xfId="49782" xr:uid="{00000000-0005-0000-0000-0000AAC60000}"/>
    <cellStyle name="Título 1 1 1 8 57" xfId="49783" xr:uid="{00000000-0005-0000-0000-0000ABC60000}"/>
    <cellStyle name="Título 1 1 1 8 58" xfId="49784" xr:uid="{00000000-0005-0000-0000-0000ACC60000}"/>
    <cellStyle name="Título 1 1 1 8 59" xfId="49785" xr:uid="{00000000-0005-0000-0000-0000ADC60000}"/>
    <cellStyle name="Título 1 1 1 8 6" xfId="49786" xr:uid="{00000000-0005-0000-0000-0000AEC60000}"/>
    <cellStyle name="Título 1 1 1 8 6 2" xfId="49787" xr:uid="{00000000-0005-0000-0000-0000AFC60000}"/>
    <cellStyle name="Título 1 1 1 8 60" xfId="49788" xr:uid="{00000000-0005-0000-0000-0000B0C60000}"/>
    <cellStyle name="Título 1 1 1 8 61" xfId="49789" xr:uid="{00000000-0005-0000-0000-0000B1C60000}"/>
    <cellStyle name="Título 1 1 1 8 62" xfId="49790" xr:uid="{00000000-0005-0000-0000-0000B2C60000}"/>
    <cellStyle name="Título 1 1 1 8 63" xfId="49791" xr:uid="{00000000-0005-0000-0000-0000B3C60000}"/>
    <cellStyle name="Título 1 1 1 8 64" xfId="49792" xr:uid="{00000000-0005-0000-0000-0000B4C60000}"/>
    <cellStyle name="Título 1 1 1 8 65" xfId="49793" xr:uid="{00000000-0005-0000-0000-0000B5C60000}"/>
    <cellStyle name="Título 1 1 1 8 66" xfId="49794" xr:uid="{00000000-0005-0000-0000-0000B6C60000}"/>
    <cellStyle name="Título 1 1 1 8 67" xfId="49795" xr:uid="{00000000-0005-0000-0000-0000B7C60000}"/>
    <cellStyle name="Título 1 1 1 8 68" xfId="49796" xr:uid="{00000000-0005-0000-0000-0000B8C60000}"/>
    <cellStyle name="Título 1 1 1 8 69" xfId="52911" xr:uid="{00000000-0005-0000-0000-0000B9C60000}"/>
    <cellStyle name="Título 1 1 1 8 7" xfId="49797" xr:uid="{00000000-0005-0000-0000-0000BAC60000}"/>
    <cellStyle name="Título 1 1 1 8 7 2" xfId="49798" xr:uid="{00000000-0005-0000-0000-0000BBC60000}"/>
    <cellStyle name="Título 1 1 1 8 70" xfId="53372" xr:uid="{00000000-0005-0000-0000-0000BCC60000}"/>
    <cellStyle name="Título 1 1 1 8 8" xfId="49799" xr:uid="{00000000-0005-0000-0000-0000BDC60000}"/>
    <cellStyle name="Título 1 1 1 8 8 2" xfId="49800" xr:uid="{00000000-0005-0000-0000-0000BEC60000}"/>
    <cellStyle name="Título 1 1 1 8 9" xfId="49801" xr:uid="{00000000-0005-0000-0000-0000BFC60000}"/>
    <cellStyle name="Título 1 1 1 8 9 2" xfId="49802" xr:uid="{00000000-0005-0000-0000-0000C0C60000}"/>
    <cellStyle name="Título 1 1 1 80" xfId="49803" xr:uid="{00000000-0005-0000-0000-0000C1C60000}"/>
    <cellStyle name="Título 1 1 1 81" xfId="49804" xr:uid="{00000000-0005-0000-0000-0000C2C60000}"/>
    <cellStyle name="Título 1 1 1 82" xfId="49805" xr:uid="{00000000-0005-0000-0000-0000C3C60000}"/>
    <cellStyle name="Título 1 1 1 83" xfId="52358" xr:uid="{00000000-0005-0000-0000-0000C4C60000}"/>
    <cellStyle name="Título 1 1 1 84" xfId="53060" xr:uid="{00000000-0005-0000-0000-0000C5C60000}"/>
    <cellStyle name="Título 1 1 1 9" xfId="1400" xr:uid="{00000000-0005-0000-0000-0000C6C60000}"/>
    <cellStyle name="Título 1 1 1 9 10" xfId="49806" xr:uid="{00000000-0005-0000-0000-0000C7C60000}"/>
    <cellStyle name="Título 1 1 1 9 10 2" xfId="49807" xr:uid="{00000000-0005-0000-0000-0000C8C60000}"/>
    <cellStyle name="Título 1 1 1 9 11" xfId="49808" xr:uid="{00000000-0005-0000-0000-0000C9C60000}"/>
    <cellStyle name="Título 1 1 1 9 11 2" xfId="49809" xr:uid="{00000000-0005-0000-0000-0000CAC60000}"/>
    <cellStyle name="Título 1 1 1 9 12" xfId="49810" xr:uid="{00000000-0005-0000-0000-0000CBC60000}"/>
    <cellStyle name="Título 1 1 1 9 12 2" xfId="49811" xr:uid="{00000000-0005-0000-0000-0000CCC60000}"/>
    <cellStyle name="Título 1 1 1 9 13" xfId="49812" xr:uid="{00000000-0005-0000-0000-0000CDC60000}"/>
    <cellStyle name="Título 1 1 1 9 13 2" xfId="49813" xr:uid="{00000000-0005-0000-0000-0000CEC60000}"/>
    <cellStyle name="Título 1 1 1 9 14" xfId="49814" xr:uid="{00000000-0005-0000-0000-0000CFC60000}"/>
    <cellStyle name="Título 1 1 1 9 14 2" xfId="49815" xr:uid="{00000000-0005-0000-0000-0000D0C60000}"/>
    <cellStyle name="Título 1 1 1 9 15" xfId="49816" xr:uid="{00000000-0005-0000-0000-0000D1C60000}"/>
    <cellStyle name="Título 1 1 1 9 15 2" xfId="49817" xr:uid="{00000000-0005-0000-0000-0000D2C60000}"/>
    <cellStyle name="Título 1 1 1 9 16" xfId="49818" xr:uid="{00000000-0005-0000-0000-0000D3C60000}"/>
    <cellStyle name="Título 1 1 1 9 16 2" xfId="49819" xr:uid="{00000000-0005-0000-0000-0000D4C60000}"/>
    <cellStyle name="Título 1 1 1 9 17" xfId="49820" xr:uid="{00000000-0005-0000-0000-0000D5C60000}"/>
    <cellStyle name="Título 1 1 1 9 17 2" xfId="49821" xr:uid="{00000000-0005-0000-0000-0000D6C60000}"/>
    <cellStyle name="Título 1 1 1 9 18" xfId="49822" xr:uid="{00000000-0005-0000-0000-0000D7C60000}"/>
    <cellStyle name="Título 1 1 1 9 18 2" xfId="49823" xr:uid="{00000000-0005-0000-0000-0000D8C60000}"/>
    <cellStyle name="Título 1 1 1 9 19" xfId="49824" xr:uid="{00000000-0005-0000-0000-0000D9C60000}"/>
    <cellStyle name="Título 1 1 1 9 19 2" xfId="49825" xr:uid="{00000000-0005-0000-0000-0000DAC60000}"/>
    <cellStyle name="Título 1 1 1 9 2" xfId="1401" xr:uid="{00000000-0005-0000-0000-0000DBC60000}"/>
    <cellStyle name="Título 1 1 1 9 2 2" xfId="49826" xr:uid="{00000000-0005-0000-0000-0000DCC60000}"/>
    <cellStyle name="Título 1 1 1 9 20" xfId="49827" xr:uid="{00000000-0005-0000-0000-0000DDC60000}"/>
    <cellStyle name="Título 1 1 1 9 20 2" xfId="49828" xr:uid="{00000000-0005-0000-0000-0000DEC60000}"/>
    <cellStyle name="Título 1 1 1 9 21" xfId="49829" xr:uid="{00000000-0005-0000-0000-0000DFC60000}"/>
    <cellStyle name="Título 1 1 1 9 21 2" xfId="49830" xr:uid="{00000000-0005-0000-0000-0000E0C60000}"/>
    <cellStyle name="Título 1 1 1 9 22" xfId="49831" xr:uid="{00000000-0005-0000-0000-0000E1C60000}"/>
    <cellStyle name="Título 1 1 1 9 22 2" xfId="49832" xr:uid="{00000000-0005-0000-0000-0000E2C60000}"/>
    <cellStyle name="Título 1 1 1 9 23" xfId="49833" xr:uid="{00000000-0005-0000-0000-0000E3C60000}"/>
    <cellStyle name="Título 1 1 1 9 23 2" xfId="49834" xr:uid="{00000000-0005-0000-0000-0000E4C60000}"/>
    <cellStyle name="Título 1 1 1 9 24" xfId="49835" xr:uid="{00000000-0005-0000-0000-0000E5C60000}"/>
    <cellStyle name="Título 1 1 1 9 24 2" xfId="49836" xr:uid="{00000000-0005-0000-0000-0000E6C60000}"/>
    <cellStyle name="Título 1 1 1 9 25" xfId="49837" xr:uid="{00000000-0005-0000-0000-0000E7C60000}"/>
    <cellStyle name="Título 1 1 1 9 25 2" xfId="49838" xr:uid="{00000000-0005-0000-0000-0000E8C60000}"/>
    <cellStyle name="Título 1 1 1 9 26" xfId="49839" xr:uid="{00000000-0005-0000-0000-0000E9C60000}"/>
    <cellStyle name="Título 1 1 1 9 26 2" xfId="49840" xr:uid="{00000000-0005-0000-0000-0000EAC60000}"/>
    <cellStyle name="Título 1 1 1 9 27" xfId="49841" xr:uid="{00000000-0005-0000-0000-0000EBC60000}"/>
    <cellStyle name="Título 1 1 1 9 27 2" xfId="49842" xr:uid="{00000000-0005-0000-0000-0000ECC60000}"/>
    <cellStyle name="Título 1 1 1 9 28" xfId="49843" xr:uid="{00000000-0005-0000-0000-0000EDC60000}"/>
    <cellStyle name="Título 1 1 1 9 28 2" xfId="49844" xr:uid="{00000000-0005-0000-0000-0000EEC60000}"/>
    <cellStyle name="Título 1 1 1 9 29" xfId="49845" xr:uid="{00000000-0005-0000-0000-0000EFC60000}"/>
    <cellStyle name="Título 1 1 1 9 29 2" xfId="49846" xr:uid="{00000000-0005-0000-0000-0000F0C60000}"/>
    <cellStyle name="Título 1 1 1 9 3" xfId="1402" xr:uid="{00000000-0005-0000-0000-0000F1C60000}"/>
    <cellStyle name="Título 1 1 1 9 3 2" xfId="49847" xr:uid="{00000000-0005-0000-0000-0000F2C60000}"/>
    <cellStyle name="Título 1 1 1 9 30" xfId="49848" xr:uid="{00000000-0005-0000-0000-0000F3C60000}"/>
    <cellStyle name="Título 1 1 1 9 30 2" xfId="49849" xr:uid="{00000000-0005-0000-0000-0000F4C60000}"/>
    <cellStyle name="Título 1 1 1 9 31" xfId="49850" xr:uid="{00000000-0005-0000-0000-0000F5C60000}"/>
    <cellStyle name="Título 1 1 1 9 31 2" xfId="49851" xr:uid="{00000000-0005-0000-0000-0000F6C60000}"/>
    <cellStyle name="Título 1 1 1 9 32" xfId="49852" xr:uid="{00000000-0005-0000-0000-0000F7C60000}"/>
    <cellStyle name="Título 1 1 1 9 32 2" xfId="49853" xr:uid="{00000000-0005-0000-0000-0000F8C60000}"/>
    <cellStyle name="Título 1 1 1 9 33" xfId="49854" xr:uid="{00000000-0005-0000-0000-0000F9C60000}"/>
    <cellStyle name="Título 1 1 1 9 33 2" xfId="49855" xr:uid="{00000000-0005-0000-0000-0000FAC60000}"/>
    <cellStyle name="Título 1 1 1 9 34" xfId="49856" xr:uid="{00000000-0005-0000-0000-0000FBC60000}"/>
    <cellStyle name="Título 1 1 1 9 34 2" xfId="49857" xr:uid="{00000000-0005-0000-0000-0000FCC60000}"/>
    <cellStyle name="Título 1 1 1 9 35" xfId="49858" xr:uid="{00000000-0005-0000-0000-0000FDC60000}"/>
    <cellStyle name="Título 1 1 1 9 35 2" xfId="49859" xr:uid="{00000000-0005-0000-0000-0000FEC60000}"/>
    <cellStyle name="Título 1 1 1 9 36" xfId="49860" xr:uid="{00000000-0005-0000-0000-0000FFC60000}"/>
    <cellStyle name="Título 1 1 1 9 36 2" xfId="49861" xr:uid="{00000000-0005-0000-0000-000000C70000}"/>
    <cellStyle name="Título 1 1 1 9 37" xfId="49862" xr:uid="{00000000-0005-0000-0000-000001C70000}"/>
    <cellStyle name="Título 1 1 1 9 37 2" xfId="49863" xr:uid="{00000000-0005-0000-0000-000002C70000}"/>
    <cellStyle name="Título 1 1 1 9 38" xfId="49864" xr:uid="{00000000-0005-0000-0000-000003C70000}"/>
    <cellStyle name="Título 1 1 1 9 39" xfId="49865" xr:uid="{00000000-0005-0000-0000-000004C70000}"/>
    <cellStyle name="Título 1 1 1 9 4" xfId="49866" xr:uid="{00000000-0005-0000-0000-000005C70000}"/>
    <cellStyle name="Título 1 1 1 9 4 2" xfId="49867" xr:uid="{00000000-0005-0000-0000-000006C70000}"/>
    <cellStyle name="Título 1 1 1 9 40" xfId="49868" xr:uid="{00000000-0005-0000-0000-000007C70000}"/>
    <cellStyle name="Título 1 1 1 9 41" xfId="49869" xr:uid="{00000000-0005-0000-0000-000008C70000}"/>
    <cellStyle name="Título 1 1 1 9 42" xfId="49870" xr:uid="{00000000-0005-0000-0000-000009C70000}"/>
    <cellStyle name="Título 1 1 1 9 43" xfId="49871" xr:uid="{00000000-0005-0000-0000-00000AC70000}"/>
    <cellStyle name="Título 1 1 1 9 44" xfId="49872" xr:uid="{00000000-0005-0000-0000-00000BC70000}"/>
    <cellStyle name="Título 1 1 1 9 45" xfId="49873" xr:uid="{00000000-0005-0000-0000-00000CC70000}"/>
    <cellStyle name="Título 1 1 1 9 46" xfId="49874" xr:uid="{00000000-0005-0000-0000-00000DC70000}"/>
    <cellStyle name="Título 1 1 1 9 47" xfId="49875" xr:uid="{00000000-0005-0000-0000-00000EC70000}"/>
    <cellStyle name="Título 1 1 1 9 48" xfId="49876" xr:uid="{00000000-0005-0000-0000-00000FC70000}"/>
    <cellStyle name="Título 1 1 1 9 49" xfId="49877" xr:uid="{00000000-0005-0000-0000-000010C70000}"/>
    <cellStyle name="Título 1 1 1 9 5" xfId="49878" xr:uid="{00000000-0005-0000-0000-000011C70000}"/>
    <cellStyle name="Título 1 1 1 9 5 2" xfId="49879" xr:uid="{00000000-0005-0000-0000-000012C70000}"/>
    <cellStyle name="Título 1 1 1 9 50" xfId="49880" xr:uid="{00000000-0005-0000-0000-000013C70000}"/>
    <cellStyle name="Título 1 1 1 9 51" xfId="49881" xr:uid="{00000000-0005-0000-0000-000014C70000}"/>
    <cellStyle name="Título 1 1 1 9 52" xfId="49882" xr:uid="{00000000-0005-0000-0000-000015C70000}"/>
    <cellStyle name="Título 1 1 1 9 53" xfId="49883" xr:uid="{00000000-0005-0000-0000-000016C70000}"/>
    <cellStyle name="Título 1 1 1 9 54" xfId="49884" xr:uid="{00000000-0005-0000-0000-000017C70000}"/>
    <cellStyle name="Título 1 1 1 9 55" xfId="49885" xr:uid="{00000000-0005-0000-0000-000018C70000}"/>
    <cellStyle name="Título 1 1 1 9 56" xfId="49886" xr:uid="{00000000-0005-0000-0000-000019C70000}"/>
    <cellStyle name="Título 1 1 1 9 57" xfId="49887" xr:uid="{00000000-0005-0000-0000-00001AC70000}"/>
    <cellStyle name="Título 1 1 1 9 58" xfId="49888" xr:uid="{00000000-0005-0000-0000-00001BC70000}"/>
    <cellStyle name="Título 1 1 1 9 59" xfId="49889" xr:uid="{00000000-0005-0000-0000-00001CC70000}"/>
    <cellStyle name="Título 1 1 1 9 6" xfId="49890" xr:uid="{00000000-0005-0000-0000-00001DC70000}"/>
    <cellStyle name="Título 1 1 1 9 6 2" xfId="49891" xr:uid="{00000000-0005-0000-0000-00001EC70000}"/>
    <cellStyle name="Título 1 1 1 9 60" xfId="49892" xr:uid="{00000000-0005-0000-0000-00001FC70000}"/>
    <cellStyle name="Título 1 1 1 9 61" xfId="49893" xr:uid="{00000000-0005-0000-0000-000020C70000}"/>
    <cellStyle name="Título 1 1 1 9 62" xfId="49894" xr:uid="{00000000-0005-0000-0000-000021C70000}"/>
    <cellStyle name="Título 1 1 1 9 63" xfId="49895" xr:uid="{00000000-0005-0000-0000-000022C70000}"/>
    <cellStyle name="Título 1 1 1 9 64" xfId="49896" xr:uid="{00000000-0005-0000-0000-000023C70000}"/>
    <cellStyle name="Título 1 1 1 9 65" xfId="49897" xr:uid="{00000000-0005-0000-0000-000024C70000}"/>
    <cellStyle name="Título 1 1 1 9 66" xfId="49898" xr:uid="{00000000-0005-0000-0000-000025C70000}"/>
    <cellStyle name="Título 1 1 1 9 67" xfId="49899" xr:uid="{00000000-0005-0000-0000-000026C70000}"/>
    <cellStyle name="Título 1 1 1 9 68" xfId="49900" xr:uid="{00000000-0005-0000-0000-000027C70000}"/>
    <cellStyle name="Título 1 1 1 9 69" xfId="52937" xr:uid="{00000000-0005-0000-0000-000028C70000}"/>
    <cellStyle name="Título 1 1 1 9 7" xfId="49901" xr:uid="{00000000-0005-0000-0000-000029C70000}"/>
    <cellStyle name="Título 1 1 1 9 7 2" xfId="49902" xr:uid="{00000000-0005-0000-0000-00002AC70000}"/>
    <cellStyle name="Título 1 1 1 9 70" xfId="53398" xr:uid="{00000000-0005-0000-0000-00002BC70000}"/>
    <cellStyle name="Título 1 1 1 9 8" xfId="49903" xr:uid="{00000000-0005-0000-0000-00002CC70000}"/>
    <cellStyle name="Título 1 1 1 9 8 2" xfId="49904" xr:uid="{00000000-0005-0000-0000-00002DC70000}"/>
    <cellStyle name="Título 1 1 1 9 9" xfId="49905" xr:uid="{00000000-0005-0000-0000-00002EC70000}"/>
    <cellStyle name="Título 1 1 1 9 9 2" xfId="49906" xr:uid="{00000000-0005-0000-0000-00002FC70000}"/>
    <cellStyle name="Título 1 1 10" xfId="1403" xr:uid="{00000000-0005-0000-0000-000030C70000}"/>
    <cellStyle name="Título 1 1 10 10" xfId="49907" xr:uid="{00000000-0005-0000-0000-000031C70000}"/>
    <cellStyle name="Título 1 1 10 10 2" xfId="49908" xr:uid="{00000000-0005-0000-0000-000032C70000}"/>
    <cellStyle name="Título 1 1 10 11" xfId="49909" xr:uid="{00000000-0005-0000-0000-000033C70000}"/>
    <cellStyle name="Título 1 1 10 11 2" xfId="49910" xr:uid="{00000000-0005-0000-0000-000034C70000}"/>
    <cellStyle name="Título 1 1 10 12" xfId="49911" xr:uid="{00000000-0005-0000-0000-000035C70000}"/>
    <cellStyle name="Título 1 1 10 12 2" xfId="49912" xr:uid="{00000000-0005-0000-0000-000036C70000}"/>
    <cellStyle name="Título 1 1 10 13" xfId="49913" xr:uid="{00000000-0005-0000-0000-000037C70000}"/>
    <cellStyle name="Título 1 1 10 13 2" xfId="49914" xr:uid="{00000000-0005-0000-0000-000038C70000}"/>
    <cellStyle name="Título 1 1 10 14" xfId="49915" xr:uid="{00000000-0005-0000-0000-000039C70000}"/>
    <cellStyle name="Título 1 1 10 14 2" xfId="49916" xr:uid="{00000000-0005-0000-0000-00003AC70000}"/>
    <cellStyle name="Título 1 1 10 15" xfId="49917" xr:uid="{00000000-0005-0000-0000-00003BC70000}"/>
    <cellStyle name="Título 1 1 10 15 2" xfId="49918" xr:uid="{00000000-0005-0000-0000-00003CC70000}"/>
    <cellStyle name="Título 1 1 10 16" xfId="49919" xr:uid="{00000000-0005-0000-0000-00003DC70000}"/>
    <cellStyle name="Título 1 1 10 16 2" xfId="49920" xr:uid="{00000000-0005-0000-0000-00003EC70000}"/>
    <cellStyle name="Título 1 1 10 17" xfId="49921" xr:uid="{00000000-0005-0000-0000-00003FC70000}"/>
    <cellStyle name="Título 1 1 10 17 2" xfId="49922" xr:uid="{00000000-0005-0000-0000-000040C70000}"/>
    <cellStyle name="Título 1 1 10 18" xfId="49923" xr:uid="{00000000-0005-0000-0000-000041C70000}"/>
    <cellStyle name="Título 1 1 10 18 2" xfId="49924" xr:uid="{00000000-0005-0000-0000-000042C70000}"/>
    <cellStyle name="Título 1 1 10 19" xfId="49925" xr:uid="{00000000-0005-0000-0000-000043C70000}"/>
    <cellStyle name="Título 1 1 10 19 2" xfId="49926" xr:uid="{00000000-0005-0000-0000-000044C70000}"/>
    <cellStyle name="Título 1 1 10 2" xfId="1404" xr:uid="{00000000-0005-0000-0000-000045C70000}"/>
    <cellStyle name="Título 1 1 10 2 2" xfId="49927" xr:uid="{00000000-0005-0000-0000-000046C70000}"/>
    <cellStyle name="Título 1 1 10 20" xfId="49928" xr:uid="{00000000-0005-0000-0000-000047C70000}"/>
    <cellStyle name="Título 1 1 10 20 2" xfId="49929" xr:uid="{00000000-0005-0000-0000-000048C70000}"/>
    <cellStyle name="Título 1 1 10 21" xfId="49930" xr:uid="{00000000-0005-0000-0000-000049C70000}"/>
    <cellStyle name="Título 1 1 10 21 2" xfId="49931" xr:uid="{00000000-0005-0000-0000-00004AC70000}"/>
    <cellStyle name="Título 1 1 10 22" xfId="49932" xr:uid="{00000000-0005-0000-0000-00004BC70000}"/>
    <cellStyle name="Título 1 1 10 22 2" xfId="49933" xr:uid="{00000000-0005-0000-0000-00004CC70000}"/>
    <cellStyle name="Título 1 1 10 23" xfId="49934" xr:uid="{00000000-0005-0000-0000-00004DC70000}"/>
    <cellStyle name="Título 1 1 10 23 2" xfId="49935" xr:uid="{00000000-0005-0000-0000-00004EC70000}"/>
    <cellStyle name="Título 1 1 10 24" xfId="49936" xr:uid="{00000000-0005-0000-0000-00004FC70000}"/>
    <cellStyle name="Título 1 1 10 24 2" xfId="49937" xr:uid="{00000000-0005-0000-0000-000050C70000}"/>
    <cellStyle name="Título 1 1 10 25" xfId="49938" xr:uid="{00000000-0005-0000-0000-000051C70000}"/>
    <cellStyle name="Título 1 1 10 25 2" xfId="49939" xr:uid="{00000000-0005-0000-0000-000052C70000}"/>
    <cellStyle name="Título 1 1 10 26" xfId="49940" xr:uid="{00000000-0005-0000-0000-000053C70000}"/>
    <cellStyle name="Título 1 1 10 26 2" xfId="49941" xr:uid="{00000000-0005-0000-0000-000054C70000}"/>
    <cellStyle name="Título 1 1 10 27" xfId="49942" xr:uid="{00000000-0005-0000-0000-000055C70000}"/>
    <cellStyle name="Título 1 1 10 27 2" xfId="49943" xr:uid="{00000000-0005-0000-0000-000056C70000}"/>
    <cellStyle name="Título 1 1 10 28" xfId="49944" xr:uid="{00000000-0005-0000-0000-000057C70000}"/>
    <cellStyle name="Título 1 1 10 28 2" xfId="49945" xr:uid="{00000000-0005-0000-0000-000058C70000}"/>
    <cellStyle name="Título 1 1 10 29" xfId="49946" xr:uid="{00000000-0005-0000-0000-000059C70000}"/>
    <cellStyle name="Título 1 1 10 29 2" xfId="49947" xr:uid="{00000000-0005-0000-0000-00005AC70000}"/>
    <cellStyle name="Título 1 1 10 3" xfId="1405" xr:uid="{00000000-0005-0000-0000-00005BC70000}"/>
    <cellStyle name="Título 1 1 10 3 2" xfId="49948" xr:uid="{00000000-0005-0000-0000-00005CC70000}"/>
    <cellStyle name="Título 1 1 10 30" xfId="49949" xr:uid="{00000000-0005-0000-0000-00005DC70000}"/>
    <cellStyle name="Título 1 1 10 30 2" xfId="49950" xr:uid="{00000000-0005-0000-0000-00005EC70000}"/>
    <cellStyle name="Título 1 1 10 31" xfId="49951" xr:uid="{00000000-0005-0000-0000-00005FC70000}"/>
    <cellStyle name="Título 1 1 10 31 2" xfId="49952" xr:uid="{00000000-0005-0000-0000-000060C70000}"/>
    <cellStyle name="Título 1 1 10 32" xfId="49953" xr:uid="{00000000-0005-0000-0000-000061C70000}"/>
    <cellStyle name="Título 1 1 10 32 2" xfId="49954" xr:uid="{00000000-0005-0000-0000-000062C70000}"/>
    <cellStyle name="Título 1 1 10 33" xfId="49955" xr:uid="{00000000-0005-0000-0000-000063C70000}"/>
    <cellStyle name="Título 1 1 10 33 2" xfId="49956" xr:uid="{00000000-0005-0000-0000-000064C70000}"/>
    <cellStyle name="Título 1 1 10 34" xfId="49957" xr:uid="{00000000-0005-0000-0000-000065C70000}"/>
    <cellStyle name="Título 1 1 10 34 2" xfId="49958" xr:uid="{00000000-0005-0000-0000-000066C70000}"/>
    <cellStyle name="Título 1 1 10 35" xfId="49959" xr:uid="{00000000-0005-0000-0000-000067C70000}"/>
    <cellStyle name="Título 1 1 10 35 2" xfId="49960" xr:uid="{00000000-0005-0000-0000-000068C70000}"/>
    <cellStyle name="Título 1 1 10 36" xfId="49961" xr:uid="{00000000-0005-0000-0000-000069C70000}"/>
    <cellStyle name="Título 1 1 10 36 2" xfId="49962" xr:uid="{00000000-0005-0000-0000-00006AC70000}"/>
    <cellStyle name="Título 1 1 10 37" xfId="49963" xr:uid="{00000000-0005-0000-0000-00006BC70000}"/>
    <cellStyle name="Título 1 1 10 37 2" xfId="49964" xr:uid="{00000000-0005-0000-0000-00006CC70000}"/>
    <cellStyle name="Título 1 1 10 38" xfId="49965" xr:uid="{00000000-0005-0000-0000-00006DC70000}"/>
    <cellStyle name="Título 1 1 10 38 2" xfId="49966" xr:uid="{00000000-0005-0000-0000-00006EC70000}"/>
    <cellStyle name="Título 1 1 10 39" xfId="49967" xr:uid="{00000000-0005-0000-0000-00006FC70000}"/>
    <cellStyle name="Título 1 1 10 4" xfId="49968" xr:uid="{00000000-0005-0000-0000-000070C70000}"/>
    <cellStyle name="Título 1 1 10 4 2" xfId="49969" xr:uid="{00000000-0005-0000-0000-000071C70000}"/>
    <cellStyle name="Título 1 1 10 40" xfId="49970" xr:uid="{00000000-0005-0000-0000-000072C70000}"/>
    <cellStyle name="Título 1 1 10 41" xfId="49971" xr:uid="{00000000-0005-0000-0000-000073C70000}"/>
    <cellStyle name="Título 1 1 10 42" xfId="49972" xr:uid="{00000000-0005-0000-0000-000074C70000}"/>
    <cellStyle name="Título 1 1 10 43" xfId="49973" xr:uid="{00000000-0005-0000-0000-000075C70000}"/>
    <cellStyle name="Título 1 1 10 44" xfId="49974" xr:uid="{00000000-0005-0000-0000-000076C70000}"/>
    <cellStyle name="Título 1 1 10 45" xfId="49975" xr:uid="{00000000-0005-0000-0000-000077C70000}"/>
    <cellStyle name="Título 1 1 10 46" xfId="49976" xr:uid="{00000000-0005-0000-0000-000078C70000}"/>
    <cellStyle name="Título 1 1 10 47" xfId="49977" xr:uid="{00000000-0005-0000-0000-000079C70000}"/>
    <cellStyle name="Título 1 1 10 48" xfId="49978" xr:uid="{00000000-0005-0000-0000-00007AC70000}"/>
    <cellStyle name="Título 1 1 10 49" xfId="49979" xr:uid="{00000000-0005-0000-0000-00007BC70000}"/>
    <cellStyle name="Título 1 1 10 5" xfId="49980" xr:uid="{00000000-0005-0000-0000-00007CC70000}"/>
    <cellStyle name="Título 1 1 10 5 2" xfId="49981" xr:uid="{00000000-0005-0000-0000-00007DC70000}"/>
    <cellStyle name="Título 1 1 10 50" xfId="49982" xr:uid="{00000000-0005-0000-0000-00007EC70000}"/>
    <cellStyle name="Título 1 1 10 51" xfId="49983" xr:uid="{00000000-0005-0000-0000-00007FC70000}"/>
    <cellStyle name="Título 1 1 10 52" xfId="49984" xr:uid="{00000000-0005-0000-0000-000080C70000}"/>
    <cellStyle name="Título 1 1 10 53" xfId="49985" xr:uid="{00000000-0005-0000-0000-000081C70000}"/>
    <cellStyle name="Título 1 1 10 54" xfId="49986" xr:uid="{00000000-0005-0000-0000-000082C70000}"/>
    <cellStyle name="Título 1 1 10 55" xfId="49987" xr:uid="{00000000-0005-0000-0000-000083C70000}"/>
    <cellStyle name="Título 1 1 10 56" xfId="49988" xr:uid="{00000000-0005-0000-0000-000084C70000}"/>
    <cellStyle name="Título 1 1 10 57" xfId="49989" xr:uid="{00000000-0005-0000-0000-000085C70000}"/>
    <cellStyle name="Título 1 1 10 58" xfId="49990" xr:uid="{00000000-0005-0000-0000-000086C70000}"/>
    <cellStyle name="Título 1 1 10 59" xfId="49991" xr:uid="{00000000-0005-0000-0000-000087C70000}"/>
    <cellStyle name="Título 1 1 10 6" xfId="49992" xr:uid="{00000000-0005-0000-0000-000088C70000}"/>
    <cellStyle name="Título 1 1 10 6 2" xfId="49993" xr:uid="{00000000-0005-0000-0000-000089C70000}"/>
    <cellStyle name="Título 1 1 10 60" xfId="49994" xr:uid="{00000000-0005-0000-0000-00008AC70000}"/>
    <cellStyle name="Título 1 1 10 61" xfId="49995" xr:uid="{00000000-0005-0000-0000-00008BC70000}"/>
    <cellStyle name="Título 1 1 10 62" xfId="49996" xr:uid="{00000000-0005-0000-0000-00008CC70000}"/>
    <cellStyle name="Título 1 1 10 63" xfId="49997" xr:uid="{00000000-0005-0000-0000-00008DC70000}"/>
    <cellStyle name="Título 1 1 10 64" xfId="49998" xr:uid="{00000000-0005-0000-0000-00008EC70000}"/>
    <cellStyle name="Título 1 1 10 65" xfId="49999" xr:uid="{00000000-0005-0000-0000-00008FC70000}"/>
    <cellStyle name="Título 1 1 10 66" xfId="50000" xr:uid="{00000000-0005-0000-0000-000090C70000}"/>
    <cellStyle name="Título 1 1 10 67" xfId="50001" xr:uid="{00000000-0005-0000-0000-000091C70000}"/>
    <cellStyle name="Título 1 1 10 68" xfId="50002" xr:uid="{00000000-0005-0000-0000-000092C70000}"/>
    <cellStyle name="Título 1 1 10 69" xfId="50003" xr:uid="{00000000-0005-0000-0000-000093C70000}"/>
    <cellStyle name="Título 1 1 10 7" xfId="50004" xr:uid="{00000000-0005-0000-0000-000094C70000}"/>
    <cellStyle name="Título 1 1 10 7 2" xfId="50005" xr:uid="{00000000-0005-0000-0000-000095C70000}"/>
    <cellStyle name="Título 1 1 10 70" xfId="52844" xr:uid="{00000000-0005-0000-0000-000096C70000}"/>
    <cellStyle name="Título 1 1 10 71" xfId="53305" xr:uid="{00000000-0005-0000-0000-000097C70000}"/>
    <cellStyle name="Título 1 1 10 8" xfId="50006" xr:uid="{00000000-0005-0000-0000-000098C70000}"/>
    <cellStyle name="Título 1 1 10 8 2" xfId="50007" xr:uid="{00000000-0005-0000-0000-000099C70000}"/>
    <cellStyle name="Título 1 1 10 9" xfId="50008" xr:uid="{00000000-0005-0000-0000-00009AC70000}"/>
    <cellStyle name="Título 1 1 10 9 2" xfId="50009" xr:uid="{00000000-0005-0000-0000-00009BC70000}"/>
    <cellStyle name="Título 1 1 11" xfId="1406" xr:uid="{00000000-0005-0000-0000-00009CC70000}"/>
    <cellStyle name="Título 1 1 11 10" xfId="50010" xr:uid="{00000000-0005-0000-0000-00009DC70000}"/>
    <cellStyle name="Título 1 1 11 10 2" xfId="50011" xr:uid="{00000000-0005-0000-0000-00009EC70000}"/>
    <cellStyle name="Título 1 1 11 11" xfId="50012" xr:uid="{00000000-0005-0000-0000-00009FC70000}"/>
    <cellStyle name="Título 1 1 11 11 2" xfId="50013" xr:uid="{00000000-0005-0000-0000-0000A0C70000}"/>
    <cellStyle name="Título 1 1 11 12" xfId="50014" xr:uid="{00000000-0005-0000-0000-0000A1C70000}"/>
    <cellStyle name="Título 1 1 11 12 2" xfId="50015" xr:uid="{00000000-0005-0000-0000-0000A2C70000}"/>
    <cellStyle name="Título 1 1 11 13" xfId="50016" xr:uid="{00000000-0005-0000-0000-0000A3C70000}"/>
    <cellStyle name="Título 1 1 11 13 2" xfId="50017" xr:uid="{00000000-0005-0000-0000-0000A4C70000}"/>
    <cellStyle name="Título 1 1 11 14" xfId="50018" xr:uid="{00000000-0005-0000-0000-0000A5C70000}"/>
    <cellStyle name="Título 1 1 11 14 2" xfId="50019" xr:uid="{00000000-0005-0000-0000-0000A6C70000}"/>
    <cellStyle name="Título 1 1 11 15" xfId="50020" xr:uid="{00000000-0005-0000-0000-0000A7C70000}"/>
    <cellStyle name="Título 1 1 11 15 2" xfId="50021" xr:uid="{00000000-0005-0000-0000-0000A8C70000}"/>
    <cellStyle name="Título 1 1 11 16" xfId="50022" xr:uid="{00000000-0005-0000-0000-0000A9C70000}"/>
    <cellStyle name="Título 1 1 11 16 2" xfId="50023" xr:uid="{00000000-0005-0000-0000-0000AAC70000}"/>
    <cellStyle name="Título 1 1 11 17" xfId="50024" xr:uid="{00000000-0005-0000-0000-0000ABC70000}"/>
    <cellStyle name="Título 1 1 11 17 2" xfId="50025" xr:uid="{00000000-0005-0000-0000-0000ACC70000}"/>
    <cellStyle name="Título 1 1 11 18" xfId="50026" xr:uid="{00000000-0005-0000-0000-0000ADC70000}"/>
    <cellStyle name="Título 1 1 11 18 2" xfId="50027" xr:uid="{00000000-0005-0000-0000-0000AEC70000}"/>
    <cellStyle name="Título 1 1 11 19" xfId="50028" xr:uid="{00000000-0005-0000-0000-0000AFC70000}"/>
    <cellStyle name="Título 1 1 11 19 2" xfId="50029" xr:uid="{00000000-0005-0000-0000-0000B0C70000}"/>
    <cellStyle name="Título 1 1 11 2" xfId="1407" xr:uid="{00000000-0005-0000-0000-0000B1C70000}"/>
    <cellStyle name="Título 1 1 11 2 2" xfId="50030" xr:uid="{00000000-0005-0000-0000-0000B2C70000}"/>
    <cellStyle name="Título 1 1 11 20" xfId="50031" xr:uid="{00000000-0005-0000-0000-0000B3C70000}"/>
    <cellStyle name="Título 1 1 11 20 2" xfId="50032" xr:uid="{00000000-0005-0000-0000-0000B4C70000}"/>
    <cellStyle name="Título 1 1 11 21" xfId="50033" xr:uid="{00000000-0005-0000-0000-0000B5C70000}"/>
    <cellStyle name="Título 1 1 11 21 2" xfId="50034" xr:uid="{00000000-0005-0000-0000-0000B6C70000}"/>
    <cellStyle name="Título 1 1 11 22" xfId="50035" xr:uid="{00000000-0005-0000-0000-0000B7C70000}"/>
    <cellStyle name="Título 1 1 11 22 2" xfId="50036" xr:uid="{00000000-0005-0000-0000-0000B8C70000}"/>
    <cellStyle name="Título 1 1 11 23" xfId="50037" xr:uid="{00000000-0005-0000-0000-0000B9C70000}"/>
    <cellStyle name="Título 1 1 11 23 2" xfId="50038" xr:uid="{00000000-0005-0000-0000-0000BAC70000}"/>
    <cellStyle name="Título 1 1 11 24" xfId="50039" xr:uid="{00000000-0005-0000-0000-0000BBC70000}"/>
    <cellStyle name="Título 1 1 11 24 2" xfId="50040" xr:uid="{00000000-0005-0000-0000-0000BCC70000}"/>
    <cellStyle name="Título 1 1 11 25" xfId="50041" xr:uid="{00000000-0005-0000-0000-0000BDC70000}"/>
    <cellStyle name="Título 1 1 11 25 2" xfId="50042" xr:uid="{00000000-0005-0000-0000-0000BEC70000}"/>
    <cellStyle name="Título 1 1 11 26" xfId="50043" xr:uid="{00000000-0005-0000-0000-0000BFC70000}"/>
    <cellStyle name="Título 1 1 11 26 2" xfId="50044" xr:uid="{00000000-0005-0000-0000-0000C0C70000}"/>
    <cellStyle name="Título 1 1 11 27" xfId="50045" xr:uid="{00000000-0005-0000-0000-0000C1C70000}"/>
    <cellStyle name="Título 1 1 11 27 2" xfId="50046" xr:uid="{00000000-0005-0000-0000-0000C2C70000}"/>
    <cellStyle name="Título 1 1 11 28" xfId="50047" xr:uid="{00000000-0005-0000-0000-0000C3C70000}"/>
    <cellStyle name="Título 1 1 11 28 2" xfId="50048" xr:uid="{00000000-0005-0000-0000-0000C4C70000}"/>
    <cellStyle name="Título 1 1 11 29" xfId="50049" xr:uid="{00000000-0005-0000-0000-0000C5C70000}"/>
    <cellStyle name="Título 1 1 11 29 2" xfId="50050" xr:uid="{00000000-0005-0000-0000-0000C6C70000}"/>
    <cellStyle name="Título 1 1 11 3" xfId="1408" xr:uid="{00000000-0005-0000-0000-0000C7C70000}"/>
    <cellStyle name="Título 1 1 11 3 2" xfId="50051" xr:uid="{00000000-0005-0000-0000-0000C8C70000}"/>
    <cellStyle name="Título 1 1 11 30" xfId="50052" xr:uid="{00000000-0005-0000-0000-0000C9C70000}"/>
    <cellStyle name="Título 1 1 11 30 2" xfId="50053" xr:uid="{00000000-0005-0000-0000-0000CAC70000}"/>
    <cellStyle name="Título 1 1 11 31" xfId="50054" xr:uid="{00000000-0005-0000-0000-0000CBC70000}"/>
    <cellStyle name="Título 1 1 11 31 2" xfId="50055" xr:uid="{00000000-0005-0000-0000-0000CCC70000}"/>
    <cellStyle name="Título 1 1 11 32" xfId="50056" xr:uid="{00000000-0005-0000-0000-0000CDC70000}"/>
    <cellStyle name="Título 1 1 11 32 2" xfId="50057" xr:uid="{00000000-0005-0000-0000-0000CEC70000}"/>
    <cellStyle name="Título 1 1 11 33" xfId="50058" xr:uid="{00000000-0005-0000-0000-0000CFC70000}"/>
    <cellStyle name="Título 1 1 11 33 2" xfId="50059" xr:uid="{00000000-0005-0000-0000-0000D0C70000}"/>
    <cellStyle name="Título 1 1 11 34" xfId="50060" xr:uid="{00000000-0005-0000-0000-0000D1C70000}"/>
    <cellStyle name="Título 1 1 11 34 2" xfId="50061" xr:uid="{00000000-0005-0000-0000-0000D2C70000}"/>
    <cellStyle name="Título 1 1 11 35" xfId="50062" xr:uid="{00000000-0005-0000-0000-0000D3C70000}"/>
    <cellStyle name="Título 1 1 11 35 2" xfId="50063" xr:uid="{00000000-0005-0000-0000-0000D4C70000}"/>
    <cellStyle name="Título 1 1 11 36" xfId="50064" xr:uid="{00000000-0005-0000-0000-0000D5C70000}"/>
    <cellStyle name="Título 1 1 11 36 2" xfId="50065" xr:uid="{00000000-0005-0000-0000-0000D6C70000}"/>
    <cellStyle name="Título 1 1 11 37" xfId="50066" xr:uid="{00000000-0005-0000-0000-0000D7C70000}"/>
    <cellStyle name="Título 1 1 11 37 2" xfId="50067" xr:uid="{00000000-0005-0000-0000-0000D8C70000}"/>
    <cellStyle name="Título 1 1 11 38" xfId="50068" xr:uid="{00000000-0005-0000-0000-0000D9C70000}"/>
    <cellStyle name="Título 1 1 11 38 2" xfId="50069" xr:uid="{00000000-0005-0000-0000-0000DAC70000}"/>
    <cellStyle name="Título 1 1 11 39" xfId="50070" xr:uid="{00000000-0005-0000-0000-0000DBC70000}"/>
    <cellStyle name="Título 1 1 11 4" xfId="50071" xr:uid="{00000000-0005-0000-0000-0000DCC70000}"/>
    <cellStyle name="Título 1 1 11 4 2" xfId="50072" xr:uid="{00000000-0005-0000-0000-0000DDC70000}"/>
    <cellStyle name="Título 1 1 11 40" xfId="50073" xr:uid="{00000000-0005-0000-0000-0000DEC70000}"/>
    <cellStyle name="Título 1 1 11 41" xfId="50074" xr:uid="{00000000-0005-0000-0000-0000DFC70000}"/>
    <cellStyle name="Título 1 1 11 42" xfId="50075" xr:uid="{00000000-0005-0000-0000-0000E0C70000}"/>
    <cellStyle name="Título 1 1 11 43" xfId="50076" xr:uid="{00000000-0005-0000-0000-0000E1C70000}"/>
    <cellStyle name="Título 1 1 11 44" xfId="50077" xr:uid="{00000000-0005-0000-0000-0000E2C70000}"/>
    <cellStyle name="Título 1 1 11 45" xfId="50078" xr:uid="{00000000-0005-0000-0000-0000E3C70000}"/>
    <cellStyle name="Título 1 1 11 46" xfId="50079" xr:uid="{00000000-0005-0000-0000-0000E4C70000}"/>
    <cellStyle name="Título 1 1 11 47" xfId="50080" xr:uid="{00000000-0005-0000-0000-0000E5C70000}"/>
    <cellStyle name="Título 1 1 11 48" xfId="50081" xr:uid="{00000000-0005-0000-0000-0000E6C70000}"/>
    <cellStyle name="Título 1 1 11 49" xfId="50082" xr:uid="{00000000-0005-0000-0000-0000E7C70000}"/>
    <cellStyle name="Título 1 1 11 5" xfId="50083" xr:uid="{00000000-0005-0000-0000-0000E8C70000}"/>
    <cellStyle name="Título 1 1 11 5 2" xfId="50084" xr:uid="{00000000-0005-0000-0000-0000E9C70000}"/>
    <cellStyle name="Título 1 1 11 50" xfId="50085" xr:uid="{00000000-0005-0000-0000-0000EAC70000}"/>
    <cellStyle name="Título 1 1 11 51" xfId="50086" xr:uid="{00000000-0005-0000-0000-0000EBC70000}"/>
    <cellStyle name="Título 1 1 11 52" xfId="50087" xr:uid="{00000000-0005-0000-0000-0000ECC70000}"/>
    <cellStyle name="Título 1 1 11 53" xfId="50088" xr:uid="{00000000-0005-0000-0000-0000EDC70000}"/>
    <cellStyle name="Título 1 1 11 54" xfId="50089" xr:uid="{00000000-0005-0000-0000-0000EEC70000}"/>
    <cellStyle name="Título 1 1 11 55" xfId="50090" xr:uid="{00000000-0005-0000-0000-0000EFC70000}"/>
    <cellStyle name="Título 1 1 11 56" xfId="50091" xr:uid="{00000000-0005-0000-0000-0000F0C70000}"/>
    <cellStyle name="Título 1 1 11 57" xfId="50092" xr:uid="{00000000-0005-0000-0000-0000F1C70000}"/>
    <cellStyle name="Título 1 1 11 58" xfId="50093" xr:uid="{00000000-0005-0000-0000-0000F2C70000}"/>
    <cellStyle name="Título 1 1 11 59" xfId="50094" xr:uid="{00000000-0005-0000-0000-0000F3C70000}"/>
    <cellStyle name="Título 1 1 11 6" xfId="50095" xr:uid="{00000000-0005-0000-0000-0000F4C70000}"/>
    <cellStyle name="Título 1 1 11 6 2" xfId="50096" xr:uid="{00000000-0005-0000-0000-0000F5C70000}"/>
    <cellStyle name="Título 1 1 11 60" xfId="50097" xr:uid="{00000000-0005-0000-0000-0000F6C70000}"/>
    <cellStyle name="Título 1 1 11 61" xfId="50098" xr:uid="{00000000-0005-0000-0000-0000F7C70000}"/>
    <cellStyle name="Título 1 1 11 62" xfId="50099" xr:uid="{00000000-0005-0000-0000-0000F8C70000}"/>
    <cellStyle name="Título 1 1 11 63" xfId="50100" xr:uid="{00000000-0005-0000-0000-0000F9C70000}"/>
    <cellStyle name="Título 1 1 11 64" xfId="50101" xr:uid="{00000000-0005-0000-0000-0000FAC70000}"/>
    <cellStyle name="Título 1 1 11 65" xfId="50102" xr:uid="{00000000-0005-0000-0000-0000FBC70000}"/>
    <cellStyle name="Título 1 1 11 66" xfId="50103" xr:uid="{00000000-0005-0000-0000-0000FCC70000}"/>
    <cellStyle name="Título 1 1 11 67" xfId="50104" xr:uid="{00000000-0005-0000-0000-0000FDC70000}"/>
    <cellStyle name="Título 1 1 11 68" xfId="50105" xr:uid="{00000000-0005-0000-0000-0000FEC70000}"/>
    <cellStyle name="Título 1 1 11 69" xfId="50106" xr:uid="{00000000-0005-0000-0000-0000FFC70000}"/>
    <cellStyle name="Título 1 1 11 7" xfId="50107" xr:uid="{00000000-0005-0000-0000-000000C80000}"/>
    <cellStyle name="Título 1 1 11 7 2" xfId="50108" xr:uid="{00000000-0005-0000-0000-000001C80000}"/>
    <cellStyle name="Título 1 1 11 70" xfId="52889" xr:uid="{00000000-0005-0000-0000-000002C80000}"/>
    <cellStyle name="Título 1 1 11 71" xfId="53350" xr:uid="{00000000-0005-0000-0000-000003C80000}"/>
    <cellStyle name="Título 1 1 11 8" xfId="50109" xr:uid="{00000000-0005-0000-0000-000004C80000}"/>
    <cellStyle name="Título 1 1 11 8 2" xfId="50110" xr:uid="{00000000-0005-0000-0000-000005C80000}"/>
    <cellStyle name="Título 1 1 11 9" xfId="50111" xr:uid="{00000000-0005-0000-0000-000006C80000}"/>
    <cellStyle name="Título 1 1 11 9 2" xfId="50112" xr:uid="{00000000-0005-0000-0000-000007C80000}"/>
    <cellStyle name="Título 1 1 12" xfId="1409" xr:uid="{00000000-0005-0000-0000-000008C80000}"/>
    <cellStyle name="Título 1 1 12 10" xfId="50113" xr:uid="{00000000-0005-0000-0000-000009C80000}"/>
    <cellStyle name="Título 1 1 12 10 2" xfId="50114" xr:uid="{00000000-0005-0000-0000-00000AC80000}"/>
    <cellStyle name="Título 1 1 12 11" xfId="50115" xr:uid="{00000000-0005-0000-0000-00000BC80000}"/>
    <cellStyle name="Título 1 1 12 11 2" xfId="50116" xr:uid="{00000000-0005-0000-0000-00000CC80000}"/>
    <cellStyle name="Título 1 1 12 12" xfId="50117" xr:uid="{00000000-0005-0000-0000-00000DC80000}"/>
    <cellStyle name="Título 1 1 12 12 2" xfId="50118" xr:uid="{00000000-0005-0000-0000-00000EC80000}"/>
    <cellStyle name="Título 1 1 12 13" xfId="50119" xr:uid="{00000000-0005-0000-0000-00000FC80000}"/>
    <cellStyle name="Título 1 1 12 13 2" xfId="50120" xr:uid="{00000000-0005-0000-0000-000010C80000}"/>
    <cellStyle name="Título 1 1 12 14" xfId="50121" xr:uid="{00000000-0005-0000-0000-000011C80000}"/>
    <cellStyle name="Título 1 1 12 14 2" xfId="50122" xr:uid="{00000000-0005-0000-0000-000012C80000}"/>
    <cellStyle name="Título 1 1 12 15" xfId="50123" xr:uid="{00000000-0005-0000-0000-000013C80000}"/>
    <cellStyle name="Título 1 1 12 15 2" xfId="50124" xr:uid="{00000000-0005-0000-0000-000014C80000}"/>
    <cellStyle name="Título 1 1 12 16" xfId="50125" xr:uid="{00000000-0005-0000-0000-000015C80000}"/>
    <cellStyle name="Título 1 1 12 16 2" xfId="50126" xr:uid="{00000000-0005-0000-0000-000016C80000}"/>
    <cellStyle name="Título 1 1 12 17" xfId="50127" xr:uid="{00000000-0005-0000-0000-000017C80000}"/>
    <cellStyle name="Título 1 1 12 17 2" xfId="50128" xr:uid="{00000000-0005-0000-0000-000018C80000}"/>
    <cellStyle name="Título 1 1 12 18" xfId="50129" xr:uid="{00000000-0005-0000-0000-000019C80000}"/>
    <cellStyle name="Título 1 1 12 18 2" xfId="50130" xr:uid="{00000000-0005-0000-0000-00001AC80000}"/>
    <cellStyle name="Título 1 1 12 19" xfId="50131" xr:uid="{00000000-0005-0000-0000-00001BC80000}"/>
    <cellStyle name="Título 1 1 12 19 2" xfId="50132" xr:uid="{00000000-0005-0000-0000-00001CC80000}"/>
    <cellStyle name="Título 1 1 12 2" xfId="1410" xr:uid="{00000000-0005-0000-0000-00001DC80000}"/>
    <cellStyle name="Título 1 1 12 2 2" xfId="50133" xr:uid="{00000000-0005-0000-0000-00001EC80000}"/>
    <cellStyle name="Título 1 1 12 20" xfId="50134" xr:uid="{00000000-0005-0000-0000-00001FC80000}"/>
    <cellStyle name="Título 1 1 12 20 2" xfId="50135" xr:uid="{00000000-0005-0000-0000-000020C80000}"/>
    <cellStyle name="Título 1 1 12 21" xfId="50136" xr:uid="{00000000-0005-0000-0000-000021C80000}"/>
    <cellStyle name="Título 1 1 12 21 2" xfId="50137" xr:uid="{00000000-0005-0000-0000-000022C80000}"/>
    <cellStyle name="Título 1 1 12 22" xfId="50138" xr:uid="{00000000-0005-0000-0000-000023C80000}"/>
    <cellStyle name="Título 1 1 12 22 2" xfId="50139" xr:uid="{00000000-0005-0000-0000-000024C80000}"/>
    <cellStyle name="Título 1 1 12 23" xfId="50140" xr:uid="{00000000-0005-0000-0000-000025C80000}"/>
    <cellStyle name="Título 1 1 12 23 2" xfId="50141" xr:uid="{00000000-0005-0000-0000-000026C80000}"/>
    <cellStyle name="Título 1 1 12 24" xfId="50142" xr:uid="{00000000-0005-0000-0000-000027C80000}"/>
    <cellStyle name="Título 1 1 12 24 2" xfId="50143" xr:uid="{00000000-0005-0000-0000-000028C80000}"/>
    <cellStyle name="Título 1 1 12 25" xfId="50144" xr:uid="{00000000-0005-0000-0000-000029C80000}"/>
    <cellStyle name="Título 1 1 12 25 2" xfId="50145" xr:uid="{00000000-0005-0000-0000-00002AC80000}"/>
    <cellStyle name="Título 1 1 12 26" xfId="50146" xr:uid="{00000000-0005-0000-0000-00002BC80000}"/>
    <cellStyle name="Título 1 1 12 26 2" xfId="50147" xr:uid="{00000000-0005-0000-0000-00002CC80000}"/>
    <cellStyle name="Título 1 1 12 27" xfId="50148" xr:uid="{00000000-0005-0000-0000-00002DC80000}"/>
    <cellStyle name="Título 1 1 12 27 2" xfId="50149" xr:uid="{00000000-0005-0000-0000-00002EC80000}"/>
    <cellStyle name="Título 1 1 12 28" xfId="50150" xr:uid="{00000000-0005-0000-0000-00002FC80000}"/>
    <cellStyle name="Título 1 1 12 28 2" xfId="50151" xr:uid="{00000000-0005-0000-0000-000030C80000}"/>
    <cellStyle name="Título 1 1 12 29" xfId="50152" xr:uid="{00000000-0005-0000-0000-000031C80000}"/>
    <cellStyle name="Título 1 1 12 29 2" xfId="50153" xr:uid="{00000000-0005-0000-0000-000032C80000}"/>
    <cellStyle name="Título 1 1 12 3" xfId="1411" xr:uid="{00000000-0005-0000-0000-000033C80000}"/>
    <cellStyle name="Título 1 1 12 3 2" xfId="50154" xr:uid="{00000000-0005-0000-0000-000034C80000}"/>
    <cellStyle name="Título 1 1 12 30" xfId="50155" xr:uid="{00000000-0005-0000-0000-000035C80000}"/>
    <cellStyle name="Título 1 1 12 30 2" xfId="50156" xr:uid="{00000000-0005-0000-0000-000036C80000}"/>
    <cellStyle name="Título 1 1 12 31" xfId="50157" xr:uid="{00000000-0005-0000-0000-000037C80000}"/>
    <cellStyle name="Título 1 1 12 31 2" xfId="50158" xr:uid="{00000000-0005-0000-0000-000038C80000}"/>
    <cellStyle name="Título 1 1 12 32" xfId="50159" xr:uid="{00000000-0005-0000-0000-000039C80000}"/>
    <cellStyle name="Título 1 1 12 32 2" xfId="50160" xr:uid="{00000000-0005-0000-0000-00003AC80000}"/>
    <cellStyle name="Título 1 1 12 33" xfId="50161" xr:uid="{00000000-0005-0000-0000-00003BC80000}"/>
    <cellStyle name="Título 1 1 12 33 2" xfId="50162" xr:uid="{00000000-0005-0000-0000-00003CC80000}"/>
    <cellStyle name="Título 1 1 12 34" xfId="50163" xr:uid="{00000000-0005-0000-0000-00003DC80000}"/>
    <cellStyle name="Título 1 1 12 34 2" xfId="50164" xr:uid="{00000000-0005-0000-0000-00003EC80000}"/>
    <cellStyle name="Título 1 1 12 35" xfId="50165" xr:uid="{00000000-0005-0000-0000-00003FC80000}"/>
    <cellStyle name="Título 1 1 12 35 2" xfId="50166" xr:uid="{00000000-0005-0000-0000-000040C80000}"/>
    <cellStyle name="Título 1 1 12 36" xfId="50167" xr:uid="{00000000-0005-0000-0000-000041C80000}"/>
    <cellStyle name="Título 1 1 12 36 2" xfId="50168" xr:uid="{00000000-0005-0000-0000-000042C80000}"/>
    <cellStyle name="Título 1 1 12 37" xfId="50169" xr:uid="{00000000-0005-0000-0000-000043C80000}"/>
    <cellStyle name="Título 1 1 12 37 2" xfId="50170" xr:uid="{00000000-0005-0000-0000-000044C80000}"/>
    <cellStyle name="Título 1 1 12 38" xfId="50171" xr:uid="{00000000-0005-0000-0000-000045C80000}"/>
    <cellStyle name="Título 1 1 12 38 2" xfId="50172" xr:uid="{00000000-0005-0000-0000-000046C80000}"/>
    <cellStyle name="Título 1 1 12 39" xfId="50173" xr:uid="{00000000-0005-0000-0000-000047C80000}"/>
    <cellStyle name="Título 1 1 12 4" xfId="50174" xr:uid="{00000000-0005-0000-0000-000048C80000}"/>
    <cellStyle name="Título 1 1 12 4 2" xfId="50175" xr:uid="{00000000-0005-0000-0000-000049C80000}"/>
    <cellStyle name="Título 1 1 12 40" xfId="50176" xr:uid="{00000000-0005-0000-0000-00004AC80000}"/>
    <cellStyle name="Título 1 1 12 41" xfId="50177" xr:uid="{00000000-0005-0000-0000-00004BC80000}"/>
    <cellStyle name="Título 1 1 12 42" xfId="50178" xr:uid="{00000000-0005-0000-0000-00004CC80000}"/>
    <cellStyle name="Título 1 1 12 43" xfId="50179" xr:uid="{00000000-0005-0000-0000-00004DC80000}"/>
    <cellStyle name="Título 1 1 12 44" xfId="50180" xr:uid="{00000000-0005-0000-0000-00004EC80000}"/>
    <cellStyle name="Título 1 1 12 45" xfId="50181" xr:uid="{00000000-0005-0000-0000-00004FC80000}"/>
    <cellStyle name="Título 1 1 12 46" xfId="50182" xr:uid="{00000000-0005-0000-0000-000050C80000}"/>
    <cellStyle name="Título 1 1 12 47" xfId="50183" xr:uid="{00000000-0005-0000-0000-000051C80000}"/>
    <cellStyle name="Título 1 1 12 48" xfId="50184" xr:uid="{00000000-0005-0000-0000-000052C80000}"/>
    <cellStyle name="Título 1 1 12 49" xfId="50185" xr:uid="{00000000-0005-0000-0000-000053C80000}"/>
    <cellStyle name="Título 1 1 12 5" xfId="50186" xr:uid="{00000000-0005-0000-0000-000054C80000}"/>
    <cellStyle name="Título 1 1 12 5 2" xfId="50187" xr:uid="{00000000-0005-0000-0000-000055C80000}"/>
    <cellStyle name="Título 1 1 12 50" xfId="50188" xr:uid="{00000000-0005-0000-0000-000056C80000}"/>
    <cellStyle name="Título 1 1 12 51" xfId="50189" xr:uid="{00000000-0005-0000-0000-000057C80000}"/>
    <cellStyle name="Título 1 1 12 52" xfId="50190" xr:uid="{00000000-0005-0000-0000-000058C80000}"/>
    <cellStyle name="Título 1 1 12 53" xfId="50191" xr:uid="{00000000-0005-0000-0000-000059C80000}"/>
    <cellStyle name="Título 1 1 12 54" xfId="50192" xr:uid="{00000000-0005-0000-0000-00005AC80000}"/>
    <cellStyle name="Título 1 1 12 55" xfId="50193" xr:uid="{00000000-0005-0000-0000-00005BC80000}"/>
    <cellStyle name="Título 1 1 12 56" xfId="50194" xr:uid="{00000000-0005-0000-0000-00005CC80000}"/>
    <cellStyle name="Título 1 1 12 57" xfId="50195" xr:uid="{00000000-0005-0000-0000-00005DC80000}"/>
    <cellStyle name="Título 1 1 12 58" xfId="50196" xr:uid="{00000000-0005-0000-0000-00005EC80000}"/>
    <cellStyle name="Título 1 1 12 59" xfId="50197" xr:uid="{00000000-0005-0000-0000-00005FC80000}"/>
    <cellStyle name="Título 1 1 12 6" xfId="50198" xr:uid="{00000000-0005-0000-0000-000060C80000}"/>
    <cellStyle name="Título 1 1 12 6 2" xfId="50199" xr:uid="{00000000-0005-0000-0000-000061C80000}"/>
    <cellStyle name="Título 1 1 12 60" xfId="50200" xr:uid="{00000000-0005-0000-0000-000062C80000}"/>
    <cellStyle name="Título 1 1 12 61" xfId="50201" xr:uid="{00000000-0005-0000-0000-000063C80000}"/>
    <cellStyle name="Título 1 1 12 62" xfId="50202" xr:uid="{00000000-0005-0000-0000-000064C80000}"/>
    <cellStyle name="Título 1 1 12 63" xfId="50203" xr:uid="{00000000-0005-0000-0000-000065C80000}"/>
    <cellStyle name="Título 1 1 12 64" xfId="50204" xr:uid="{00000000-0005-0000-0000-000066C80000}"/>
    <cellStyle name="Título 1 1 12 65" xfId="50205" xr:uid="{00000000-0005-0000-0000-000067C80000}"/>
    <cellStyle name="Título 1 1 12 66" xfId="50206" xr:uid="{00000000-0005-0000-0000-000068C80000}"/>
    <cellStyle name="Título 1 1 12 67" xfId="50207" xr:uid="{00000000-0005-0000-0000-000069C80000}"/>
    <cellStyle name="Título 1 1 12 68" xfId="50208" xr:uid="{00000000-0005-0000-0000-00006AC80000}"/>
    <cellStyle name="Título 1 1 12 69" xfId="50209" xr:uid="{00000000-0005-0000-0000-00006BC80000}"/>
    <cellStyle name="Título 1 1 12 7" xfId="50210" xr:uid="{00000000-0005-0000-0000-00006CC80000}"/>
    <cellStyle name="Título 1 1 12 7 2" xfId="50211" xr:uid="{00000000-0005-0000-0000-00006DC80000}"/>
    <cellStyle name="Título 1 1 12 70" xfId="52948" xr:uid="{00000000-0005-0000-0000-00006EC80000}"/>
    <cellStyle name="Título 1 1 12 71" xfId="53409" xr:uid="{00000000-0005-0000-0000-00006FC80000}"/>
    <cellStyle name="Título 1 1 12 8" xfId="50212" xr:uid="{00000000-0005-0000-0000-000070C80000}"/>
    <cellStyle name="Título 1 1 12 8 2" xfId="50213" xr:uid="{00000000-0005-0000-0000-000071C80000}"/>
    <cellStyle name="Título 1 1 12 9" xfId="50214" xr:uid="{00000000-0005-0000-0000-000072C80000}"/>
    <cellStyle name="Título 1 1 12 9 2" xfId="50215" xr:uid="{00000000-0005-0000-0000-000073C80000}"/>
    <cellStyle name="Título 1 1 13" xfId="1412" xr:uid="{00000000-0005-0000-0000-000074C80000}"/>
    <cellStyle name="Título 1 1 13 10" xfId="50216" xr:uid="{00000000-0005-0000-0000-000075C80000}"/>
    <cellStyle name="Título 1 1 13 10 2" xfId="50217" xr:uid="{00000000-0005-0000-0000-000076C80000}"/>
    <cellStyle name="Título 1 1 13 11" xfId="50218" xr:uid="{00000000-0005-0000-0000-000077C80000}"/>
    <cellStyle name="Título 1 1 13 11 2" xfId="50219" xr:uid="{00000000-0005-0000-0000-000078C80000}"/>
    <cellStyle name="Título 1 1 13 12" xfId="50220" xr:uid="{00000000-0005-0000-0000-000079C80000}"/>
    <cellStyle name="Título 1 1 13 12 2" xfId="50221" xr:uid="{00000000-0005-0000-0000-00007AC80000}"/>
    <cellStyle name="Título 1 1 13 13" xfId="50222" xr:uid="{00000000-0005-0000-0000-00007BC80000}"/>
    <cellStyle name="Título 1 1 13 13 2" xfId="50223" xr:uid="{00000000-0005-0000-0000-00007CC80000}"/>
    <cellStyle name="Título 1 1 13 14" xfId="50224" xr:uid="{00000000-0005-0000-0000-00007DC80000}"/>
    <cellStyle name="Título 1 1 13 14 2" xfId="50225" xr:uid="{00000000-0005-0000-0000-00007EC80000}"/>
    <cellStyle name="Título 1 1 13 15" xfId="50226" xr:uid="{00000000-0005-0000-0000-00007FC80000}"/>
    <cellStyle name="Título 1 1 13 15 2" xfId="50227" xr:uid="{00000000-0005-0000-0000-000080C80000}"/>
    <cellStyle name="Título 1 1 13 16" xfId="50228" xr:uid="{00000000-0005-0000-0000-000081C80000}"/>
    <cellStyle name="Título 1 1 13 16 2" xfId="50229" xr:uid="{00000000-0005-0000-0000-000082C80000}"/>
    <cellStyle name="Título 1 1 13 17" xfId="50230" xr:uid="{00000000-0005-0000-0000-000083C80000}"/>
    <cellStyle name="Título 1 1 13 17 2" xfId="50231" xr:uid="{00000000-0005-0000-0000-000084C80000}"/>
    <cellStyle name="Título 1 1 13 18" xfId="50232" xr:uid="{00000000-0005-0000-0000-000085C80000}"/>
    <cellStyle name="Título 1 1 13 18 2" xfId="50233" xr:uid="{00000000-0005-0000-0000-000086C80000}"/>
    <cellStyle name="Título 1 1 13 19" xfId="50234" xr:uid="{00000000-0005-0000-0000-000087C80000}"/>
    <cellStyle name="Título 1 1 13 19 2" xfId="50235" xr:uid="{00000000-0005-0000-0000-000088C80000}"/>
    <cellStyle name="Título 1 1 13 2" xfId="1413" xr:uid="{00000000-0005-0000-0000-000089C80000}"/>
    <cellStyle name="Título 1 1 13 2 2" xfId="50236" xr:uid="{00000000-0005-0000-0000-00008AC80000}"/>
    <cellStyle name="Título 1 1 13 20" xfId="50237" xr:uid="{00000000-0005-0000-0000-00008BC80000}"/>
    <cellStyle name="Título 1 1 13 20 2" xfId="50238" xr:uid="{00000000-0005-0000-0000-00008CC80000}"/>
    <cellStyle name="Título 1 1 13 21" xfId="50239" xr:uid="{00000000-0005-0000-0000-00008DC80000}"/>
    <cellStyle name="Título 1 1 13 21 2" xfId="50240" xr:uid="{00000000-0005-0000-0000-00008EC80000}"/>
    <cellStyle name="Título 1 1 13 22" xfId="50241" xr:uid="{00000000-0005-0000-0000-00008FC80000}"/>
    <cellStyle name="Título 1 1 13 22 2" xfId="50242" xr:uid="{00000000-0005-0000-0000-000090C80000}"/>
    <cellStyle name="Título 1 1 13 23" xfId="50243" xr:uid="{00000000-0005-0000-0000-000091C80000}"/>
    <cellStyle name="Título 1 1 13 23 2" xfId="50244" xr:uid="{00000000-0005-0000-0000-000092C80000}"/>
    <cellStyle name="Título 1 1 13 24" xfId="50245" xr:uid="{00000000-0005-0000-0000-000093C80000}"/>
    <cellStyle name="Título 1 1 13 24 2" xfId="50246" xr:uid="{00000000-0005-0000-0000-000094C80000}"/>
    <cellStyle name="Título 1 1 13 25" xfId="50247" xr:uid="{00000000-0005-0000-0000-000095C80000}"/>
    <cellStyle name="Título 1 1 13 25 2" xfId="50248" xr:uid="{00000000-0005-0000-0000-000096C80000}"/>
    <cellStyle name="Título 1 1 13 26" xfId="50249" xr:uid="{00000000-0005-0000-0000-000097C80000}"/>
    <cellStyle name="Título 1 1 13 26 2" xfId="50250" xr:uid="{00000000-0005-0000-0000-000098C80000}"/>
    <cellStyle name="Título 1 1 13 27" xfId="50251" xr:uid="{00000000-0005-0000-0000-000099C80000}"/>
    <cellStyle name="Título 1 1 13 27 2" xfId="50252" xr:uid="{00000000-0005-0000-0000-00009AC80000}"/>
    <cellStyle name="Título 1 1 13 28" xfId="50253" xr:uid="{00000000-0005-0000-0000-00009BC80000}"/>
    <cellStyle name="Título 1 1 13 28 2" xfId="50254" xr:uid="{00000000-0005-0000-0000-00009CC80000}"/>
    <cellStyle name="Título 1 1 13 29" xfId="50255" xr:uid="{00000000-0005-0000-0000-00009DC80000}"/>
    <cellStyle name="Título 1 1 13 29 2" xfId="50256" xr:uid="{00000000-0005-0000-0000-00009EC80000}"/>
    <cellStyle name="Título 1 1 13 3" xfId="1414" xr:uid="{00000000-0005-0000-0000-00009FC80000}"/>
    <cellStyle name="Título 1 1 13 3 2" xfId="50257" xr:uid="{00000000-0005-0000-0000-0000A0C80000}"/>
    <cellStyle name="Título 1 1 13 30" xfId="50258" xr:uid="{00000000-0005-0000-0000-0000A1C80000}"/>
    <cellStyle name="Título 1 1 13 30 2" xfId="50259" xr:uid="{00000000-0005-0000-0000-0000A2C80000}"/>
    <cellStyle name="Título 1 1 13 31" xfId="50260" xr:uid="{00000000-0005-0000-0000-0000A3C80000}"/>
    <cellStyle name="Título 1 1 13 31 2" xfId="50261" xr:uid="{00000000-0005-0000-0000-0000A4C80000}"/>
    <cellStyle name="Título 1 1 13 32" xfId="50262" xr:uid="{00000000-0005-0000-0000-0000A5C80000}"/>
    <cellStyle name="Título 1 1 13 32 2" xfId="50263" xr:uid="{00000000-0005-0000-0000-0000A6C80000}"/>
    <cellStyle name="Título 1 1 13 33" xfId="50264" xr:uid="{00000000-0005-0000-0000-0000A7C80000}"/>
    <cellStyle name="Título 1 1 13 33 2" xfId="50265" xr:uid="{00000000-0005-0000-0000-0000A8C80000}"/>
    <cellStyle name="Título 1 1 13 34" xfId="50266" xr:uid="{00000000-0005-0000-0000-0000A9C80000}"/>
    <cellStyle name="Título 1 1 13 34 2" xfId="50267" xr:uid="{00000000-0005-0000-0000-0000AAC80000}"/>
    <cellStyle name="Título 1 1 13 35" xfId="50268" xr:uid="{00000000-0005-0000-0000-0000ABC80000}"/>
    <cellStyle name="Título 1 1 13 35 2" xfId="50269" xr:uid="{00000000-0005-0000-0000-0000ACC80000}"/>
    <cellStyle name="Título 1 1 13 36" xfId="50270" xr:uid="{00000000-0005-0000-0000-0000ADC80000}"/>
    <cellStyle name="Título 1 1 13 36 2" xfId="50271" xr:uid="{00000000-0005-0000-0000-0000AEC80000}"/>
    <cellStyle name="Título 1 1 13 37" xfId="50272" xr:uid="{00000000-0005-0000-0000-0000AFC80000}"/>
    <cellStyle name="Título 1 1 13 37 2" xfId="50273" xr:uid="{00000000-0005-0000-0000-0000B0C80000}"/>
    <cellStyle name="Título 1 1 13 38" xfId="50274" xr:uid="{00000000-0005-0000-0000-0000B1C80000}"/>
    <cellStyle name="Título 1 1 13 38 2" xfId="50275" xr:uid="{00000000-0005-0000-0000-0000B2C80000}"/>
    <cellStyle name="Título 1 1 13 39" xfId="50276" xr:uid="{00000000-0005-0000-0000-0000B3C80000}"/>
    <cellStyle name="Título 1 1 13 4" xfId="50277" xr:uid="{00000000-0005-0000-0000-0000B4C80000}"/>
    <cellStyle name="Título 1 1 13 4 2" xfId="50278" xr:uid="{00000000-0005-0000-0000-0000B5C80000}"/>
    <cellStyle name="Título 1 1 13 40" xfId="50279" xr:uid="{00000000-0005-0000-0000-0000B6C80000}"/>
    <cellStyle name="Título 1 1 13 41" xfId="50280" xr:uid="{00000000-0005-0000-0000-0000B7C80000}"/>
    <cellStyle name="Título 1 1 13 42" xfId="50281" xr:uid="{00000000-0005-0000-0000-0000B8C80000}"/>
    <cellStyle name="Título 1 1 13 43" xfId="50282" xr:uid="{00000000-0005-0000-0000-0000B9C80000}"/>
    <cellStyle name="Título 1 1 13 44" xfId="50283" xr:uid="{00000000-0005-0000-0000-0000BAC80000}"/>
    <cellStyle name="Título 1 1 13 45" xfId="50284" xr:uid="{00000000-0005-0000-0000-0000BBC80000}"/>
    <cellStyle name="Título 1 1 13 46" xfId="50285" xr:uid="{00000000-0005-0000-0000-0000BCC80000}"/>
    <cellStyle name="Título 1 1 13 47" xfId="50286" xr:uid="{00000000-0005-0000-0000-0000BDC80000}"/>
    <cellStyle name="Título 1 1 13 48" xfId="50287" xr:uid="{00000000-0005-0000-0000-0000BEC80000}"/>
    <cellStyle name="Título 1 1 13 49" xfId="50288" xr:uid="{00000000-0005-0000-0000-0000BFC80000}"/>
    <cellStyle name="Título 1 1 13 5" xfId="50289" xr:uid="{00000000-0005-0000-0000-0000C0C80000}"/>
    <cellStyle name="Título 1 1 13 5 2" xfId="50290" xr:uid="{00000000-0005-0000-0000-0000C1C80000}"/>
    <cellStyle name="Título 1 1 13 50" xfId="50291" xr:uid="{00000000-0005-0000-0000-0000C2C80000}"/>
    <cellStyle name="Título 1 1 13 51" xfId="50292" xr:uid="{00000000-0005-0000-0000-0000C3C80000}"/>
    <cellStyle name="Título 1 1 13 52" xfId="50293" xr:uid="{00000000-0005-0000-0000-0000C4C80000}"/>
    <cellStyle name="Título 1 1 13 53" xfId="50294" xr:uid="{00000000-0005-0000-0000-0000C5C80000}"/>
    <cellStyle name="Título 1 1 13 54" xfId="50295" xr:uid="{00000000-0005-0000-0000-0000C6C80000}"/>
    <cellStyle name="Título 1 1 13 55" xfId="50296" xr:uid="{00000000-0005-0000-0000-0000C7C80000}"/>
    <cellStyle name="Título 1 1 13 56" xfId="50297" xr:uid="{00000000-0005-0000-0000-0000C8C80000}"/>
    <cellStyle name="Título 1 1 13 57" xfId="50298" xr:uid="{00000000-0005-0000-0000-0000C9C80000}"/>
    <cellStyle name="Título 1 1 13 58" xfId="50299" xr:uid="{00000000-0005-0000-0000-0000CAC80000}"/>
    <cellStyle name="Título 1 1 13 59" xfId="50300" xr:uid="{00000000-0005-0000-0000-0000CBC80000}"/>
    <cellStyle name="Título 1 1 13 6" xfId="50301" xr:uid="{00000000-0005-0000-0000-0000CCC80000}"/>
    <cellStyle name="Título 1 1 13 6 2" xfId="50302" xr:uid="{00000000-0005-0000-0000-0000CDC80000}"/>
    <cellStyle name="Título 1 1 13 60" xfId="50303" xr:uid="{00000000-0005-0000-0000-0000CEC80000}"/>
    <cellStyle name="Título 1 1 13 61" xfId="50304" xr:uid="{00000000-0005-0000-0000-0000CFC80000}"/>
    <cellStyle name="Título 1 1 13 62" xfId="50305" xr:uid="{00000000-0005-0000-0000-0000D0C80000}"/>
    <cellStyle name="Título 1 1 13 63" xfId="50306" xr:uid="{00000000-0005-0000-0000-0000D1C80000}"/>
    <cellStyle name="Título 1 1 13 64" xfId="50307" xr:uid="{00000000-0005-0000-0000-0000D2C80000}"/>
    <cellStyle name="Título 1 1 13 65" xfId="50308" xr:uid="{00000000-0005-0000-0000-0000D3C80000}"/>
    <cellStyle name="Título 1 1 13 66" xfId="50309" xr:uid="{00000000-0005-0000-0000-0000D4C80000}"/>
    <cellStyle name="Título 1 1 13 67" xfId="50310" xr:uid="{00000000-0005-0000-0000-0000D5C80000}"/>
    <cellStyle name="Título 1 1 13 68" xfId="50311" xr:uid="{00000000-0005-0000-0000-0000D6C80000}"/>
    <cellStyle name="Título 1 1 13 69" xfId="50312" xr:uid="{00000000-0005-0000-0000-0000D7C80000}"/>
    <cellStyle name="Título 1 1 13 7" xfId="50313" xr:uid="{00000000-0005-0000-0000-0000D8C80000}"/>
    <cellStyle name="Título 1 1 13 7 2" xfId="50314" xr:uid="{00000000-0005-0000-0000-0000D9C80000}"/>
    <cellStyle name="Título 1 1 13 70" xfId="52815" xr:uid="{00000000-0005-0000-0000-0000DAC80000}"/>
    <cellStyle name="Título 1 1 13 71" xfId="53276" xr:uid="{00000000-0005-0000-0000-0000DBC80000}"/>
    <cellStyle name="Título 1 1 13 8" xfId="50315" xr:uid="{00000000-0005-0000-0000-0000DCC80000}"/>
    <cellStyle name="Título 1 1 13 8 2" xfId="50316" xr:uid="{00000000-0005-0000-0000-0000DDC80000}"/>
    <cellStyle name="Título 1 1 13 9" xfId="50317" xr:uid="{00000000-0005-0000-0000-0000DEC80000}"/>
    <cellStyle name="Título 1 1 13 9 2" xfId="50318" xr:uid="{00000000-0005-0000-0000-0000DFC80000}"/>
    <cellStyle name="Título 1 1 14" xfId="1415" xr:uid="{00000000-0005-0000-0000-0000E0C80000}"/>
    <cellStyle name="Título 1 1 14 10" xfId="50319" xr:uid="{00000000-0005-0000-0000-0000E1C80000}"/>
    <cellStyle name="Título 1 1 14 10 2" xfId="50320" xr:uid="{00000000-0005-0000-0000-0000E2C80000}"/>
    <cellStyle name="Título 1 1 14 11" xfId="50321" xr:uid="{00000000-0005-0000-0000-0000E3C80000}"/>
    <cellStyle name="Título 1 1 14 11 2" xfId="50322" xr:uid="{00000000-0005-0000-0000-0000E4C80000}"/>
    <cellStyle name="Título 1 1 14 12" xfId="50323" xr:uid="{00000000-0005-0000-0000-0000E5C80000}"/>
    <cellStyle name="Título 1 1 14 12 2" xfId="50324" xr:uid="{00000000-0005-0000-0000-0000E6C80000}"/>
    <cellStyle name="Título 1 1 14 13" xfId="50325" xr:uid="{00000000-0005-0000-0000-0000E7C80000}"/>
    <cellStyle name="Título 1 1 14 13 2" xfId="50326" xr:uid="{00000000-0005-0000-0000-0000E8C80000}"/>
    <cellStyle name="Título 1 1 14 14" xfId="50327" xr:uid="{00000000-0005-0000-0000-0000E9C80000}"/>
    <cellStyle name="Título 1 1 14 14 2" xfId="50328" xr:uid="{00000000-0005-0000-0000-0000EAC80000}"/>
    <cellStyle name="Título 1 1 14 15" xfId="50329" xr:uid="{00000000-0005-0000-0000-0000EBC80000}"/>
    <cellStyle name="Título 1 1 14 15 2" xfId="50330" xr:uid="{00000000-0005-0000-0000-0000ECC80000}"/>
    <cellStyle name="Título 1 1 14 16" xfId="50331" xr:uid="{00000000-0005-0000-0000-0000EDC80000}"/>
    <cellStyle name="Título 1 1 14 16 2" xfId="50332" xr:uid="{00000000-0005-0000-0000-0000EEC80000}"/>
    <cellStyle name="Título 1 1 14 17" xfId="50333" xr:uid="{00000000-0005-0000-0000-0000EFC80000}"/>
    <cellStyle name="Título 1 1 14 17 2" xfId="50334" xr:uid="{00000000-0005-0000-0000-0000F0C80000}"/>
    <cellStyle name="Título 1 1 14 18" xfId="50335" xr:uid="{00000000-0005-0000-0000-0000F1C80000}"/>
    <cellStyle name="Título 1 1 14 18 2" xfId="50336" xr:uid="{00000000-0005-0000-0000-0000F2C80000}"/>
    <cellStyle name="Título 1 1 14 19" xfId="50337" xr:uid="{00000000-0005-0000-0000-0000F3C80000}"/>
    <cellStyle name="Título 1 1 14 19 2" xfId="50338" xr:uid="{00000000-0005-0000-0000-0000F4C80000}"/>
    <cellStyle name="Título 1 1 14 2" xfId="1416" xr:uid="{00000000-0005-0000-0000-0000F5C80000}"/>
    <cellStyle name="Título 1 1 14 2 2" xfId="50339" xr:uid="{00000000-0005-0000-0000-0000F6C80000}"/>
    <cellStyle name="Título 1 1 14 20" xfId="50340" xr:uid="{00000000-0005-0000-0000-0000F7C80000}"/>
    <cellStyle name="Título 1 1 14 20 2" xfId="50341" xr:uid="{00000000-0005-0000-0000-0000F8C80000}"/>
    <cellStyle name="Título 1 1 14 21" xfId="50342" xr:uid="{00000000-0005-0000-0000-0000F9C80000}"/>
    <cellStyle name="Título 1 1 14 21 2" xfId="50343" xr:uid="{00000000-0005-0000-0000-0000FAC80000}"/>
    <cellStyle name="Título 1 1 14 22" xfId="50344" xr:uid="{00000000-0005-0000-0000-0000FBC80000}"/>
    <cellStyle name="Título 1 1 14 22 2" xfId="50345" xr:uid="{00000000-0005-0000-0000-0000FCC80000}"/>
    <cellStyle name="Título 1 1 14 23" xfId="50346" xr:uid="{00000000-0005-0000-0000-0000FDC80000}"/>
    <cellStyle name="Título 1 1 14 23 2" xfId="50347" xr:uid="{00000000-0005-0000-0000-0000FEC80000}"/>
    <cellStyle name="Título 1 1 14 24" xfId="50348" xr:uid="{00000000-0005-0000-0000-0000FFC80000}"/>
    <cellStyle name="Título 1 1 14 24 2" xfId="50349" xr:uid="{00000000-0005-0000-0000-000000C90000}"/>
    <cellStyle name="Título 1 1 14 25" xfId="50350" xr:uid="{00000000-0005-0000-0000-000001C90000}"/>
    <cellStyle name="Título 1 1 14 25 2" xfId="50351" xr:uid="{00000000-0005-0000-0000-000002C90000}"/>
    <cellStyle name="Título 1 1 14 26" xfId="50352" xr:uid="{00000000-0005-0000-0000-000003C90000}"/>
    <cellStyle name="Título 1 1 14 26 2" xfId="50353" xr:uid="{00000000-0005-0000-0000-000004C90000}"/>
    <cellStyle name="Título 1 1 14 27" xfId="50354" xr:uid="{00000000-0005-0000-0000-000005C90000}"/>
    <cellStyle name="Título 1 1 14 27 2" xfId="50355" xr:uid="{00000000-0005-0000-0000-000006C90000}"/>
    <cellStyle name="Título 1 1 14 28" xfId="50356" xr:uid="{00000000-0005-0000-0000-000007C90000}"/>
    <cellStyle name="Título 1 1 14 28 2" xfId="50357" xr:uid="{00000000-0005-0000-0000-000008C90000}"/>
    <cellStyle name="Título 1 1 14 29" xfId="50358" xr:uid="{00000000-0005-0000-0000-000009C90000}"/>
    <cellStyle name="Título 1 1 14 29 2" xfId="50359" xr:uid="{00000000-0005-0000-0000-00000AC90000}"/>
    <cellStyle name="Título 1 1 14 3" xfId="1417" xr:uid="{00000000-0005-0000-0000-00000BC90000}"/>
    <cellStyle name="Título 1 1 14 3 2" xfId="50360" xr:uid="{00000000-0005-0000-0000-00000CC90000}"/>
    <cellStyle name="Título 1 1 14 30" xfId="50361" xr:uid="{00000000-0005-0000-0000-00000DC90000}"/>
    <cellStyle name="Título 1 1 14 30 2" xfId="50362" xr:uid="{00000000-0005-0000-0000-00000EC90000}"/>
    <cellStyle name="Título 1 1 14 31" xfId="50363" xr:uid="{00000000-0005-0000-0000-00000FC90000}"/>
    <cellStyle name="Título 1 1 14 31 2" xfId="50364" xr:uid="{00000000-0005-0000-0000-000010C90000}"/>
    <cellStyle name="Título 1 1 14 32" xfId="50365" xr:uid="{00000000-0005-0000-0000-000011C90000}"/>
    <cellStyle name="Título 1 1 14 32 2" xfId="50366" xr:uid="{00000000-0005-0000-0000-000012C90000}"/>
    <cellStyle name="Título 1 1 14 33" xfId="50367" xr:uid="{00000000-0005-0000-0000-000013C90000}"/>
    <cellStyle name="Título 1 1 14 33 2" xfId="50368" xr:uid="{00000000-0005-0000-0000-000014C90000}"/>
    <cellStyle name="Título 1 1 14 34" xfId="50369" xr:uid="{00000000-0005-0000-0000-000015C90000}"/>
    <cellStyle name="Título 1 1 14 34 2" xfId="50370" xr:uid="{00000000-0005-0000-0000-000016C90000}"/>
    <cellStyle name="Título 1 1 14 35" xfId="50371" xr:uid="{00000000-0005-0000-0000-000017C90000}"/>
    <cellStyle name="Título 1 1 14 35 2" xfId="50372" xr:uid="{00000000-0005-0000-0000-000018C90000}"/>
    <cellStyle name="Título 1 1 14 36" xfId="50373" xr:uid="{00000000-0005-0000-0000-000019C90000}"/>
    <cellStyle name="Título 1 1 14 36 2" xfId="50374" xr:uid="{00000000-0005-0000-0000-00001AC90000}"/>
    <cellStyle name="Título 1 1 14 37" xfId="50375" xr:uid="{00000000-0005-0000-0000-00001BC90000}"/>
    <cellStyle name="Título 1 1 14 37 2" xfId="50376" xr:uid="{00000000-0005-0000-0000-00001CC90000}"/>
    <cellStyle name="Título 1 1 14 38" xfId="50377" xr:uid="{00000000-0005-0000-0000-00001DC90000}"/>
    <cellStyle name="Título 1 1 14 38 2" xfId="50378" xr:uid="{00000000-0005-0000-0000-00001EC90000}"/>
    <cellStyle name="Título 1 1 14 39" xfId="50379" xr:uid="{00000000-0005-0000-0000-00001FC90000}"/>
    <cellStyle name="Título 1 1 14 4" xfId="50380" xr:uid="{00000000-0005-0000-0000-000020C90000}"/>
    <cellStyle name="Título 1 1 14 4 2" xfId="50381" xr:uid="{00000000-0005-0000-0000-000021C90000}"/>
    <cellStyle name="Título 1 1 14 40" xfId="50382" xr:uid="{00000000-0005-0000-0000-000022C90000}"/>
    <cellStyle name="Título 1 1 14 41" xfId="50383" xr:uid="{00000000-0005-0000-0000-000023C90000}"/>
    <cellStyle name="Título 1 1 14 42" xfId="50384" xr:uid="{00000000-0005-0000-0000-000024C90000}"/>
    <cellStyle name="Título 1 1 14 43" xfId="50385" xr:uid="{00000000-0005-0000-0000-000025C90000}"/>
    <cellStyle name="Título 1 1 14 44" xfId="50386" xr:uid="{00000000-0005-0000-0000-000026C90000}"/>
    <cellStyle name="Título 1 1 14 45" xfId="50387" xr:uid="{00000000-0005-0000-0000-000027C90000}"/>
    <cellStyle name="Título 1 1 14 46" xfId="50388" xr:uid="{00000000-0005-0000-0000-000028C90000}"/>
    <cellStyle name="Título 1 1 14 47" xfId="50389" xr:uid="{00000000-0005-0000-0000-000029C90000}"/>
    <cellStyle name="Título 1 1 14 48" xfId="50390" xr:uid="{00000000-0005-0000-0000-00002AC90000}"/>
    <cellStyle name="Título 1 1 14 49" xfId="50391" xr:uid="{00000000-0005-0000-0000-00002BC90000}"/>
    <cellStyle name="Título 1 1 14 5" xfId="50392" xr:uid="{00000000-0005-0000-0000-00002CC90000}"/>
    <cellStyle name="Título 1 1 14 5 2" xfId="50393" xr:uid="{00000000-0005-0000-0000-00002DC90000}"/>
    <cellStyle name="Título 1 1 14 50" xfId="50394" xr:uid="{00000000-0005-0000-0000-00002EC90000}"/>
    <cellStyle name="Título 1 1 14 51" xfId="50395" xr:uid="{00000000-0005-0000-0000-00002FC90000}"/>
    <cellStyle name="Título 1 1 14 52" xfId="50396" xr:uid="{00000000-0005-0000-0000-000030C90000}"/>
    <cellStyle name="Título 1 1 14 53" xfId="50397" xr:uid="{00000000-0005-0000-0000-000031C90000}"/>
    <cellStyle name="Título 1 1 14 54" xfId="50398" xr:uid="{00000000-0005-0000-0000-000032C90000}"/>
    <cellStyle name="Título 1 1 14 55" xfId="50399" xr:uid="{00000000-0005-0000-0000-000033C90000}"/>
    <cellStyle name="Título 1 1 14 56" xfId="50400" xr:uid="{00000000-0005-0000-0000-000034C90000}"/>
    <cellStyle name="Título 1 1 14 57" xfId="50401" xr:uid="{00000000-0005-0000-0000-000035C90000}"/>
    <cellStyle name="Título 1 1 14 58" xfId="50402" xr:uid="{00000000-0005-0000-0000-000036C90000}"/>
    <cellStyle name="Título 1 1 14 59" xfId="50403" xr:uid="{00000000-0005-0000-0000-000037C90000}"/>
    <cellStyle name="Título 1 1 14 6" xfId="50404" xr:uid="{00000000-0005-0000-0000-000038C90000}"/>
    <cellStyle name="Título 1 1 14 6 2" xfId="50405" xr:uid="{00000000-0005-0000-0000-000039C90000}"/>
    <cellStyle name="Título 1 1 14 60" xfId="50406" xr:uid="{00000000-0005-0000-0000-00003AC90000}"/>
    <cellStyle name="Título 1 1 14 61" xfId="50407" xr:uid="{00000000-0005-0000-0000-00003BC90000}"/>
    <cellStyle name="Título 1 1 14 62" xfId="50408" xr:uid="{00000000-0005-0000-0000-00003CC90000}"/>
    <cellStyle name="Título 1 1 14 63" xfId="50409" xr:uid="{00000000-0005-0000-0000-00003DC90000}"/>
    <cellStyle name="Título 1 1 14 64" xfId="50410" xr:uid="{00000000-0005-0000-0000-00003EC90000}"/>
    <cellStyle name="Título 1 1 14 65" xfId="50411" xr:uid="{00000000-0005-0000-0000-00003FC90000}"/>
    <cellStyle name="Título 1 1 14 66" xfId="50412" xr:uid="{00000000-0005-0000-0000-000040C90000}"/>
    <cellStyle name="Título 1 1 14 67" xfId="50413" xr:uid="{00000000-0005-0000-0000-000041C90000}"/>
    <cellStyle name="Título 1 1 14 68" xfId="50414" xr:uid="{00000000-0005-0000-0000-000042C90000}"/>
    <cellStyle name="Título 1 1 14 69" xfId="50415" xr:uid="{00000000-0005-0000-0000-000043C90000}"/>
    <cellStyle name="Título 1 1 14 7" xfId="50416" xr:uid="{00000000-0005-0000-0000-000044C90000}"/>
    <cellStyle name="Título 1 1 14 7 2" xfId="50417" xr:uid="{00000000-0005-0000-0000-000045C90000}"/>
    <cellStyle name="Título 1 1 14 70" xfId="52991" xr:uid="{00000000-0005-0000-0000-000046C90000}"/>
    <cellStyle name="Título 1 1 14 71" xfId="53452" xr:uid="{00000000-0005-0000-0000-000047C90000}"/>
    <cellStyle name="Título 1 1 14 8" xfId="50418" xr:uid="{00000000-0005-0000-0000-000048C90000}"/>
    <cellStyle name="Título 1 1 14 8 2" xfId="50419" xr:uid="{00000000-0005-0000-0000-000049C90000}"/>
    <cellStyle name="Título 1 1 14 9" xfId="50420" xr:uid="{00000000-0005-0000-0000-00004AC90000}"/>
    <cellStyle name="Título 1 1 14 9 2" xfId="50421" xr:uid="{00000000-0005-0000-0000-00004BC90000}"/>
    <cellStyle name="Título 1 1 15" xfId="1418" xr:uid="{00000000-0005-0000-0000-00004CC90000}"/>
    <cellStyle name="Título 1 1 15 10" xfId="50422" xr:uid="{00000000-0005-0000-0000-00004DC90000}"/>
    <cellStyle name="Título 1 1 15 10 2" xfId="50423" xr:uid="{00000000-0005-0000-0000-00004EC90000}"/>
    <cellStyle name="Título 1 1 15 11" xfId="50424" xr:uid="{00000000-0005-0000-0000-00004FC90000}"/>
    <cellStyle name="Título 1 1 15 11 2" xfId="50425" xr:uid="{00000000-0005-0000-0000-000050C90000}"/>
    <cellStyle name="Título 1 1 15 12" xfId="50426" xr:uid="{00000000-0005-0000-0000-000051C90000}"/>
    <cellStyle name="Título 1 1 15 12 2" xfId="50427" xr:uid="{00000000-0005-0000-0000-000052C90000}"/>
    <cellStyle name="Título 1 1 15 13" xfId="50428" xr:uid="{00000000-0005-0000-0000-000053C90000}"/>
    <cellStyle name="Título 1 1 15 13 2" xfId="50429" xr:uid="{00000000-0005-0000-0000-000054C90000}"/>
    <cellStyle name="Título 1 1 15 14" xfId="50430" xr:uid="{00000000-0005-0000-0000-000055C90000}"/>
    <cellStyle name="Título 1 1 15 14 2" xfId="50431" xr:uid="{00000000-0005-0000-0000-000056C90000}"/>
    <cellStyle name="Título 1 1 15 15" xfId="50432" xr:uid="{00000000-0005-0000-0000-000057C90000}"/>
    <cellStyle name="Título 1 1 15 15 2" xfId="50433" xr:uid="{00000000-0005-0000-0000-000058C90000}"/>
    <cellStyle name="Título 1 1 15 16" xfId="50434" xr:uid="{00000000-0005-0000-0000-000059C90000}"/>
    <cellStyle name="Título 1 1 15 16 2" xfId="50435" xr:uid="{00000000-0005-0000-0000-00005AC90000}"/>
    <cellStyle name="Título 1 1 15 17" xfId="50436" xr:uid="{00000000-0005-0000-0000-00005BC90000}"/>
    <cellStyle name="Título 1 1 15 17 2" xfId="50437" xr:uid="{00000000-0005-0000-0000-00005CC90000}"/>
    <cellStyle name="Título 1 1 15 18" xfId="50438" xr:uid="{00000000-0005-0000-0000-00005DC90000}"/>
    <cellStyle name="Título 1 1 15 18 2" xfId="50439" xr:uid="{00000000-0005-0000-0000-00005EC90000}"/>
    <cellStyle name="Título 1 1 15 19" xfId="50440" xr:uid="{00000000-0005-0000-0000-00005FC90000}"/>
    <cellStyle name="Título 1 1 15 19 2" xfId="50441" xr:uid="{00000000-0005-0000-0000-000060C90000}"/>
    <cellStyle name="Título 1 1 15 2" xfId="1419" xr:uid="{00000000-0005-0000-0000-000061C90000}"/>
    <cellStyle name="Título 1 1 15 2 2" xfId="50442" xr:uid="{00000000-0005-0000-0000-000062C90000}"/>
    <cellStyle name="Título 1 1 15 20" xfId="50443" xr:uid="{00000000-0005-0000-0000-000063C90000}"/>
    <cellStyle name="Título 1 1 15 20 2" xfId="50444" xr:uid="{00000000-0005-0000-0000-000064C90000}"/>
    <cellStyle name="Título 1 1 15 21" xfId="50445" xr:uid="{00000000-0005-0000-0000-000065C90000}"/>
    <cellStyle name="Título 1 1 15 21 2" xfId="50446" xr:uid="{00000000-0005-0000-0000-000066C90000}"/>
    <cellStyle name="Título 1 1 15 22" xfId="50447" xr:uid="{00000000-0005-0000-0000-000067C90000}"/>
    <cellStyle name="Título 1 1 15 22 2" xfId="50448" xr:uid="{00000000-0005-0000-0000-000068C90000}"/>
    <cellStyle name="Título 1 1 15 23" xfId="50449" xr:uid="{00000000-0005-0000-0000-000069C90000}"/>
    <cellStyle name="Título 1 1 15 23 2" xfId="50450" xr:uid="{00000000-0005-0000-0000-00006AC90000}"/>
    <cellStyle name="Título 1 1 15 24" xfId="50451" xr:uid="{00000000-0005-0000-0000-00006BC90000}"/>
    <cellStyle name="Título 1 1 15 24 2" xfId="50452" xr:uid="{00000000-0005-0000-0000-00006CC90000}"/>
    <cellStyle name="Título 1 1 15 25" xfId="50453" xr:uid="{00000000-0005-0000-0000-00006DC90000}"/>
    <cellStyle name="Título 1 1 15 25 2" xfId="50454" xr:uid="{00000000-0005-0000-0000-00006EC90000}"/>
    <cellStyle name="Título 1 1 15 26" xfId="50455" xr:uid="{00000000-0005-0000-0000-00006FC90000}"/>
    <cellStyle name="Título 1 1 15 26 2" xfId="50456" xr:uid="{00000000-0005-0000-0000-000070C90000}"/>
    <cellStyle name="Título 1 1 15 27" xfId="50457" xr:uid="{00000000-0005-0000-0000-000071C90000}"/>
    <cellStyle name="Título 1 1 15 27 2" xfId="50458" xr:uid="{00000000-0005-0000-0000-000072C90000}"/>
    <cellStyle name="Título 1 1 15 28" xfId="50459" xr:uid="{00000000-0005-0000-0000-000073C90000}"/>
    <cellStyle name="Título 1 1 15 28 2" xfId="50460" xr:uid="{00000000-0005-0000-0000-000074C90000}"/>
    <cellStyle name="Título 1 1 15 29" xfId="50461" xr:uid="{00000000-0005-0000-0000-000075C90000}"/>
    <cellStyle name="Título 1 1 15 29 2" xfId="50462" xr:uid="{00000000-0005-0000-0000-000076C90000}"/>
    <cellStyle name="Título 1 1 15 3" xfId="1420" xr:uid="{00000000-0005-0000-0000-000077C90000}"/>
    <cellStyle name="Título 1 1 15 3 2" xfId="50463" xr:uid="{00000000-0005-0000-0000-000078C90000}"/>
    <cellStyle name="Título 1 1 15 30" xfId="50464" xr:uid="{00000000-0005-0000-0000-000079C90000}"/>
    <cellStyle name="Título 1 1 15 30 2" xfId="50465" xr:uid="{00000000-0005-0000-0000-00007AC90000}"/>
    <cellStyle name="Título 1 1 15 31" xfId="50466" xr:uid="{00000000-0005-0000-0000-00007BC90000}"/>
    <cellStyle name="Título 1 1 15 31 2" xfId="50467" xr:uid="{00000000-0005-0000-0000-00007CC90000}"/>
    <cellStyle name="Título 1 1 15 32" xfId="50468" xr:uid="{00000000-0005-0000-0000-00007DC90000}"/>
    <cellStyle name="Título 1 1 15 32 2" xfId="50469" xr:uid="{00000000-0005-0000-0000-00007EC90000}"/>
    <cellStyle name="Título 1 1 15 33" xfId="50470" xr:uid="{00000000-0005-0000-0000-00007FC90000}"/>
    <cellStyle name="Título 1 1 15 33 2" xfId="50471" xr:uid="{00000000-0005-0000-0000-000080C90000}"/>
    <cellStyle name="Título 1 1 15 34" xfId="50472" xr:uid="{00000000-0005-0000-0000-000081C90000}"/>
    <cellStyle name="Título 1 1 15 34 2" xfId="50473" xr:uid="{00000000-0005-0000-0000-000082C90000}"/>
    <cellStyle name="Título 1 1 15 35" xfId="50474" xr:uid="{00000000-0005-0000-0000-000083C90000}"/>
    <cellStyle name="Título 1 1 15 35 2" xfId="50475" xr:uid="{00000000-0005-0000-0000-000084C90000}"/>
    <cellStyle name="Título 1 1 15 36" xfId="50476" xr:uid="{00000000-0005-0000-0000-000085C90000}"/>
    <cellStyle name="Título 1 1 15 36 2" xfId="50477" xr:uid="{00000000-0005-0000-0000-000086C90000}"/>
    <cellStyle name="Título 1 1 15 37" xfId="50478" xr:uid="{00000000-0005-0000-0000-000087C90000}"/>
    <cellStyle name="Título 1 1 15 37 2" xfId="50479" xr:uid="{00000000-0005-0000-0000-000088C90000}"/>
    <cellStyle name="Título 1 1 15 38" xfId="50480" xr:uid="{00000000-0005-0000-0000-000089C90000}"/>
    <cellStyle name="Título 1 1 15 38 2" xfId="50481" xr:uid="{00000000-0005-0000-0000-00008AC90000}"/>
    <cellStyle name="Título 1 1 15 39" xfId="50482" xr:uid="{00000000-0005-0000-0000-00008BC90000}"/>
    <cellStyle name="Título 1 1 15 4" xfId="50483" xr:uid="{00000000-0005-0000-0000-00008CC90000}"/>
    <cellStyle name="Título 1 1 15 4 2" xfId="50484" xr:uid="{00000000-0005-0000-0000-00008DC90000}"/>
    <cellStyle name="Título 1 1 15 40" xfId="50485" xr:uid="{00000000-0005-0000-0000-00008EC90000}"/>
    <cellStyle name="Título 1 1 15 41" xfId="50486" xr:uid="{00000000-0005-0000-0000-00008FC90000}"/>
    <cellStyle name="Título 1 1 15 42" xfId="50487" xr:uid="{00000000-0005-0000-0000-000090C90000}"/>
    <cellStyle name="Título 1 1 15 43" xfId="50488" xr:uid="{00000000-0005-0000-0000-000091C90000}"/>
    <cellStyle name="Título 1 1 15 44" xfId="50489" xr:uid="{00000000-0005-0000-0000-000092C90000}"/>
    <cellStyle name="Título 1 1 15 45" xfId="50490" xr:uid="{00000000-0005-0000-0000-000093C90000}"/>
    <cellStyle name="Título 1 1 15 46" xfId="50491" xr:uid="{00000000-0005-0000-0000-000094C90000}"/>
    <cellStyle name="Título 1 1 15 47" xfId="50492" xr:uid="{00000000-0005-0000-0000-000095C90000}"/>
    <cellStyle name="Título 1 1 15 48" xfId="50493" xr:uid="{00000000-0005-0000-0000-000096C90000}"/>
    <cellStyle name="Título 1 1 15 49" xfId="50494" xr:uid="{00000000-0005-0000-0000-000097C90000}"/>
    <cellStyle name="Título 1 1 15 5" xfId="50495" xr:uid="{00000000-0005-0000-0000-000098C90000}"/>
    <cellStyle name="Título 1 1 15 5 2" xfId="50496" xr:uid="{00000000-0005-0000-0000-000099C90000}"/>
    <cellStyle name="Título 1 1 15 50" xfId="50497" xr:uid="{00000000-0005-0000-0000-00009AC90000}"/>
    <cellStyle name="Título 1 1 15 51" xfId="50498" xr:uid="{00000000-0005-0000-0000-00009BC90000}"/>
    <cellStyle name="Título 1 1 15 52" xfId="50499" xr:uid="{00000000-0005-0000-0000-00009CC90000}"/>
    <cellStyle name="Título 1 1 15 53" xfId="50500" xr:uid="{00000000-0005-0000-0000-00009DC90000}"/>
    <cellStyle name="Título 1 1 15 54" xfId="50501" xr:uid="{00000000-0005-0000-0000-00009EC90000}"/>
    <cellStyle name="Título 1 1 15 55" xfId="50502" xr:uid="{00000000-0005-0000-0000-00009FC90000}"/>
    <cellStyle name="Título 1 1 15 56" xfId="50503" xr:uid="{00000000-0005-0000-0000-0000A0C90000}"/>
    <cellStyle name="Título 1 1 15 57" xfId="50504" xr:uid="{00000000-0005-0000-0000-0000A1C90000}"/>
    <cellStyle name="Título 1 1 15 58" xfId="50505" xr:uid="{00000000-0005-0000-0000-0000A2C90000}"/>
    <cellStyle name="Título 1 1 15 59" xfId="50506" xr:uid="{00000000-0005-0000-0000-0000A3C90000}"/>
    <cellStyle name="Título 1 1 15 6" xfId="50507" xr:uid="{00000000-0005-0000-0000-0000A4C90000}"/>
    <cellStyle name="Título 1 1 15 6 2" xfId="50508" xr:uid="{00000000-0005-0000-0000-0000A5C90000}"/>
    <cellStyle name="Título 1 1 15 60" xfId="50509" xr:uid="{00000000-0005-0000-0000-0000A6C90000}"/>
    <cellStyle name="Título 1 1 15 61" xfId="50510" xr:uid="{00000000-0005-0000-0000-0000A7C90000}"/>
    <cellStyle name="Título 1 1 15 62" xfId="50511" xr:uid="{00000000-0005-0000-0000-0000A8C90000}"/>
    <cellStyle name="Título 1 1 15 63" xfId="50512" xr:uid="{00000000-0005-0000-0000-0000A9C90000}"/>
    <cellStyle name="Título 1 1 15 64" xfId="50513" xr:uid="{00000000-0005-0000-0000-0000AAC90000}"/>
    <cellStyle name="Título 1 1 15 65" xfId="50514" xr:uid="{00000000-0005-0000-0000-0000ABC90000}"/>
    <cellStyle name="Título 1 1 15 66" xfId="50515" xr:uid="{00000000-0005-0000-0000-0000ACC90000}"/>
    <cellStyle name="Título 1 1 15 67" xfId="50516" xr:uid="{00000000-0005-0000-0000-0000ADC90000}"/>
    <cellStyle name="Título 1 1 15 68" xfId="50517" xr:uid="{00000000-0005-0000-0000-0000AEC90000}"/>
    <cellStyle name="Título 1 1 15 69" xfId="50518" xr:uid="{00000000-0005-0000-0000-0000AFC90000}"/>
    <cellStyle name="Título 1 1 15 7" xfId="50519" xr:uid="{00000000-0005-0000-0000-0000B0C90000}"/>
    <cellStyle name="Título 1 1 15 7 2" xfId="50520" xr:uid="{00000000-0005-0000-0000-0000B1C90000}"/>
    <cellStyle name="Título 1 1 15 70" xfId="52973" xr:uid="{00000000-0005-0000-0000-0000B2C90000}"/>
    <cellStyle name="Título 1 1 15 71" xfId="53434" xr:uid="{00000000-0005-0000-0000-0000B3C90000}"/>
    <cellStyle name="Título 1 1 15 8" xfId="50521" xr:uid="{00000000-0005-0000-0000-0000B4C90000}"/>
    <cellStyle name="Título 1 1 15 8 2" xfId="50522" xr:uid="{00000000-0005-0000-0000-0000B5C90000}"/>
    <cellStyle name="Título 1 1 15 9" xfId="50523" xr:uid="{00000000-0005-0000-0000-0000B6C90000}"/>
    <cellStyle name="Título 1 1 15 9 2" xfId="50524" xr:uid="{00000000-0005-0000-0000-0000B7C90000}"/>
    <cellStyle name="Título 1 1 16" xfId="1421" xr:uid="{00000000-0005-0000-0000-0000B8C90000}"/>
    <cellStyle name="Título 1 1 16 10" xfId="50525" xr:uid="{00000000-0005-0000-0000-0000B9C90000}"/>
    <cellStyle name="Título 1 1 16 10 2" xfId="50526" xr:uid="{00000000-0005-0000-0000-0000BAC90000}"/>
    <cellStyle name="Título 1 1 16 11" xfId="50527" xr:uid="{00000000-0005-0000-0000-0000BBC90000}"/>
    <cellStyle name="Título 1 1 16 11 2" xfId="50528" xr:uid="{00000000-0005-0000-0000-0000BCC90000}"/>
    <cellStyle name="Título 1 1 16 12" xfId="50529" xr:uid="{00000000-0005-0000-0000-0000BDC90000}"/>
    <cellStyle name="Título 1 1 16 12 2" xfId="50530" xr:uid="{00000000-0005-0000-0000-0000BEC90000}"/>
    <cellStyle name="Título 1 1 16 13" xfId="50531" xr:uid="{00000000-0005-0000-0000-0000BFC90000}"/>
    <cellStyle name="Título 1 1 16 13 2" xfId="50532" xr:uid="{00000000-0005-0000-0000-0000C0C90000}"/>
    <cellStyle name="Título 1 1 16 14" xfId="50533" xr:uid="{00000000-0005-0000-0000-0000C1C90000}"/>
    <cellStyle name="Título 1 1 16 14 2" xfId="50534" xr:uid="{00000000-0005-0000-0000-0000C2C90000}"/>
    <cellStyle name="Título 1 1 16 15" xfId="50535" xr:uid="{00000000-0005-0000-0000-0000C3C90000}"/>
    <cellStyle name="Título 1 1 16 15 2" xfId="50536" xr:uid="{00000000-0005-0000-0000-0000C4C90000}"/>
    <cellStyle name="Título 1 1 16 16" xfId="50537" xr:uid="{00000000-0005-0000-0000-0000C5C90000}"/>
    <cellStyle name="Título 1 1 16 16 2" xfId="50538" xr:uid="{00000000-0005-0000-0000-0000C6C90000}"/>
    <cellStyle name="Título 1 1 16 17" xfId="50539" xr:uid="{00000000-0005-0000-0000-0000C7C90000}"/>
    <cellStyle name="Título 1 1 16 17 2" xfId="50540" xr:uid="{00000000-0005-0000-0000-0000C8C90000}"/>
    <cellStyle name="Título 1 1 16 18" xfId="50541" xr:uid="{00000000-0005-0000-0000-0000C9C90000}"/>
    <cellStyle name="Título 1 1 16 18 2" xfId="50542" xr:uid="{00000000-0005-0000-0000-0000CAC90000}"/>
    <cellStyle name="Título 1 1 16 19" xfId="50543" xr:uid="{00000000-0005-0000-0000-0000CBC90000}"/>
    <cellStyle name="Título 1 1 16 19 2" xfId="50544" xr:uid="{00000000-0005-0000-0000-0000CCC90000}"/>
    <cellStyle name="Título 1 1 16 2" xfId="1422" xr:uid="{00000000-0005-0000-0000-0000CDC90000}"/>
    <cellStyle name="Título 1 1 16 2 2" xfId="50545" xr:uid="{00000000-0005-0000-0000-0000CEC90000}"/>
    <cellStyle name="Título 1 1 16 20" xfId="50546" xr:uid="{00000000-0005-0000-0000-0000CFC90000}"/>
    <cellStyle name="Título 1 1 16 20 2" xfId="50547" xr:uid="{00000000-0005-0000-0000-0000D0C90000}"/>
    <cellStyle name="Título 1 1 16 21" xfId="50548" xr:uid="{00000000-0005-0000-0000-0000D1C90000}"/>
    <cellStyle name="Título 1 1 16 21 2" xfId="50549" xr:uid="{00000000-0005-0000-0000-0000D2C90000}"/>
    <cellStyle name="Título 1 1 16 22" xfId="50550" xr:uid="{00000000-0005-0000-0000-0000D3C90000}"/>
    <cellStyle name="Título 1 1 16 22 2" xfId="50551" xr:uid="{00000000-0005-0000-0000-0000D4C90000}"/>
    <cellStyle name="Título 1 1 16 23" xfId="50552" xr:uid="{00000000-0005-0000-0000-0000D5C90000}"/>
    <cellStyle name="Título 1 1 16 23 2" xfId="50553" xr:uid="{00000000-0005-0000-0000-0000D6C90000}"/>
    <cellStyle name="Título 1 1 16 24" xfId="50554" xr:uid="{00000000-0005-0000-0000-0000D7C90000}"/>
    <cellStyle name="Título 1 1 16 24 2" xfId="50555" xr:uid="{00000000-0005-0000-0000-0000D8C90000}"/>
    <cellStyle name="Título 1 1 16 25" xfId="50556" xr:uid="{00000000-0005-0000-0000-0000D9C90000}"/>
    <cellStyle name="Título 1 1 16 25 2" xfId="50557" xr:uid="{00000000-0005-0000-0000-0000DAC90000}"/>
    <cellStyle name="Título 1 1 16 26" xfId="50558" xr:uid="{00000000-0005-0000-0000-0000DBC90000}"/>
    <cellStyle name="Título 1 1 16 26 2" xfId="50559" xr:uid="{00000000-0005-0000-0000-0000DCC90000}"/>
    <cellStyle name="Título 1 1 16 27" xfId="50560" xr:uid="{00000000-0005-0000-0000-0000DDC90000}"/>
    <cellStyle name="Título 1 1 16 27 2" xfId="50561" xr:uid="{00000000-0005-0000-0000-0000DEC90000}"/>
    <cellStyle name="Título 1 1 16 28" xfId="50562" xr:uid="{00000000-0005-0000-0000-0000DFC90000}"/>
    <cellStyle name="Título 1 1 16 28 2" xfId="50563" xr:uid="{00000000-0005-0000-0000-0000E0C90000}"/>
    <cellStyle name="Título 1 1 16 29" xfId="50564" xr:uid="{00000000-0005-0000-0000-0000E1C90000}"/>
    <cellStyle name="Título 1 1 16 29 2" xfId="50565" xr:uid="{00000000-0005-0000-0000-0000E2C90000}"/>
    <cellStyle name="Título 1 1 16 3" xfId="1423" xr:uid="{00000000-0005-0000-0000-0000E3C90000}"/>
    <cellStyle name="Título 1 1 16 3 2" xfId="50566" xr:uid="{00000000-0005-0000-0000-0000E4C90000}"/>
    <cellStyle name="Título 1 1 16 30" xfId="50567" xr:uid="{00000000-0005-0000-0000-0000E5C90000}"/>
    <cellStyle name="Título 1 1 16 30 2" xfId="50568" xr:uid="{00000000-0005-0000-0000-0000E6C90000}"/>
    <cellStyle name="Título 1 1 16 31" xfId="50569" xr:uid="{00000000-0005-0000-0000-0000E7C90000}"/>
    <cellStyle name="Título 1 1 16 31 2" xfId="50570" xr:uid="{00000000-0005-0000-0000-0000E8C90000}"/>
    <cellStyle name="Título 1 1 16 32" xfId="50571" xr:uid="{00000000-0005-0000-0000-0000E9C90000}"/>
    <cellStyle name="Título 1 1 16 32 2" xfId="50572" xr:uid="{00000000-0005-0000-0000-0000EAC90000}"/>
    <cellStyle name="Título 1 1 16 33" xfId="50573" xr:uid="{00000000-0005-0000-0000-0000EBC90000}"/>
    <cellStyle name="Título 1 1 16 33 2" xfId="50574" xr:uid="{00000000-0005-0000-0000-0000ECC90000}"/>
    <cellStyle name="Título 1 1 16 34" xfId="50575" xr:uid="{00000000-0005-0000-0000-0000EDC90000}"/>
    <cellStyle name="Título 1 1 16 34 2" xfId="50576" xr:uid="{00000000-0005-0000-0000-0000EEC90000}"/>
    <cellStyle name="Título 1 1 16 35" xfId="50577" xr:uid="{00000000-0005-0000-0000-0000EFC90000}"/>
    <cellStyle name="Título 1 1 16 35 2" xfId="50578" xr:uid="{00000000-0005-0000-0000-0000F0C90000}"/>
    <cellStyle name="Título 1 1 16 36" xfId="50579" xr:uid="{00000000-0005-0000-0000-0000F1C90000}"/>
    <cellStyle name="Título 1 1 16 36 2" xfId="50580" xr:uid="{00000000-0005-0000-0000-0000F2C90000}"/>
    <cellStyle name="Título 1 1 16 37" xfId="50581" xr:uid="{00000000-0005-0000-0000-0000F3C90000}"/>
    <cellStyle name="Título 1 1 16 37 2" xfId="50582" xr:uid="{00000000-0005-0000-0000-0000F4C90000}"/>
    <cellStyle name="Título 1 1 16 38" xfId="50583" xr:uid="{00000000-0005-0000-0000-0000F5C90000}"/>
    <cellStyle name="Título 1 1 16 38 2" xfId="50584" xr:uid="{00000000-0005-0000-0000-0000F6C90000}"/>
    <cellStyle name="Título 1 1 16 39" xfId="50585" xr:uid="{00000000-0005-0000-0000-0000F7C90000}"/>
    <cellStyle name="Título 1 1 16 4" xfId="50586" xr:uid="{00000000-0005-0000-0000-0000F8C90000}"/>
    <cellStyle name="Título 1 1 16 4 2" xfId="50587" xr:uid="{00000000-0005-0000-0000-0000F9C90000}"/>
    <cellStyle name="Título 1 1 16 40" xfId="50588" xr:uid="{00000000-0005-0000-0000-0000FAC90000}"/>
    <cellStyle name="Título 1 1 16 41" xfId="50589" xr:uid="{00000000-0005-0000-0000-0000FBC90000}"/>
    <cellStyle name="Título 1 1 16 42" xfId="50590" xr:uid="{00000000-0005-0000-0000-0000FCC90000}"/>
    <cellStyle name="Título 1 1 16 43" xfId="50591" xr:uid="{00000000-0005-0000-0000-0000FDC90000}"/>
    <cellStyle name="Título 1 1 16 44" xfId="50592" xr:uid="{00000000-0005-0000-0000-0000FEC90000}"/>
    <cellStyle name="Título 1 1 16 45" xfId="50593" xr:uid="{00000000-0005-0000-0000-0000FFC90000}"/>
    <cellStyle name="Título 1 1 16 46" xfId="50594" xr:uid="{00000000-0005-0000-0000-000000CA0000}"/>
    <cellStyle name="Título 1 1 16 47" xfId="50595" xr:uid="{00000000-0005-0000-0000-000001CA0000}"/>
    <cellStyle name="Título 1 1 16 48" xfId="50596" xr:uid="{00000000-0005-0000-0000-000002CA0000}"/>
    <cellStyle name="Título 1 1 16 49" xfId="50597" xr:uid="{00000000-0005-0000-0000-000003CA0000}"/>
    <cellStyle name="Título 1 1 16 5" xfId="50598" xr:uid="{00000000-0005-0000-0000-000004CA0000}"/>
    <cellStyle name="Título 1 1 16 5 2" xfId="50599" xr:uid="{00000000-0005-0000-0000-000005CA0000}"/>
    <cellStyle name="Título 1 1 16 50" xfId="50600" xr:uid="{00000000-0005-0000-0000-000006CA0000}"/>
    <cellStyle name="Título 1 1 16 51" xfId="50601" xr:uid="{00000000-0005-0000-0000-000007CA0000}"/>
    <cellStyle name="Título 1 1 16 52" xfId="50602" xr:uid="{00000000-0005-0000-0000-000008CA0000}"/>
    <cellStyle name="Título 1 1 16 53" xfId="50603" xr:uid="{00000000-0005-0000-0000-000009CA0000}"/>
    <cellStyle name="Título 1 1 16 54" xfId="50604" xr:uid="{00000000-0005-0000-0000-00000ACA0000}"/>
    <cellStyle name="Título 1 1 16 55" xfId="50605" xr:uid="{00000000-0005-0000-0000-00000BCA0000}"/>
    <cellStyle name="Título 1 1 16 56" xfId="50606" xr:uid="{00000000-0005-0000-0000-00000CCA0000}"/>
    <cellStyle name="Título 1 1 16 57" xfId="50607" xr:uid="{00000000-0005-0000-0000-00000DCA0000}"/>
    <cellStyle name="Título 1 1 16 58" xfId="50608" xr:uid="{00000000-0005-0000-0000-00000ECA0000}"/>
    <cellStyle name="Título 1 1 16 59" xfId="50609" xr:uid="{00000000-0005-0000-0000-00000FCA0000}"/>
    <cellStyle name="Título 1 1 16 6" xfId="50610" xr:uid="{00000000-0005-0000-0000-000010CA0000}"/>
    <cellStyle name="Título 1 1 16 6 2" xfId="50611" xr:uid="{00000000-0005-0000-0000-000011CA0000}"/>
    <cellStyle name="Título 1 1 16 60" xfId="50612" xr:uid="{00000000-0005-0000-0000-000012CA0000}"/>
    <cellStyle name="Título 1 1 16 61" xfId="50613" xr:uid="{00000000-0005-0000-0000-000013CA0000}"/>
    <cellStyle name="Título 1 1 16 62" xfId="50614" xr:uid="{00000000-0005-0000-0000-000014CA0000}"/>
    <cellStyle name="Título 1 1 16 63" xfId="50615" xr:uid="{00000000-0005-0000-0000-000015CA0000}"/>
    <cellStyle name="Título 1 1 16 64" xfId="50616" xr:uid="{00000000-0005-0000-0000-000016CA0000}"/>
    <cellStyle name="Título 1 1 16 65" xfId="50617" xr:uid="{00000000-0005-0000-0000-000017CA0000}"/>
    <cellStyle name="Título 1 1 16 66" xfId="50618" xr:uid="{00000000-0005-0000-0000-000018CA0000}"/>
    <cellStyle name="Título 1 1 16 67" xfId="50619" xr:uid="{00000000-0005-0000-0000-000019CA0000}"/>
    <cellStyle name="Título 1 1 16 68" xfId="50620" xr:uid="{00000000-0005-0000-0000-00001ACA0000}"/>
    <cellStyle name="Título 1 1 16 69" xfId="50621" xr:uid="{00000000-0005-0000-0000-00001BCA0000}"/>
    <cellStyle name="Título 1 1 16 7" xfId="50622" xr:uid="{00000000-0005-0000-0000-00001CCA0000}"/>
    <cellStyle name="Título 1 1 16 7 2" xfId="50623" xr:uid="{00000000-0005-0000-0000-00001DCA0000}"/>
    <cellStyle name="Título 1 1 16 70" xfId="53000" xr:uid="{00000000-0005-0000-0000-00001ECA0000}"/>
    <cellStyle name="Título 1 1 16 71" xfId="53461" xr:uid="{00000000-0005-0000-0000-00001FCA0000}"/>
    <cellStyle name="Título 1 1 16 8" xfId="50624" xr:uid="{00000000-0005-0000-0000-000020CA0000}"/>
    <cellStyle name="Título 1 1 16 8 2" xfId="50625" xr:uid="{00000000-0005-0000-0000-000021CA0000}"/>
    <cellStyle name="Título 1 1 16 9" xfId="50626" xr:uid="{00000000-0005-0000-0000-000022CA0000}"/>
    <cellStyle name="Título 1 1 16 9 2" xfId="50627" xr:uid="{00000000-0005-0000-0000-000023CA0000}"/>
    <cellStyle name="Título 1 1 17" xfId="1424" xr:uid="{00000000-0005-0000-0000-000024CA0000}"/>
    <cellStyle name="Título 1 1 17 10" xfId="50628" xr:uid="{00000000-0005-0000-0000-000025CA0000}"/>
    <cellStyle name="Título 1 1 17 10 2" xfId="50629" xr:uid="{00000000-0005-0000-0000-000026CA0000}"/>
    <cellStyle name="Título 1 1 17 11" xfId="50630" xr:uid="{00000000-0005-0000-0000-000027CA0000}"/>
    <cellStyle name="Título 1 1 17 11 2" xfId="50631" xr:uid="{00000000-0005-0000-0000-000028CA0000}"/>
    <cellStyle name="Título 1 1 17 12" xfId="50632" xr:uid="{00000000-0005-0000-0000-000029CA0000}"/>
    <cellStyle name="Título 1 1 17 12 2" xfId="50633" xr:uid="{00000000-0005-0000-0000-00002ACA0000}"/>
    <cellStyle name="Título 1 1 17 13" xfId="50634" xr:uid="{00000000-0005-0000-0000-00002BCA0000}"/>
    <cellStyle name="Título 1 1 17 13 2" xfId="50635" xr:uid="{00000000-0005-0000-0000-00002CCA0000}"/>
    <cellStyle name="Título 1 1 17 14" xfId="50636" xr:uid="{00000000-0005-0000-0000-00002DCA0000}"/>
    <cellStyle name="Título 1 1 17 14 2" xfId="50637" xr:uid="{00000000-0005-0000-0000-00002ECA0000}"/>
    <cellStyle name="Título 1 1 17 15" xfId="50638" xr:uid="{00000000-0005-0000-0000-00002FCA0000}"/>
    <cellStyle name="Título 1 1 17 15 2" xfId="50639" xr:uid="{00000000-0005-0000-0000-000030CA0000}"/>
    <cellStyle name="Título 1 1 17 16" xfId="50640" xr:uid="{00000000-0005-0000-0000-000031CA0000}"/>
    <cellStyle name="Título 1 1 17 16 2" xfId="50641" xr:uid="{00000000-0005-0000-0000-000032CA0000}"/>
    <cellStyle name="Título 1 1 17 17" xfId="50642" xr:uid="{00000000-0005-0000-0000-000033CA0000}"/>
    <cellStyle name="Título 1 1 17 17 2" xfId="50643" xr:uid="{00000000-0005-0000-0000-000034CA0000}"/>
    <cellStyle name="Título 1 1 17 18" xfId="50644" xr:uid="{00000000-0005-0000-0000-000035CA0000}"/>
    <cellStyle name="Título 1 1 17 18 2" xfId="50645" xr:uid="{00000000-0005-0000-0000-000036CA0000}"/>
    <cellStyle name="Título 1 1 17 19" xfId="50646" xr:uid="{00000000-0005-0000-0000-000037CA0000}"/>
    <cellStyle name="Título 1 1 17 19 2" xfId="50647" xr:uid="{00000000-0005-0000-0000-000038CA0000}"/>
    <cellStyle name="Título 1 1 17 2" xfId="1425" xr:uid="{00000000-0005-0000-0000-000039CA0000}"/>
    <cellStyle name="Título 1 1 17 2 2" xfId="50648" xr:uid="{00000000-0005-0000-0000-00003ACA0000}"/>
    <cellStyle name="Título 1 1 17 20" xfId="50649" xr:uid="{00000000-0005-0000-0000-00003BCA0000}"/>
    <cellStyle name="Título 1 1 17 20 2" xfId="50650" xr:uid="{00000000-0005-0000-0000-00003CCA0000}"/>
    <cellStyle name="Título 1 1 17 21" xfId="50651" xr:uid="{00000000-0005-0000-0000-00003DCA0000}"/>
    <cellStyle name="Título 1 1 17 21 2" xfId="50652" xr:uid="{00000000-0005-0000-0000-00003ECA0000}"/>
    <cellStyle name="Título 1 1 17 22" xfId="50653" xr:uid="{00000000-0005-0000-0000-00003FCA0000}"/>
    <cellStyle name="Título 1 1 17 22 2" xfId="50654" xr:uid="{00000000-0005-0000-0000-000040CA0000}"/>
    <cellStyle name="Título 1 1 17 23" xfId="50655" xr:uid="{00000000-0005-0000-0000-000041CA0000}"/>
    <cellStyle name="Título 1 1 17 23 2" xfId="50656" xr:uid="{00000000-0005-0000-0000-000042CA0000}"/>
    <cellStyle name="Título 1 1 17 24" xfId="50657" xr:uid="{00000000-0005-0000-0000-000043CA0000}"/>
    <cellStyle name="Título 1 1 17 24 2" xfId="50658" xr:uid="{00000000-0005-0000-0000-000044CA0000}"/>
    <cellStyle name="Título 1 1 17 25" xfId="50659" xr:uid="{00000000-0005-0000-0000-000045CA0000}"/>
    <cellStyle name="Título 1 1 17 25 2" xfId="50660" xr:uid="{00000000-0005-0000-0000-000046CA0000}"/>
    <cellStyle name="Título 1 1 17 26" xfId="50661" xr:uid="{00000000-0005-0000-0000-000047CA0000}"/>
    <cellStyle name="Título 1 1 17 26 2" xfId="50662" xr:uid="{00000000-0005-0000-0000-000048CA0000}"/>
    <cellStyle name="Título 1 1 17 27" xfId="50663" xr:uid="{00000000-0005-0000-0000-000049CA0000}"/>
    <cellStyle name="Título 1 1 17 27 2" xfId="50664" xr:uid="{00000000-0005-0000-0000-00004ACA0000}"/>
    <cellStyle name="Título 1 1 17 28" xfId="50665" xr:uid="{00000000-0005-0000-0000-00004BCA0000}"/>
    <cellStyle name="Título 1 1 17 28 2" xfId="50666" xr:uid="{00000000-0005-0000-0000-00004CCA0000}"/>
    <cellStyle name="Título 1 1 17 29" xfId="50667" xr:uid="{00000000-0005-0000-0000-00004DCA0000}"/>
    <cellStyle name="Título 1 1 17 29 2" xfId="50668" xr:uid="{00000000-0005-0000-0000-00004ECA0000}"/>
    <cellStyle name="Título 1 1 17 3" xfId="1426" xr:uid="{00000000-0005-0000-0000-00004FCA0000}"/>
    <cellStyle name="Título 1 1 17 3 2" xfId="50669" xr:uid="{00000000-0005-0000-0000-000050CA0000}"/>
    <cellStyle name="Título 1 1 17 30" xfId="50670" xr:uid="{00000000-0005-0000-0000-000051CA0000}"/>
    <cellStyle name="Título 1 1 17 30 2" xfId="50671" xr:uid="{00000000-0005-0000-0000-000052CA0000}"/>
    <cellStyle name="Título 1 1 17 31" xfId="50672" xr:uid="{00000000-0005-0000-0000-000053CA0000}"/>
    <cellStyle name="Título 1 1 17 31 2" xfId="50673" xr:uid="{00000000-0005-0000-0000-000054CA0000}"/>
    <cellStyle name="Título 1 1 17 32" xfId="50674" xr:uid="{00000000-0005-0000-0000-000055CA0000}"/>
    <cellStyle name="Título 1 1 17 32 2" xfId="50675" xr:uid="{00000000-0005-0000-0000-000056CA0000}"/>
    <cellStyle name="Título 1 1 17 33" xfId="50676" xr:uid="{00000000-0005-0000-0000-000057CA0000}"/>
    <cellStyle name="Título 1 1 17 33 2" xfId="50677" xr:uid="{00000000-0005-0000-0000-000058CA0000}"/>
    <cellStyle name="Título 1 1 17 34" xfId="50678" xr:uid="{00000000-0005-0000-0000-000059CA0000}"/>
    <cellStyle name="Título 1 1 17 34 2" xfId="50679" xr:uid="{00000000-0005-0000-0000-00005ACA0000}"/>
    <cellStyle name="Título 1 1 17 35" xfId="50680" xr:uid="{00000000-0005-0000-0000-00005BCA0000}"/>
    <cellStyle name="Título 1 1 17 35 2" xfId="50681" xr:uid="{00000000-0005-0000-0000-00005CCA0000}"/>
    <cellStyle name="Título 1 1 17 36" xfId="50682" xr:uid="{00000000-0005-0000-0000-00005DCA0000}"/>
    <cellStyle name="Título 1 1 17 36 2" xfId="50683" xr:uid="{00000000-0005-0000-0000-00005ECA0000}"/>
    <cellStyle name="Título 1 1 17 37" xfId="50684" xr:uid="{00000000-0005-0000-0000-00005FCA0000}"/>
    <cellStyle name="Título 1 1 17 37 2" xfId="50685" xr:uid="{00000000-0005-0000-0000-000060CA0000}"/>
    <cellStyle name="Título 1 1 17 38" xfId="50686" xr:uid="{00000000-0005-0000-0000-000061CA0000}"/>
    <cellStyle name="Título 1 1 17 38 2" xfId="50687" xr:uid="{00000000-0005-0000-0000-000062CA0000}"/>
    <cellStyle name="Título 1 1 17 39" xfId="50688" xr:uid="{00000000-0005-0000-0000-000063CA0000}"/>
    <cellStyle name="Título 1 1 17 4" xfId="50689" xr:uid="{00000000-0005-0000-0000-000064CA0000}"/>
    <cellStyle name="Título 1 1 17 4 2" xfId="50690" xr:uid="{00000000-0005-0000-0000-000065CA0000}"/>
    <cellStyle name="Título 1 1 17 40" xfId="50691" xr:uid="{00000000-0005-0000-0000-000066CA0000}"/>
    <cellStyle name="Título 1 1 17 41" xfId="50692" xr:uid="{00000000-0005-0000-0000-000067CA0000}"/>
    <cellStyle name="Título 1 1 17 42" xfId="50693" xr:uid="{00000000-0005-0000-0000-000068CA0000}"/>
    <cellStyle name="Título 1 1 17 43" xfId="50694" xr:uid="{00000000-0005-0000-0000-000069CA0000}"/>
    <cellStyle name="Título 1 1 17 44" xfId="50695" xr:uid="{00000000-0005-0000-0000-00006ACA0000}"/>
    <cellStyle name="Título 1 1 17 45" xfId="50696" xr:uid="{00000000-0005-0000-0000-00006BCA0000}"/>
    <cellStyle name="Título 1 1 17 46" xfId="50697" xr:uid="{00000000-0005-0000-0000-00006CCA0000}"/>
    <cellStyle name="Título 1 1 17 47" xfId="50698" xr:uid="{00000000-0005-0000-0000-00006DCA0000}"/>
    <cellStyle name="Título 1 1 17 48" xfId="50699" xr:uid="{00000000-0005-0000-0000-00006ECA0000}"/>
    <cellStyle name="Título 1 1 17 49" xfId="50700" xr:uid="{00000000-0005-0000-0000-00006FCA0000}"/>
    <cellStyle name="Título 1 1 17 5" xfId="50701" xr:uid="{00000000-0005-0000-0000-000070CA0000}"/>
    <cellStyle name="Título 1 1 17 5 2" xfId="50702" xr:uid="{00000000-0005-0000-0000-000071CA0000}"/>
    <cellStyle name="Título 1 1 17 50" xfId="50703" xr:uid="{00000000-0005-0000-0000-000072CA0000}"/>
    <cellStyle name="Título 1 1 17 51" xfId="50704" xr:uid="{00000000-0005-0000-0000-000073CA0000}"/>
    <cellStyle name="Título 1 1 17 52" xfId="50705" xr:uid="{00000000-0005-0000-0000-000074CA0000}"/>
    <cellStyle name="Título 1 1 17 53" xfId="50706" xr:uid="{00000000-0005-0000-0000-000075CA0000}"/>
    <cellStyle name="Título 1 1 17 54" xfId="50707" xr:uid="{00000000-0005-0000-0000-000076CA0000}"/>
    <cellStyle name="Título 1 1 17 55" xfId="50708" xr:uid="{00000000-0005-0000-0000-000077CA0000}"/>
    <cellStyle name="Título 1 1 17 56" xfId="50709" xr:uid="{00000000-0005-0000-0000-000078CA0000}"/>
    <cellStyle name="Título 1 1 17 57" xfId="50710" xr:uid="{00000000-0005-0000-0000-000079CA0000}"/>
    <cellStyle name="Título 1 1 17 58" xfId="50711" xr:uid="{00000000-0005-0000-0000-00007ACA0000}"/>
    <cellStyle name="Título 1 1 17 59" xfId="50712" xr:uid="{00000000-0005-0000-0000-00007BCA0000}"/>
    <cellStyle name="Título 1 1 17 6" xfId="50713" xr:uid="{00000000-0005-0000-0000-00007CCA0000}"/>
    <cellStyle name="Título 1 1 17 6 2" xfId="50714" xr:uid="{00000000-0005-0000-0000-00007DCA0000}"/>
    <cellStyle name="Título 1 1 17 60" xfId="50715" xr:uid="{00000000-0005-0000-0000-00007ECA0000}"/>
    <cellStyle name="Título 1 1 17 61" xfId="50716" xr:uid="{00000000-0005-0000-0000-00007FCA0000}"/>
    <cellStyle name="Título 1 1 17 62" xfId="50717" xr:uid="{00000000-0005-0000-0000-000080CA0000}"/>
    <cellStyle name="Título 1 1 17 63" xfId="50718" xr:uid="{00000000-0005-0000-0000-000081CA0000}"/>
    <cellStyle name="Título 1 1 17 64" xfId="50719" xr:uid="{00000000-0005-0000-0000-000082CA0000}"/>
    <cellStyle name="Título 1 1 17 65" xfId="50720" xr:uid="{00000000-0005-0000-0000-000083CA0000}"/>
    <cellStyle name="Título 1 1 17 66" xfId="50721" xr:uid="{00000000-0005-0000-0000-000084CA0000}"/>
    <cellStyle name="Título 1 1 17 67" xfId="50722" xr:uid="{00000000-0005-0000-0000-000085CA0000}"/>
    <cellStyle name="Título 1 1 17 68" xfId="50723" xr:uid="{00000000-0005-0000-0000-000086CA0000}"/>
    <cellStyle name="Título 1 1 17 69" xfId="50724" xr:uid="{00000000-0005-0000-0000-000087CA0000}"/>
    <cellStyle name="Título 1 1 17 7" xfId="50725" xr:uid="{00000000-0005-0000-0000-000088CA0000}"/>
    <cellStyle name="Título 1 1 17 7 2" xfId="50726" xr:uid="{00000000-0005-0000-0000-000089CA0000}"/>
    <cellStyle name="Título 1 1 17 70" xfId="52954" xr:uid="{00000000-0005-0000-0000-00008ACA0000}"/>
    <cellStyle name="Título 1 1 17 71" xfId="53415" xr:uid="{00000000-0005-0000-0000-00008BCA0000}"/>
    <cellStyle name="Título 1 1 17 8" xfId="50727" xr:uid="{00000000-0005-0000-0000-00008CCA0000}"/>
    <cellStyle name="Título 1 1 17 8 2" xfId="50728" xr:uid="{00000000-0005-0000-0000-00008DCA0000}"/>
    <cellStyle name="Título 1 1 17 9" xfId="50729" xr:uid="{00000000-0005-0000-0000-00008ECA0000}"/>
    <cellStyle name="Título 1 1 17 9 2" xfId="50730" xr:uid="{00000000-0005-0000-0000-00008FCA0000}"/>
    <cellStyle name="Título 1 1 18" xfId="1427" xr:uid="{00000000-0005-0000-0000-000090CA0000}"/>
    <cellStyle name="Título 1 1 18 10" xfId="50731" xr:uid="{00000000-0005-0000-0000-000091CA0000}"/>
    <cellStyle name="Título 1 1 18 10 2" xfId="50732" xr:uid="{00000000-0005-0000-0000-000092CA0000}"/>
    <cellStyle name="Título 1 1 18 11" xfId="50733" xr:uid="{00000000-0005-0000-0000-000093CA0000}"/>
    <cellStyle name="Título 1 1 18 11 2" xfId="50734" xr:uid="{00000000-0005-0000-0000-000094CA0000}"/>
    <cellStyle name="Título 1 1 18 12" xfId="50735" xr:uid="{00000000-0005-0000-0000-000095CA0000}"/>
    <cellStyle name="Título 1 1 18 12 2" xfId="50736" xr:uid="{00000000-0005-0000-0000-000096CA0000}"/>
    <cellStyle name="Título 1 1 18 13" xfId="50737" xr:uid="{00000000-0005-0000-0000-000097CA0000}"/>
    <cellStyle name="Título 1 1 18 13 2" xfId="50738" xr:uid="{00000000-0005-0000-0000-000098CA0000}"/>
    <cellStyle name="Título 1 1 18 14" xfId="50739" xr:uid="{00000000-0005-0000-0000-000099CA0000}"/>
    <cellStyle name="Título 1 1 18 14 2" xfId="50740" xr:uid="{00000000-0005-0000-0000-00009ACA0000}"/>
    <cellStyle name="Título 1 1 18 15" xfId="50741" xr:uid="{00000000-0005-0000-0000-00009BCA0000}"/>
    <cellStyle name="Título 1 1 18 15 2" xfId="50742" xr:uid="{00000000-0005-0000-0000-00009CCA0000}"/>
    <cellStyle name="Título 1 1 18 16" xfId="50743" xr:uid="{00000000-0005-0000-0000-00009DCA0000}"/>
    <cellStyle name="Título 1 1 18 16 2" xfId="50744" xr:uid="{00000000-0005-0000-0000-00009ECA0000}"/>
    <cellStyle name="Título 1 1 18 17" xfId="50745" xr:uid="{00000000-0005-0000-0000-00009FCA0000}"/>
    <cellStyle name="Título 1 1 18 17 2" xfId="50746" xr:uid="{00000000-0005-0000-0000-0000A0CA0000}"/>
    <cellStyle name="Título 1 1 18 18" xfId="50747" xr:uid="{00000000-0005-0000-0000-0000A1CA0000}"/>
    <cellStyle name="Título 1 1 18 18 2" xfId="50748" xr:uid="{00000000-0005-0000-0000-0000A2CA0000}"/>
    <cellStyle name="Título 1 1 18 19" xfId="50749" xr:uid="{00000000-0005-0000-0000-0000A3CA0000}"/>
    <cellStyle name="Título 1 1 18 19 2" xfId="50750" xr:uid="{00000000-0005-0000-0000-0000A4CA0000}"/>
    <cellStyle name="Título 1 1 18 2" xfId="1428" xr:uid="{00000000-0005-0000-0000-0000A5CA0000}"/>
    <cellStyle name="Título 1 1 18 2 2" xfId="50751" xr:uid="{00000000-0005-0000-0000-0000A6CA0000}"/>
    <cellStyle name="Título 1 1 18 20" xfId="50752" xr:uid="{00000000-0005-0000-0000-0000A7CA0000}"/>
    <cellStyle name="Título 1 1 18 20 2" xfId="50753" xr:uid="{00000000-0005-0000-0000-0000A8CA0000}"/>
    <cellStyle name="Título 1 1 18 21" xfId="50754" xr:uid="{00000000-0005-0000-0000-0000A9CA0000}"/>
    <cellStyle name="Título 1 1 18 21 2" xfId="50755" xr:uid="{00000000-0005-0000-0000-0000AACA0000}"/>
    <cellStyle name="Título 1 1 18 22" xfId="50756" xr:uid="{00000000-0005-0000-0000-0000ABCA0000}"/>
    <cellStyle name="Título 1 1 18 22 2" xfId="50757" xr:uid="{00000000-0005-0000-0000-0000ACCA0000}"/>
    <cellStyle name="Título 1 1 18 23" xfId="50758" xr:uid="{00000000-0005-0000-0000-0000ADCA0000}"/>
    <cellStyle name="Título 1 1 18 23 2" xfId="50759" xr:uid="{00000000-0005-0000-0000-0000AECA0000}"/>
    <cellStyle name="Título 1 1 18 24" xfId="50760" xr:uid="{00000000-0005-0000-0000-0000AFCA0000}"/>
    <cellStyle name="Título 1 1 18 24 2" xfId="50761" xr:uid="{00000000-0005-0000-0000-0000B0CA0000}"/>
    <cellStyle name="Título 1 1 18 25" xfId="50762" xr:uid="{00000000-0005-0000-0000-0000B1CA0000}"/>
    <cellStyle name="Título 1 1 18 25 2" xfId="50763" xr:uid="{00000000-0005-0000-0000-0000B2CA0000}"/>
    <cellStyle name="Título 1 1 18 26" xfId="50764" xr:uid="{00000000-0005-0000-0000-0000B3CA0000}"/>
    <cellStyle name="Título 1 1 18 26 2" xfId="50765" xr:uid="{00000000-0005-0000-0000-0000B4CA0000}"/>
    <cellStyle name="Título 1 1 18 27" xfId="50766" xr:uid="{00000000-0005-0000-0000-0000B5CA0000}"/>
    <cellStyle name="Título 1 1 18 27 2" xfId="50767" xr:uid="{00000000-0005-0000-0000-0000B6CA0000}"/>
    <cellStyle name="Título 1 1 18 28" xfId="50768" xr:uid="{00000000-0005-0000-0000-0000B7CA0000}"/>
    <cellStyle name="Título 1 1 18 28 2" xfId="50769" xr:uid="{00000000-0005-0000-0000-0000B8CA0000}"/>
    <cellStyle name="Título 1 1 18 29" xfId="50770" xr:uid="{00000000-0005-0000-0000-0000B9CA0000}"/>
    <cellStyle name="Título 1 1 18 29 2" xfId="50771" xr:uid="{00000000-0005-0000-0000-0000BACA0000}"/>
    <cellStyle name="Título 1 1 18 3" xfId="1429" xr:uid="{00000000-0005-0000-0000-0000BBCA0000}"/>
    <cellStyle name="Título 1 1 18 3 2" xfId="50772" xr:uid="{00000000-0005-0000-0000-0000BCCA0000}"/>
    <cellStyle name="Título 1 1 18 30" xfId="50773" xr:uid="{00000000-0005-0000-0000-0000BDCA0000}"/>
    <cellStyle name="Título 1 1 18 30 2" xfId="50774" xr:uid="{00000000-0005-0000-0000-0000BECA0000}"/>
    <cellStyle name="Título 1 1 18 31" xfId="50775" xr:uid="{00000000-0005-0000-0000-0000BFCA0000}"/>
    <cellStyle name="Título 1 1 18 31 2" xfId="50776" xr:uid="{00000000-0005-0000-0000-0000C0CA0000}"/>
    <cellStyle name="Título 1 1 18 32" xfId="50777" xr:uid="{00000000-0005-0000-0000-0000C1CA0000}"/>
    <cellStyle name="Título 1 1 18 32 2" xfId="50778" xr:uid="{00000000-0005-0000-0000-0000C2CA0000}"/>
    <cellStyle name="Título 1 1 18 33" xfId="50779" xr:uid="{00000000-0005-0000-0000-0000C3CA0000}"/>
    <cellStyle name="Título 1 1 18 33 2" xfId="50780" xr:uid="{00000000-0005-0000-0000-0000C4CA0000}"/>
    <cellStyle name="Título 1 1 18 34" xfId="50781" xr:uid="{00000000-0005-0000-0000-0000C5CA0000}"/>
    <cellStyle name="Título 1 1 18 34 2" xfId="50782" xr:uid="{00000000-0005-0000-0000-0000C6CA0000}"/>
    <cellStyle name="Título 1 1 18 35" xfId="50783" xr:uid="{00000000-0005-0000-0000-0000C7CA0000}"/>
    <cellStyle name="Título 1 1 18 35 2" xfId="50784" xr:uid="{00000000-0005-0000-0000-0000C8CA0000}"/>
    <cellStyle name="Título 1 1 18 36" xfId="50785" xr:uid="{00000000-0005-0000-0000-0000C9CA0000}"/>
    <cellStyle name="Título 1 1 18 36 2" xfId="50786" xr:uid="{00000000-0005-0000-0000-0000CACA0000}"/>
    <cellStyle name="Título 1 1 18 37" xfId="50787" xr:uid="{00000000-0005-0000-0000-0000CBCA0000}"/>
    <cellStyle name="Título 1 1 18 37 2" xfId="50788" xr:uid="{00000000-0005-0000-0000-0000CCCA0000}"/>
    <cellStyle name="Título 1 1 18 38" xfId="50789" xr:uid="{00000000-0005-0000-0000-0000CDCA0000}"/>
    <cellStyle name="Título 1 1 18 38 2" xfId="50790" xr:uid="{00000000-0005-0000-0000-0000CECA0000}"/>
    <cellStyle name="Título 1 1 18 39" xfId="50791" xr:uid="{00000000-0005-0000-0000-0000CFCA0000}"/>
    <cellStyle name="Título 1 1 18 4" xfId="50792" xr:uid="{00000000-0005-0000-0000-0000D0CA0000}"/>
    <cellStyle name="Título 1 1 18 4 2" xfId="50793" xr:uid="{00000000-0005-0000-0000-0000D1CA0000}"/>
    <cellStyle name="Título 1 1 18 40" xfId="50794" xr:uid="{00000000-0005-0000-0000-0000D2CA0000}"/>
    <cellStyle name="Título 1 1 18 41" xfId="50795" xr:uid="{00000000-0005-0000-0000-0000D3CA0000}"/>
    <cellStyle name="Título 1 1 18 42" xfId="50796" xr:uid="{00000000-0005-0000-0000-0000D4CA0000}"/>
    <cellStyle name="Título 1 1 18 43" xfId="50797" xr:uid="{00000000-0005-0000-0000-0000D5CA0000}"/>
    <cellStyle name="Título 1 1 18 44" xfId="50798" xr:uid="{00000000-0005-0000-0000-0000D6CA0000}"/>
    <cellStyle name="Título 1 1 18 45" xfId="50799" xr:uid="{00000000-0005-0000-0000-0000D7CA0000}"/>
    <cellStyle name="Título 1 1 18 46" xfId="50800" xr:uid="{00000000-0005-0000-0000-0000D8CA0000}"/>
    <cellStyle name="Título 1 1 18 47" xfId="50801" xr:uid="{00000000-0005-0000-0000-0000D9CA0000}"/>
    <cellStyle name="Título 1 1 18 48" xfId="50802" xr:uid="{00000000-0005-0000-0000-0000DACA0000}"/>
    <cellStyle name="Título 1 1 18 49" xfId="50803" xr:uid="{00000000-0005-0000-0000-0000DBCA0000}"/>
    <cellStyle name="Título 1 1 18 5" xfId="50804" xr:uid="{00000000-0005-0000-0000-0000DCCA0000}"/>
    <cellStyle name="Título 1 1 18 5 2" xfId="50805" xr:uid="{00000000-0005-0000-0000-0000DDCA0000}"/>
    <cellStyle name="Título 1 1 18 50" xfId="50806" xr:uid="{00000000-0005-0000-0000-0000DECA0000}"/>
    <cellStyle name="Título 1 1 18 51" xfId="50807" xr:uid="{00000000-0005-0000-0000-0000DFCA0000}"/>
    <cellStyle name="Título 1 1 18 52" xfId="50808" xr:uid="{00000000-0005-0000-0000-0000E0CA0000}"/>
    <cellStyle name="Título 1 1 18 53" xfId="50809" xr:uid="{00000000-0005-0000-0000-0000E1CA0000}"/>
    <cellStyle name="Título 1 1 18 54" xfId="50810" xr:uid="{00000000-0005-0000-0000-0000E2CA0000}"/>
    <cellStyle name="Título 1 1 18 55" xfId="50811" xr:uid="{00000000-0005-0000-0000-0000E3CA0000}"/>
    <cellStyle name="Título 1 1 18 56" xfId="50812" xr:uid="{00000000-0005-0000-0000-0000E4CA0000}"/>
    <cellStyle name="Título 1 1 18 57" xfId="50813" xr:uid="{00000000-0005-0000-0000-0000E5CA0000}"/>
    <cellStyle name="Título 1 1 18 58" xfId="50814" xr:uid="{00000000-0005-0000-0000-0000E6CA0000}"/>
    <cellStyle name="Título 1 1 18 59" xfId="50815" xr:uid="{00000000-0005-0000-0000-0000E7CA0000}"/>
    <cellStyle name="Título 1 1 18 6" xfId="50816" xr:uid="{00000000-0005-0000-0000-0000E8CA0000}"/>
    <cellStyle name="Título 1 1 18 6 2" xfId="50817" xr:uid="{00000000-0005-0000-0000-0000E9CA0000}"/>
    <cellStyle name="Título 1 1 18 60" xfId="50818" xr:uid="{00000000-0005-0000-0000-0000EACA0000}"/>
    <cellStyle name="Título 1 1 18 61" xfId="50819" xr:uid="{00000000-0005-0000-0000-0000EBCA0000}"/>
    <cellStyle name="Título 1 1 18 62" xfId="50820" xr:uid="{00000000-0005-0000-0000-0000ECCA0000}"/>
    <cellStyle name="Título 1 1 18 63" xfId="50821" xr:uid="{00000000-0005-0000-0000-0000EDCA0000}"/>
    <cellStyle name="Título 1 1 18 64" xfId="50822" xr:uid="{00000000-0005-0000-0000-0000EECA0000}"/>
    <cellStyle name="Título 1 1 18 65" xfId="50823" xr:uid="{00000000-0005-0000-0000-0000EFCA0000}"/>
    <cellStyle name="Título 1 1 18 66" xfId="50824" xr:uid="{00000000-0005-0000-0000-0000F0CA0000}"/>
    <cellStyle name="Título 1 1 18 67" xfId="50825" xr:uid="{00000000-0005-0000-0000-0000F1CA0000}"/>
    <cellStyle name="Título 1 1 18 68" xfId="50826" xr:uid="{00000000-0005-0000-0000-0000F2CA0000}"/>
    <cellStyle name="Título 1 1 18 69" xfId="50827" xr:uid="{00000000-0005-0000-0000-0000F3CA0000}"/>
    <cellStyle name="Título 1 1 18 7" xfId="50828" xr:uid="{00000000-0005-0000-0000-0000F4CA0000}"/>
    <cellStyle name="Título 1 1 18 7 2" xfId="50829" xr:uid="{00000000-0005-0000-0000-0000F5CA0000}"/>
    <cellStyle name="Título 1 1 18 70" xfId="52970" xr:uid="{00000000-0005-0000-0000-0000F6CA0000}"/>
    <cellStyle name="Título 1 1 18 71" xfId="53431" xr:uid="{00000000-0005-0000-0000-0000F7CA0000}"/>
    <cellStyle name="Título 1 1 18 8" xfId="50830" xr:uid="{00000000-0005-0000-0000-0000F8CA0000}"/>
    <cellStyle name="Título 1 1 18 8 2" xfId="50831" xr:uid="{00000000-0005-0000-0000-0000F9CA0000}"/>
    <cellStyle name="Título 1 1 18 9" xfId="50832" xr:uid="{00000000-0005-0000-0000-0000FACA0000}"/>
    <cellStyle name="Título 1 1 18 9 2" xfId="50833" xr:uid="{00000000-0005-0000-0000-0000FBCA0000}"/>
    <cellStyle name="Título 1 1 19" xfId="1430" xr:uid="{00000000-0005-0000-0000-0000FCCA0000}"/>
    <cellStyle name="Título 1 1 19 10" xfId="50834" xr:uid="{00000000-0005-0000-0000-0000FDCA0000}"/>
    <cellStyle name="Título 1 1 19 10 2" xfId="50835" xr:uid="{00000000-0005-0000-0000-0000FECA0000}"/>
    <cellStyle name="Título 1 1 19 11" xfId="50836" xr:uid="{00000000-0005-0000-0000-0000FFCA0000}"/>
    <cellStyle name="Título 1 1 19 11 2" xfId="50837" xr:uid="{00000000-0005-0000-0000-000000CB0000}"/>
    <cellStyle name="Título 1 1 19 12" xfId="50838" xr:uid="{00000000-0005-0000-0000-000001CB0000}"/>
    <cellStyle name="Título 1 1 19 12 2" xfId="50839" xr:uid="{00000000-0005-0000-0000-000002CB0000}"/>
    <cellStyle name="Título 1 1 19 13" xfId="50840" xr:uid="{00000000-0005-0000-0000-000003CB0000}"/>
    <cellStyle name="Título 1 1 19 13 2" xfId="50841" xr:uid="{00000000-0005-0000-0000-000004CB0000}"/>
    <cellStyle name="Título 1 1 19 14" xfId="50842" xr:uid="{00000000-0005-0000-0000-000005CB0000}"/>
    <cellStyle name="Título 1 1 19 14 2" xfId="50843" xr:uid="{00000000-0005-0000-0000-000006CB0000}"/>
    <cellStyle name="Título 1 1 19 15" xfId="50844" xr:uid="{00000000-0005-0000-0000-000007CB0000}"/>
    <cellStyle name="Título 1 1 19 15 2" xfId="50845" xr:uid="{00000000-0005-0000-0000-000008CB0000}"/>
    <cellStyle name="Título 1 1 19 16" xfId="50846" xr:uid="{00000000-0005-0000-0000-000009CB0000}"/>
    <cellStyle name="Título 1 1 19 16 2" xfId="50847" xr:uid="{00000000-0005-0000-0000-00000ACB0000}"/>
    <cellStyle name="Título 1 1 19 17" xfId="50848" xr:uid="{00000000-0005-0000-0000-00000BCB0000}"/>
    <cellStyle name="Título 1 1 19 17 2" xfId="50849" xr:uid="{00000000-0005-0000-0000-00000CCB0000}"/>
    <cellStyle name="Título 1 1 19 18" xfId="50850" xr:uid="{00000000-0005-0000-0000-00000DCB0000}"/>
    <cellStyle name="Título 1 1 19 18 2" xfId="50851" xr:uid="{00000000-0005-0000-0000-00000ECB0000}"/>
    <cellStyle name="Título 1 1 19 19" xfId="50852" xr:uid="{00000000-0005-0000-0000-00000FCB0000}"/>
    <cellStyle name="Título 1 1 19 19 2" xfId="50853" xr:uid="{00000000-0005-0000-0000-000010CB0000}"/>
    <cellStyle name="Título 1 1 19 2" xfId="1431" xr:uid="{00000000-0005-0000-0000-000011CB0000}"/>
    <cellStyle name="Título 1 1 19 2 2" xfId="50854" xr:uid="{00000000-0005-0000-0000-000012CB0000}"/>
    <cellStyle name="Título 1 1 19 20" xfId="50855" xr:uid="{00000000-0005-0000-0000-000013CB0000}"/>
    <cellStyle name="Título 1 1 19 20 2" xfId="50856" xr:uid="{00000000-0005-0000-0000-000014CB0000}"/>
    <cellStyle name="Título 1 1 19 21" xfId="50857" xr:uid="{00000000-0005-0000-0000-000015CB0000}"/>
    <cellStyle name="Título 1 1 19 21 2" xfId="50858" xr:uid="{00000000-0005-0000-0000-000016CB0000}"/>
    <cellStyle name="Título 1 1 19 22" xfId="50859" xr:uid="{00000000-0005-0000-0000-000017CB0000}"/>
    <cellStyle name="Título 1 1 19 22 2" xfId="50860" xr:uid="{00000000-0005-0000-0000-000018CB0000}"/>
    <cellStyle name="Título 1 1 19 23" xfId="50861" xr:uid="{00000000-0005-0000-0000-000019CB0000}"/>
    <cellStyle name="Título 1 1 19 23 2" xfId="50862" xr:uid="{00000000-0005-0000-0000-00001ACB0000}"/>
    <cellStyle name="Título 1 1 19 24" xfId="50863" xr:uid="{00000000-0005-0000-0000-00001BCB0000}"/>
    <cellStyle name="Título 1 1 19 24 2" xfId="50864" xr:uid="{00000000-0005-0000-0000-00001CCB0000}"/>
    <cellStyle name="Título 1 1 19 25" xfId="50865" xr:uid="{00000000-0005-0000-0000-00001DCB0000}"/>
    <cellStyle name="Título 1 1 19 25 2" xfId="50866" xr:uid="{00000000-0005-0000-0000-00001ECB0000}"/>
    <cellStyle name="Título 1 1 19 26" xfId="50867" xr:uid="{00000000-0005-0000-0000-00001FCB0000}"/>
    <cellStyle name="Título 1 1 19 26 2" xfId="50868" xr:uid="{00000000-0005-0000-0000-000020CB0000}"/>
    <cellStyle name="Título 1 1 19 27" xfId="50869" xr:uid="{00000000-0005-0000-0000-000021CB0000}"/>
    <cellStyle name="Título 1 1 19 27 2" xfId="50870" xr:uid="{00000000-0005-0000-0000-000022CB0000}"/>
    <cellStyle name="Título 1 1 19 28" xfId="50871" xr:uid="{00000000-0005-0000-0000-000023CB0000}"/>
    <cellStyle name="Título 1 1 19 28 2" xfId="50872" xr:uid="{00000000-0005-0000-0000-000024CB0000}"/>
    <cellStyle name="Título 1 1 19 29" xfId="50873" xr:uid="{00000000-0005-0000-0000-000025CB0000}"/>
    <cellStyle name="Título 1 1 19 29 2" xfId="50874" xr:uid="{00000000-0005-0000-0000-000026CB0000}"/>
    <cellStyle name="Título 1 1 19 3" xfId="1432" xr:uid="{00000000-0005-0000-0000-000027CB0000}"/>
    <cellStyle name="Título 1 1 19 3 2" xfId="50875" xr:uid="{00000000-0005-0000-0000-000028CB0000}"/>
    <cellStyle name="Título 1 1 19 30" xfId="50876" xr:uid="{00000000-0005-0000-0000-000029CB0000}"/>
    <cellStyle name="Título 1 1 19 30 2" xfId="50877" xr:uid="{00000000-0005-0000-0000-00002ACB0000}"/>
    <cellStyle name="Título 1 1 19 31" xfId="50878" xr:uid="{00000000-0005-0000-0000-00002BCB0000}"/>
    <cellStyle name="Título 1 1 19 31 2" xfId="50879" xr:uid="{00000000-0005-0000-0000-00002CCB0000}"/>
    <cellStyle name="Título 1 1 19 32" xfId="50880" xr:uid="{00000000-0005-0000-0000-00002DCB0000}"/>
    <cellStyle name="Título 1 1 19 32 2" xfId="50881" xr:uid="{00000000-0005-0000-0000-00002ECB0000}"/>
    <cellStyle name="Título 1 1 19 33" xfId="50882" xr:uid="{00000000-0005-0000-0000-00002FCB0000}"/>
    <cellStyle name="Título 1 1 19 33 2" xfId="50883" xr:uid="{00000000-0005-0000-0000-000030CB0000}"/>
    <cellStyle name="Título 1 1 19 34" xfId="50884" xr:uid="{00000000-0005-0000-0000-000031CB0000}"/>
    <cellStyle name="Título 1 1 19 34 2" xfId="50885" xr:uid="{00000000-0005-0000-0000-000032CB0000}"/>
    <cellStyle name="Título 1 1 19 35" xfId="50886" xr:uid="{00000000-0005-0000-0000-000033CB0000}"/>
    <cellStyle name="Título 1 1 19 35 2" xfId="50887" xr:uid="{00000000-0005-0000-0000-000034CB0000}"/>
    <cellStyle name="Título 1 1 19 36" xfId="50888" xr:uid="{00000000-0005-0000-0000-000035CB0000}"/>
    <cellStyle name="Título 1 1 19 36 2" xfId="50889" xr:uid="{00000000-0005-0000-0000-000036CB0000}"/>
    <cellStyle name="Título 1 1 19 37" xfId="50890" xr:uid="{00000000-0005-0000-0000-000037CB0000}"/>
    <cellStyle name="Título 1 1 19 37 2" xfId="50891" xr:uid="{00000000-0005-0000-0000-000038CB0000}"/>
    <cellStyle name="Título 1 1 19 38" xfId="50892" xr:uid="{00000000-0005-0000-0000-000039CB0000}"/>
    <cellStyle name="Título 1 1 19 38 2" xfId="50893" xr:uid="{00000000-0005-0000-0000-00003ACB0000}"/>
    <cellStyle name="Título 1 1 19 39" xfId="50894" xr:uid="{00000000-0005-0000-0000-00003BCB0000}"/>
    <cellStyle name="Título 1 1 19 4" xfId="50895" xr:uid="{00000000-0005-0000-0000-00003CCB0000}"/>
    <cellStyle name="Título 1 1 19 4 2" xfId="50896" xr:uid="{00000000-0005-0000-0000-00003DCB0000}"/>
    <cellStyle name="Título 1 1 19 40" xfId="50897" xr:uid="{00000000-0005-0000-0000-00003ECB0000}"/>
    <cellStyle name="Título 1 1 19 41" xfId="50898" xr:uid="{00000000-0005-0000-0000-00003FCB0000}"/>
    <cellStyle name="Título 1 1 19 42" xfId="50899" xr:uid="{00000000-0005-0000-0000-000040CB0000}"/>
    <cellStyle name="Título 1 1 19 43" xfId="50900" xr:uid="{00000000-0005-0000-0000-000041CB0000}"/>
    <cellStyle name="Título 1 1 19 44" xfId="50901" xr:uid="{00000000-0005-0000-0000-000042CB0000}"/>
    <cellStyle name="Título 1 1 19 45" xfId="50902" xr:uid="{00000000-0005-0000-0000-000043CB0000}"/>
    <cellStyle name="Título 1 1 19 46" xfId="50903" xr:uid="{00000000-0005-0000-0000-000044CB0000}"/>
    <cellStyle name="Título 1 1 19 47" xfId="50904" xr:uid="{00000000-0005-0000-0000-000045CB0000}"/>
    <cellStyle name="Título 1 1 19 48" xfId="50905" xr:uid="{00000000-0005-0000-0000-000046CB0000}"/>
    <cellStyle name="Título 1 1 19 49" xfId="50906" xr:uid="{00000000-0005-0000-0000-000047CB0000}"/>
    <cellStyle name="Título 1 1 19 5" xfId="50907" xr:uid="{00000000-0005-0000-0000-000048CB0000}"/>
    <cellStyle name="Título 1 1 19 5 2" xfId="50908" xr:uid="{00000000-0005-0000-0000-000049CB0000}"/>
    <cellStyle name="Título 1 1 19 50" xfId="50909" xr:uid="{00000000-0005-0000-0000-00004ACB0000}"/>
    <cellStyle name="Título 1 1 19 51" xfId="50910" xr:uid="{00000000-0005-0000-0000-00004BCB0000}"/>
    <cellStyle name="Título 1 1 19 52" xfId="50911" xr:uid="{00000000-0005-0000-0000-00004CCB0000}"/>
    <cellStyle name="Título 1 1 19 53" xfId="50912" xr:uid="{00000000-0005-0000-0000-00004DCB0000}"/>
    <cellStyle name="Título 1 1 19 54" xfId="50913" xr:uid="{00000000-0005-0000-0000-00004ECB0000}"/>
    <cellStyle name="Título 1 1 19 55" xfId="50914" xr:uid="{00000000-0005-0000-0000-00004FCB0000}"/>
    <cellStyle name="Título 1 1 19 56" xfId="50915" xr:uid="{00000000-0005-0000-0000-000050CB0000}"/>
    <cellStyle name="Título 1 1 19 57" xfId="50916" xr:uid="{00000000-0005-0000-0000-000051CB0000}"/>
    <cellStyle name="Título 1 1 19 58" xfId="50917" xr:uid="{00000000-0005-0000-0000-000052CB0000}"/>
    <cellStyle name="Título 1 1 19 59" xfId="50918" xr:uid="{00000000-0005-0000-0000-000053CB0000}"/>
    <cellStyle name="Título 1 1 19 6" xfId="50919" xr:uid="{00000000-0005-0000-0000-000054CB0000}"/>
    <cellStyle name="Título 1 1 19 6 2" xfId="50920" xr:uid="{00000000-0005-0000-0000-000055CB0000}"/>
    <cellStyle name="Título 1 1 19 60" xfId="50921" xr:uid="{00000000-0005-0000-0000-000056CB0000}"/>
    <cellStyle name="Título 1 1 19 61" xfId="50922" xr:uid="{00000000-0005-0000-0000-000057CB0000}"/>
    <cellStyle name="Título 1 1 19 62" xfId="50923" xr:uid="{00000000-0005-0000-0000-000058CB0000}"/>
    <cellStyle name="Título 1 1 19 63" xfId="50924" xr:uid="{00000000-0005-0000-0000-000059CB0000}"/>
    <cellStyle name="Título 1 1 19 64" xfId="50925" xr:uid="{00000000-0005-0000-0000-00005ACB0000}"/>
    <cellStyle name="Título 1 1 19 65" xfId="50926" xr:uid="{00000000-0005-0000-0000-00005BCB0000}"/>
    <cellStyle name="Título 1 1 19 66" xfId="50927" xr:uid="{00000000-0005-0000-0000-00005CCB0000}"/>
    <cellStyle name="Título 1 1 19 67" xfId="50928" xr:uid="{00000000-0005-0000-0000-00005DCB0000}"/>
    <cellStyle name="Título 1 1 19 68" xfId="50929" xr:uid="{00000000-0005-0000-0000-00005ECB0000}"/>
    <cellStyle name="Título 1 1 19 69" xfId="50930" xr:uid="{00000000-0005-0000-0000-00005FCB0000}"/>
    <cellStyle name="Título 1 1 19 7" xfId="50931" xr:uid="{00000000-0005-0000-0000-000060CB0000}"/>
    <cellStyle name="Título 1 1 19 7 2" xfId="50932" xr:uid="{00000000-0005-0000-0000-000061CB0000}"/>
    <cellStyle name="Título 1 1 19 70" xfId="53023" xr:uid="{00000000-0005-0000-0000-000062CB0000}"/>
    <cellStyle name="Título 1 1 19 71" xfId="53484" xr:uid="{00000000-0005-0000-0000-000063CB0000}"/>
    <cellStyle name="Título 1 1 19 8" xfId="50933" xr:uid="{00000000-0005-0000-0000-000064CB0000}"/>
    <cellStyle name="Título 1 1 19 8 2" xfId="50934" xr:uid="{00000000-0005-0000-0000-000065CB0000}"/>
    <cellStyle name="Título 1 1 19 9" xfId="50935" xr:uid="{00000000-0005-0000-0000-000066CB0000}"/>
    <cellStyle name="Título 1 1 19 9 2" xfId="50936" xr:uid="{00000000-0005-0000-0000-000067CB0000}"/>
    <cellStyle name="Título 1 1 2" xfId="1433" xr:uid="{00000000-0005-0000-0000-000068CB0000}"/>
    <cellStyle name="Título 1 1 2 10" xfId="50937" xr:uid="{00000000-0005-0000-0000-000069CB0000}"/>
    <cellStyle name="Título 1 1 2 10 2" xfId="50938" xr:uid="{00000000-0005-0000-0000-00006ACB0000}"/>
    <cellStyle name="Título 1 1 2 11" xfId="50939" xr:uid="{00000000-0005-0000-0000-00006BCB0000}"/>
    <cellStyle name="Título 1 1 2 11 2" xfId="50940" xr:uid="{00000000-0005-0000-0000-00006CCB0000}"/>
    <cellStyle name="Título 1 1 2 12" xfId="50941" xr:uid="{00000000-0005-0000-0000-00006DCB0000}"/>
    <cellStyle name="Título 1 1 2 12 2" xfId="50942" xr:uid="{00000000-0005-0000-0000-00006ECB0000}"/>
    <cellStyle name="Título 1 1 2 13" xfId="50943" xr:uid="{00000000-0005-0000-0000-00006FCB0000}"/>
    <cellStyle name="Título 1 1 2 13 2" xfId="50944" xr:uid="{00000000-0005-0000-0000-000070CB0000}"/>
    <cellStyle name="Título 1 1 2 14" xfId="50945" xr:uid="{00000000-0005-0000-0000-000071CB0000}"/>
    <cellStyle name="Título 1 1 2 14 2" xfId="50946" xr:uid="{00000000-0005-0000-0000-000072CB0000}"/>
    <cellStyle name="Título 1 1 2 15" xfId="50947" xr:uid="{00000000-0005-0000-0000-000073CB0000}"/>
    <cellStyle name="Título 1 1 2 15 2" xfId="50948" xr:uid="{00000000-0005-0000-0000-000074CB0000}"/>
    <cellStyle name="Título 1 1 2 16" xfId="50949" xr:uid="{00000000-0005-0000-0000-000075CB0000}"/>
    <cellStyle name="Título 1 1 2 16 2" xfId="50950" xr:uid="{00000000-0005-0000-0000-000076CB0000}"/>
    <cellStyle name="Título 1 1 2 17" xfId="50951" xr:uid="{00000000-0005-0000-0000-000077CB0000}"/>
    <cellStyle name="Título 1 1 2 17 2" xfId="50952" xr:uid="{00000000-0005-0000-0000-000078CB0000}"/>
    <cellStyle name="Título 1 1 2 18" xfId="50953" xr:uid="{00000000-0005-0000-0000-000079CB0000}"/>
    <cellStyle name="Título 1 1 2 18 2" xfId="50954" xr:uid="{00000000-0005-0000-0000-00007ACB0000}"/>
    <cellStyle name="Título 1 1 2 19" xfId="50955" xr:uid="{00000000-0005-0000-0000-00007BCB0000}"/>
    <cellStyle name="Título 1 1 2 19 2" xfId="50956" xr:uid="{00000000-0005-0000-0000-00007CCB0000}"/>
    <cellStyle name="Título 1 1 2 2" xfId="1434" xr:uid="{00000000-0005-0000-0000-00007DCB0000}"/>
    <cellStyle name="Título 1 1 2 2 2" xfId="50957" xr:uid="{00000000-0005-0000-0000-00007ECB0000}"/>
    <cellStyle name="Título 1 1 2 20" xfId="50958" xr:uid="{00000000-0005-0000-0000-00007FCB0000}"/>
    <cellStyle name="Título 1 1 2 20 2" xfId="50959" xr:uid="{00000000-0005-0000-0000-000080CB0000}"/>
    <cellStyle name="Título 1 1 2 21" xfId="50960" xr:uid="{00000000-0005-0000-0000-000081CB0000}"/>
    <cellStyle name="Título 1 1 2 21 2" xfId="50961" xr:uid="{00000000-0005-0000-0000-000082CB0000}"/>
    <cellStyle name="Título 1 1 2 22" xfId="50962" xr:uid="{00000000-0005-0000-0000-000083CB0000}"/>
    <cellStyle name="Título 1 1 2 22 2" xfId="50963" xr:uid="{00000000-0005-0000-0000-000084CB0000}"/>
    <cellStyle name="Título 1 1 2 23" xfId="50964" xr:uid="{00000000-0005-0000-0000-000085CB0000}"/>
    <cellStyle name="Título 1 1 2 23 2" xfId="50965" xr:uid="{00000000-0005-0000-0000-000086CB0000}"/>
    <cellStyle name="Título 1 1 2 24" xfId="50966" xr:uid="{00000000-0005-0000-0000-000087CB0000}"/>
    <cellStyle name="Título 1 1 2 24 2" xfId="50967" xr:uid="{00000000-0005-0000-0000-000088CB0000}"/>
    <cellStyle name="Título 1 1 2 25" xfId="50968" xr:uid="{00000000-0005-0000-0000-000089CB0000}"/>
    <cellStyle name="Título 1 1 2 25 2" xfId="50969" xr:uid="{00000000-0005-0000-0000-00008ACB0000}"/>
    <cellStyle name="Título 1 1 2 26" xfId="50970" xr:uid="{00000000-0005-0000-0000-00008BCB0000}"/>
    <cellStyle name="Título 1 1 2 26 2" xfId="50971" xr:uid="{00000000-0005-0000-0000-00008CCB0000}"/>
    <cellStyle name="Título 1 1 2 27" xfId="50972" xr:uid="{00000000-0005-0000-0000-00008DCB0000}"/>
    <cellStyle name="Título 1 1 2 27 2" xfId="50973" xr:uid="{00000000-0005-0000-0000-00008ECB0000}"/>
    <cellStyle name="Título 1 1 2 28" xfId="50974" xr:uid="{00000000-0005-0000-0000-00008FCB0000}"/>
    <cellStyle name="Título 1 1 2 28 2" xfId="50975" xr:uid="{00000000-0005-0000-0000-000090CB0000}"/>
    <cellStyle name="Título 1 1 2 29" xfId="50976" xr:uid="{00000000-0005-0000-0000-000091CB0000}"/>
    <cellStyle name="Título 1 1 2 29 2" xfId="50977" xr:uid="{00000000-0005-0000-0000-000092CB0000}"/>
    <cellStyle name="Título 1 1 2 3" xfId="1435" xr:uid="{00000000-0005-0000-0000-000093CB0000}"/>
    <cellStyle name="Título 1 1 2 3 2" xfId="50978" xr:uid="{00000000-0005-0000-0000-000094CB0000}"/>
    <cellStyle name="Título 1 1 2 30" xfId="50979" xr:uid="{00000000-0005-0000-0000-000095CB0000}"/>
    <cellStyle name="Título 1 1 2 30 2" xfId="50980" xr:uid="{00000000-0005-0000-0000-000096CB0000}"/>
    <cellStyle name="Título 1 1 2 31" xfId="50981" xr:uid="{00000000-0005-0000-0000-000097CB0000}"/>
    <cellStyle name="Título 1 1 2 31 2" xfId="50982" xr:uid="{00000000-0005-0000-0000-000098CB0000}"/>
    <cellStyle name="Título 1 1 2 32" xfId="50983" xr:uid="{00000000-0005-0000-0000-000099CB0000}"/>
    <cellStyle name="Título 1 1 2 32 2" xfId="50984" xr:uid="{00000000-0005-0000-0000-00009ACB0000}"/>
    <cellStyle name="Título 1 1 2 33" xfId="50985" xr:uid="{00000000-0005-0000-0000-00009BCB0000}"/>
    <cellStyle name="Título 1 1 2 33 2" xfId="50986" xr:uid="{00000000-0005-0000-0000-00009CCB0000}"/>
    <cellStyle name="Título 1 1 2 34" xfId="50987" xr:uid="{00000000-0005-0000-0000-00009DCB0000}"/>
    <cellStyle name="Título 1 1 2 34 2" xfId="50988" xr:uid="{00000000-0005-0000-0000-00009ECB0000}"/>
    <cellStyle name="Título 1 1 2 35" xfId="50989" xr:uid="{00000000-0005-0000-0000-00009FCB0000}"/>
    <cellStyle name="Título 1 1 2 35 2" xfId="50990" xr:uid="{00000000-0005-0000-0000-0000A0CB0000}"/>
    <cellStyle name="Título 1 1 2 36" xfId="50991" xr:uid="{00000000-0005-0000-0000-0000A1CB0000}"/>
    <cellStyle name="Título 1 1 2 36 2" xfId="50992" xr:uid="{00000000-0005-0000-0000-0000A2CB0000}"/>
    <cellStyle name="Título 1 1 2 37" xfId="50993" xr:uid="{00000000-0005-0000-0000-0000A3CB0000}"/>
    <cellStyle name="Título 1 1 2 37 2" xfId="50994" xr:uid="{00000000-0005-0000-0000-0000A4CB0000}"/>
    <cellStyle name="Título 1 1 2 38" xfId="50995" xr:uid="{00000000-0005-0000-0000-0000A5CB0000}"/>
    <cellStyle name="Título 1 1 2 38 2" xfId="50996" xr:uid="{00000000-0005-0000-0000-0000A6CB0000}"/>
    <cellStyle name="Título 1 1 2 39" xfId="50997" xr:uid="{00000000-0005-0000-0000-0000A7CB0000}"/>
    <cellStyle name="Título 1 1 2 4" xfId="50998" xr:uid="{00000000-0005-0000-0000-0000A8CB0000}"/>
    <cellStyle name="Título 1 1 2 4 2" xfId="50999" xr:uid="{00000000-0005-0000-0000-0000A9CB0000}"/>
    <cellStyle name="Título 1 1 2 40" xfId="51000" xr:uid="{00000000-0005-0000-0000-0000AACB0000}"/>
    <cellStyle name="Título 1 1 2 41" xfId="51001" xr:uid="{00000000-0005-0000-0000-0000ABCB0000}"/>
    <cellStyle name="Título 1 1 2 42" xfId="51002" xr:uid="{00000000-0005-0000-0000-0000ACCB0000}"/>
    <cellStyle name="Título 1 1 2 43" xfId="51003" xr:uid="{00000000-0005-0000-0000-0000ADCB0000}"/>
    <cellStyle name="Título 1 1 2 44" xfId="51004" xr:uid="{00000000-0005-0000-0000-0000AECB0000}"/>
    <cellStyle name="Título 1 1 2 45" xfId="51005" xr:uid="{00000000-0005-0000-0000-0000AFCB0000}"/>
    <cellStyle name="Título 1 1 2 46" xfId="51006" xr:uid="{00000000-0005-0000-0000-0000B0CB0000}"/>
    <cellStyle name="Título 1 1 2 47" xfId="51007" xr:uid="{00000000-0005-0000-0000-0000B1CB0000}"/>
    <cellStyle name="Título 1 1 2 48" xfId="51008" xr:uid="{00000000-0005-0000-0000-0000B2CB0000}"/>
    <cellStyle name="Título 1 1 2 49" xfId="51009" xr:uid="{00000000-0005-0000-0000-0000B3CB0000}"/>
    <cellStyle name="Título 1 1 2 5" xfId="51010" xr:uid="{00000000-0005-0000-0000-0000B4CB0000}"/>
    <cellStyle name="Título 1 1 2 5 2" xfId="51011" xr:uid="{00000000-0005-0000-0000-0000B5CB0000}"/>
    <cellStyle name="Título 1 1 2 50" xfId="51012" xr:uid="{00000000-0005-0000-0000-0000B6CB0000}"/>
    <cellStyle name="Título 1 1 2 51" xfId="51013" xr:uid="{00000000-0005-0000-0000-0000B7CB0000}"/>
    <cellStyle name="Título 1 1 2 52" xfId="51014" xr:uid="{00000000-0005-0000-0000-0000B8CB0000}"/>
    <cellStyle name="Título 1 1 2 53" xfId="51015" xr:uid="{00000000-0005-0000-0000-0000B9CB0000}"/>
    <cellStyle name="Título 1 1 2 54" xfId="51016" xr:uid="{00000000-0005-0000-0000-0000BACB0000}"/>
    <cellStyle name="Título 1 1 2 55" xfId="51017" xr:uid="{00000000-0005-0000-0000-0000BBCB0000}"/>
    <cellStyle name="Título 1 1 2 56" xfId="51018" xr:uid="{00000000-0005-0000-0000-0000BCCB0000}"/>
    <cellStyle name="Título 1 1 2 57" xfId="51019" xr:uid="{00000000-0005-0000-0000-0000BDCB0000}"/>
    <cellStyle name="Título 1 1 2 58" xfId="51020" xr:uid="{00000000-0005-0000-0000-0000BECB0000}"/>
    <cellStyle name="Título 1 1 2 59" xfId="51021" xr:uid="{00000000-0005-0000-0000-0000BFCB0000}"/>
    <cellStyle name="Título 1 1 2 6" xfId="51022" xr:uid="{00000000-0005-0000-0000-0000C0CB0000}"/>
    <cellStyle name="Título 1 1 2 6 2" xfId="51023" xr:uid="{00000000-0005-0000-0000-0000C1CB0000}"/>
    <cellStyle name="Título 1 1 2 60" xfId="51024" xr:uid="{00000000-0005-0000-0000-0000C2CB0000}"/>
    <cellStyle name="Título 1 1 2 61" xfId="51025" xr:uid="{00000000-0005-0000-0000-0000C3CB0000}"/>
    <cellStyle name="Título 1 1 2 62" xfId="51026" xr:uid="{00000000-0005-0000-0000-0000C4CB0000}"/>
    <cellStyle name="Título 1 1 2 63" xfId="51027" xr:uid="{00000000-0005-0000-0000-0000C5CB0000}"/>
    <cellStyle name="Título 1 1 2 64" xfId="51028" xr:uid="{00000000-0005-0000-0000-0000C6CB0000}"/>
    <cellStyle name="Título 1 1 2 65" xfId="51029" xr:uid="{00000000-0005-0000-0000-0000C7CB0000}"/>
    <cellStyle name="Título 1 1 2 66" xfId="51030" xr:uid="{00000000-0005-0000-0000-0000C8CB0000}"/>
    <cellStyle name="Título 1 1 2 67" xfId="51031" xr:uid="{00000000-0005-0000-0000-0000C9CB0000}"/>
    <cellStyle name="Título 1 1 2 68" xfId="51032" xr:uid="{00000000-0005-0000-0000-0000CACB0000}"/>
    <cellStyle name="Título 1 1 2 69" xfId="51033" xr:uid="{00000000-0005-0000-0000-0000CBCB0000}"/>
    <cellStyle name="Título 1 1 2 7" xfId="51034" xr:uid="{00000000-0005-0000-0000-0000CCCB0000}"/>
    <cellStyle name="Título 1 1 2 7 2" xfId="51035" xr:uid="{00000000-0005-0000-0000-0000CDCB0000}"/>
    <cellStyle name="Título 1 1 2 70" xfId="52839" xr:uid="{00000000-0005-0000-0000-0000CECB0000}"/>
    <cellStyle name="Título 1 1 2 71" xfId="53300" xr:uid="{00000000-0005-0000-0000-0000CFCB0000}"/>
    <cellStyle name="Título 1 1 2 8" xfId="51036" xr:uid="{00000000-0005-0000-0000-0000D0CB0000}"/>
    <cellStyle name="Título 1 1 2 8 2" xfId="51037" xr:uid="{00000000-0005-0000-0000-0000D1CB0000}"/>
    <cellStyle name="Título 1 1 2 9" xfId="51038" xr:uid="{00000000-0005-0000-0000-0000D2CB0000}"/>
    <cellStyle name="Título 1 1 2 9 2" xfId="51039" xr:uid="{00000000-0005-0000-0000-0000D3CB0000}"/>
    <cellStyle name="Título 1 1 20" xfId="1436" xr:uid="{00000000-0005-0000-0000-0000D4CB0000}"/>
    <cellStyle name="Título 1 1 20 10" xfId="51040" xr:uid="{00000000-0005-0000-0000-0000D5CB0000}"/>
    <cellStyle name="Título 1 1 20 10 2" xfId="51041" xr:uid="{00000000-0005-0000-0000-0000D6CB0000}"/>
    <cellStyle name="Título 1 1 20 11" xfId="51042" xr:uid="{00000000-0005-0000-0000-0000D7CB0000}"/>
    <cellStyle name="Título 1 1 20 11 2" xfId="51043" xr:uid="{00000000-0005-0000-0000-0000D8CB0000}"/>
    <cellStyle name="Título 1 1 20 12" xfId="51044" xr:uid="{00000000-0005-0000-0000-0000D9CB0000}"/>
    <cellStyle name="Título 1 1 20 12 2" xfId="51045" xr:uid="{00000000-0005-0000-0000-0000DACB0000}"/>
    <cellStyle name="Título 1 1 20 13" xfId="51046" xr:uid="{00000000-0005-0000-0000-0000DBCB0000}"/>
    <cellStyle name="Título 1 1 20 13 2" xfId="51047" xr:uid="{00000000-0005-0000-0000-0000DCCB0000}"/>
    <cellStyle name="Título 1 1 20 14" xfId="51048" xr:uid="{00000000-0005-0000-0000-0000DDCB0000}"/>
    <cellStyle name="Título 1 1 20 14 2" xfId="51049" xr:uid="{00000000-0005-0000-0000-0000DECB0000}"/>
    <cellStyle name="Título 1 1 20 15" xfId="51050" xr:uid="{00000000-0005-0000-0000-0000DFCB0000}"/>
    <cellStyle name="Título 1 1 20 15 2" xfId="51051" xr:uid="{00000000-0005-0000-0000-0000E0CB0000}"/>
    <cellStyle name="Título 1 1 20 16" xfId="51052" xr:uid="{00000000-0005-0000-0000-0000E1CB0000}"/>
    <cellStyle name="Título 1 1 20 16 2" xfId="51053" xr:uid="{00000000-0005-0000-0000-0000E2CB0000}"/>
    <cellStyle name="Título 1 1 20 17" xfId="51054" xr:uid="{00000000-0005-0000-0000-0000E3CB0000}"/>
    <cellStyle name="Título 1 1 20 17 2" xfId="51055" xr:uid="{00000000-0005-0000-0000-0000E4CB0000}"/>
    <cellStyle name="Título 1 1 20 18" xfId="51056" xr:uid="{00000000-0005-0000-0000-0000E5CB0000}"/>
    <cellStyle name="Título 1 1 20 18 2" xfId="51057" xr:uid="{00000000-0005-0000-0000-0000E6CB0000}"/>
    <cellStyle name="Título 1 1 20 19" xfId="51058" xr:uid="{00000000-0005-0000-0000-0000E7CB0000}"/>
    <cellStyle name="Título 1 1 20 19 2" xfId="51059" xr:uid="{00000000-0005-0000-0000-0000E8CB0000}"/>
    <cellStyle name="Título 1 1 20 2" xfId="1437" xr:uid="{00000000-0005-0000-0000-0000E9CB0000}"/>
    <cellStyle name="Título 1 1 20 2 2" xfId="51060" xr:uid="{00000000-0005-0000-0000-0000EACB0000}"/>
    <cellStyle name="Título 1 1 20 20" xfId="51061" xr:uid="{00000000-0005-0000-0000-0000EBCB0000}"/>
    <cellStyle name="Título 1 1 20 20 2" xfId="51062" xr:uid="{00000000-0005-0000-0000-0000ECCB0000}"/>
    <cellStyle name="Título 1 1 20 21" xfId="51063" xr:uid="{00000000-0005-0000-0000-0000EDCB0000}"/>
    <cellStyle name="Título 1 1 20 21 2" xfId="51064" xr:uid="{00000000-0005-0000-0000-0000EECB0000}"/>
    <cellStyle name="Título 1 1 20 22" xfId="51065" xr:uid="{00000000-0005-0000-0000-0000EFCB0000}"/>
    <cellStyle name="Título 1 1 20 22 2" xfId="51066" xr:uid="{00000000-0005-0000-0000-0000F0CB0000}"/>
    <cellStyle name="Título 1 1 20 23" xfId="51067" xr:uid="{00000000-0005-0000-0000-0000F1CB0000}"/>
    <cellStyle name="Título 1 1 20 23 2" xfId="51068" xr:uid="{00000000-0005-0000-0000-0000F2CB0000}"/>
    <cellStyle name="Título 1 1 20 24" xfId="51069" xr:uid="{00000000-0005-0000-0000-0000F3CB0000}"/>
    <cellStyle name="Título 1 1 20 24 2" xfId="51070" xr:uid="{00000000-0005-0000-0000-0000F4CB0000}"/>
    <cellStyle name="Título 1 1 20 25" xfId="51071" xr:uid="{00000000-0005-0000-0000-0000F5CB0000}"/>
    <cellStyle name="Título 1 1 20 25 2" xfId="51072" xr:uid="{00000000-0005-0000-0000-0000F6CB0000}"/>
    <cellStyle name="Título 1 1 20 26" xfId="51073" xr:uid="{00000000-0005-0000-0000-0000F7CB0000}"/>
    <cellStyle name="Título 1 1 20 26 2" xfId="51074" xr:uid="{00000000-0005-0000-0000-0000F8CB0000}"/>
    <cellStyle name="Título 1 1 20 27" xfId="51075" xr:uid="{00000000-0005-0000-0000-0000F9CB0000}"/>
    <cellStyle name="Título 1 1 20 27 2" xfId="51076" xr:uid="{00000000-0005-0000-0000-0000FACB0000}"/>
    <cellStyle name="Título 1 1 20 28" xfId="51077" xr:uid="{00000000-0005-0000-0000-0000FBCB0000}"/>
    <cellStyle name="Título 1 1 20 28 2" xfId="51078" xr:uid="{00000000-0005-0000-0000-0000FCCB0000}"/>
    <cellStyle name="Título 1 1 20 29" xfId="51079" xr:uid="{00000000-0005-0000-0000-0000FDCB0000}"/>
    <cellStyle name="Título 1 1 20 29 2" xfId="51080" xr:uid="{00000000-0005-0000-0000-0000FECB0000}"/>
    <cellStyle name="Título 1 1 20 3" xfId="1438" xr:uid="{00000000-0005-0000-0000-0000FFCB0000}"/>
    <cellStyle name="Título 1 1 20 3 2" xfId="51081" xr:uid="{00000000-0005-0000-0000-000000CC0000}"/>
    <cellStyle name="Título 1 1 20 30" xfId="51082" xr:uid="{00000000-0005-0000-0000-000001CC0000}"/>
    <cellStyle name="Título 1 1 20 30 2" xfId="51083" xr:uid="{00000000-0005-0000-0000-000002CC0000}"/>
    <cellStyle name="Título 1 1 20 31" xfId="51084" xr:uid="{00000000-0005-0000-0000-000003CC0000}"/>
    <cellStyle name="Título 1 1 20 31 2" xfId="51085" xr:uid="{00000000-0005-0000-0000-000004CC0000}"/>
    <cellStyle name="Título 1 1 20 32" xfId="51086" xr:uid="{00000000-0005-0000-0000-000005CC0000}"/>
    <cellStyle name="Título 1 1 20 32 2" xfId="51087" xr:uid="{00000000-0005-0000-0000-000006CC0000}"/>
    <cellStyle name="Título 1 1 20 33" xfId="51088" xr:uid="{00000000-0005-0000-0000-000007CC0000}"/>
    <cellStyle name="Título 1 1 20 33 2" xfId="51089" xr:uid="{00000000-0005-0000-0000-000008CC0000}"/>
    <cellStyle name="Título 1 1 20 34" xfId="51090" xr:uid="{00000000-0005-0000-0000-000009CC0000}"/>
    <cellStyle name="Título 1 1 20 34 2" xfId="51091" xr:uid="{00000000-0005-0000-0000-00000ACC0000}"/>
    <cellStyle name="Título 1 1 20 35" xfId="51092" xr:uid="{00000000-0005-0000-0000-00000BCC0000}"/>
    <cellStyle name="Título 1 1 20 35 2" xfId="51093" xr:uid="{00000000-0005-0000-0000-00000CCC0000}"/>
    <cellStyle name="Título 1 1 20 36" xfId="51094" xr:uid="{00000000-0005-0000-0000-00000DCC0000}"/>
    <cellStyle name="Título 1 1 20 36 2" xfId="51095" xr:uid="{00000000-0005-0000-0000-00000ECC0000}"/>
    <cellStyle name="Título 1 1 20 37" xfId="51096" xr:uid="{00000000-0005-0000-0000-00000FCC0000}"/>
    <cellStyle name="Título 1 1 20 37 2" xfId="51097" xr:uid="{00000000-0005-0000-0000-000010CC0000}"/>
    <cellStyle name="Título 1 1 20 38" xfId="51098" xr:uid="{00000000-0005-0000-0000-000011CC0000}"/>
    <cellStyle name="Título 1 1 20 38 2" xfId="51099" xr:uid="{00000000-0005-0000-0000-000012CC0000}"/>
    <cellStyle name="Título 1 1 20 39" xfId="51100" xr:uid="{00000000-0005-0000-0000-000013CC0000}"/>
    <cellStyle name="Título 1 1 20 4" xfId="51101" xr:uid="{00000000-0005-0000-0000-000014CC0000}"/>
    <cellStyle name="Título 1 1 20 4 2" xfId="51102" xr:uid="{00000000-0005-0000-0000-000015CC0000}"/>
    <cellStyle name="Título 1 1 20 40" xfId="51103" xr:uid="{00000000-0005-0000-0000-000016CC0000}"/>
    <cellStyle name="Título 1 1 20 41" xfId="51104" xr:uid="{00000000-0005-0000-0000-000017CC0000}"/>
    <cellStyle name="Título 1 1 20 42" xfId="51105" xr:uid="{00000000-0005-0000-0000-000018CC0000}"/>
    <cellStyle name="Título 1 1 20 43" xfId="51106" xr:uid="{00000000-0005-0000-0000-000019CC0000}"/>
    <cellStyle name="Título 1 1 20 44" xfId="51107" xr:uid="{00000000-0005-0000-0000-00001ACC0000}"/>
    <cellStyle name="Título 1 1 20 45" xfId="51108" xr:uid="{00000000-0005-0000-0000-00001BCC0000}"/>
    <cellStyle name="Título 1 1 20 46" xfId="51109" xr:uid="{00000000-0005-0000-0000-00001CCC0000}"/>
    <cellStyle name="Título 1 1 20 47" xfId="51110" xr:uid="{00000000-0005-0000-0000-00001DCC0000}"/>
    <cellStyle name="Título 1 1 20 48" xfId="51111" xr:uid="{00000000-0005-0000-0000-00001ECC0000}"/>
    <cellStyle name="Título 1 1 20 49" xfId="51112" xr:uid="{00000000-0005-0000-0000-00001FCC0000}"/>
    <cellStyle name="Título 1 1 20 5" xfId="51113" xr:uid="{00000000-0005-0000-0000-000020CC0000}"/>
    <cellStyle name="Título 1 1 20 5 2" xfId="51114" xr:uid="{00000000-0005-0000-0000-000021CC0000}"/>
    <cellStyle name="Título 1 1 20 50" xfId="51115" xr:uid="{00000000-0005-0000-0000-000022CC0000}"/>
    <cellStyle name="Título 1 1 20 51" xfId="51116" xr:uid="{00000000-0005-0000-0000-000023CC0000}"/>
    <cellStyle name="Título 1 1 20 52" xfId="51117" xr:uid="{00000000-0005-0000-0000-000024CC0000}"/>
    <cellStyle name="Título 1 1 20 53" xfId="51118" xr:uid="{00000000-0005-0000-0000-000025CC0000}"/>
    <cellStyle name="Título 1 1 20 54" xfId="51119" xr:uid="{00000000-0005-0000-0000-000026CC0000}"/>
    <cellStyle name="Título 1 1 20 55" xfId="51120" xr:uid="{00000000-0005-0000-0000-000027CC0000}"/>
    <cellStyle name="Título 1 1 20 56" xfId="51121" xr:uid="{00000000-0005-0000-0000-000028CC0000}"/>
    <cellStyle name="Título 1 1 20 57" xfId="51122" xr:uid="{00000000-0005-0000-0000-000029CC0000}"/>
    <cellStyle name="Título 1 1 20 58" xfId="51123" xr:uid="{00000000-0005-0000-0000-00002ACC0000}"/>
    <cellStyle name="Título 1 1 20 59" xfId="51124" xr:uid="{00000000-0005-0000-0000-00002BCC0000}"/>
    <cellStyle name="Título 1 1 20 6" xfId="51125" xr:uid="{00000000-0005-0000-0000-00002CCC0000}"/>
    <cellStyle name="Título 1 1 20 6 2" xfId="51126" xr:uid="{00000000-0005-0000-0000-00002DCC0000}"/>
    <cellStyle name="Título 1 1 20 60" xfId="51127" xr:uid="{00000000-0005-0000-0000-00002ECC0000}"/>
    <cellStyle name="Título 1 1 20 61" xfId="51128" xr:uid="{00000000-0005-0000-0000-00002FCC0000}"/>
    <cellStyle name="Título 1 1 20 62" xfId="51129" xr:uid="{00000000-0005-0000-0000-000030CC0000}"/>
    <cellStyle name="Título 1 1 20 63" xfId="51130" xr:uid="{00000000-0005-0000-0000-000031CC0000}"/>
    <cellStyle name="Título 1 1 20 64" xfId="51131" xr:uid="{00000000-0005-0000-0000-000032CC0000}"/>
    <cellStyle name="Título 1 1 20 65" xfId="51132" xr:uid="{00000000-0005-0000-0000-000033CC0000}"/>
    <cellStyle name="Título 1 1 20 66" xfId="51133" xr:uid="{00000000-0005-0000-0000-000034CC0000}"/>
    <cellStyle name="Título 1 1 20 67" xfId="51134" xr:uid="{00000000-0005-0000-0000-000035CC0000}"/>
    <cellStyle name="Título 1 1 20 68" xfId="51135" xr:uid="{00000000-0005-0000-0000-000036CC0000}"/>
    <cellStyle name="Título 1 1 20 69" xfId="51136" xr:uid="{00000000-0005-0000-0000-000037CC0000}"/>
    <cellStyle name="Título 1 1 20 7" xfId="51137" xr:uid="{00000000-0005-0000-0000-000038CC0000}"/>
    <cellStyle name="Título 1 1 20 7 2" xfId="51138" xr:uid="{00000000-0005-0000-0000-000039CC0000}"/>
    <cellStyle name="Título 1 1 20 70" xfId="52237" xr:uid="{00000000-0005-0000-0000-00003ACC0000}"/>
    <cellStyle name="Título 1 1 20 71" xfId="53115" xr:uid="{00000000-0005-0000-0000-00003BCC0000}"/>
    <cellStyle name="Título 1 1 20 8" xfId="51139" xr:uid="{00000000-0005-0000-0000-00003CCC0000}"/>
    <cellStyle name="Título 1 1 20 8 2" xfId="51140" xr:uid="{00000000-0005-0000-0000-00003DCC0000}"/>
    <cellStyle name="Título 1 1 20 9" xfId="51141" xr:uid="{00000000-0005-0000-0000-00003ECC0000}"/>
    <cellStyle name="Título 1 1 20 9 2" xfId="51142" xr:uid="{00000000-0005-0000-0000-00003FCC0000}"/>
    <cellStyle name="Título 1 1 21" xfId="1439" xr:uid="{00000000-0005-0000-0000-000040CC0000}"/>
    <cellStyle name="Título 1 1 21 10" xfId="51143" xr:uid="{00000000-0005-0000-0000-000041CC0000}"/>
    <cellStyle name="Título 1 1 21 10 2" xfId="51144" xr:uid="{00000000-0005-0000-0000-000042CC0000}"/>
    <cellStyle name="Título 1 1 21 11" xfId="51145" xr:uid="{00000000-0005-0000-0000-000043CC0000}"/>
    <cellStyle name="Título 1 1 21 11 2" xfId="51146" xr:uid="{00000000-0005-0000-0000-000044CC0000}"/>
    <cellStyle name="Título 1 1 21 12" xfId="51147" xr:uid="{00000000-0005-0000-0000-000045CC0000}"/>
    <cellStyle name="Título 1 1 21 12 2" xfId="51148" xr:uid="{00000000-0005-0000-0000-000046CC0000}"/>
    <cellStyle name="Título 1 1 21 13" xfId="51149" xr:uid="{00000000-0005-0000-0000-000047CC0000}"/>
    <cellStyle name="Título 1 1 21 13 2" xfId="51150" xr:uid="{00000000-0005-0000-0000-000048CC0000}"/>
    <cellStyle name="Título 1 1 21 14" xfId="51151" xr:uid="{00000000-0005-0000-0000-000049CC0000}"/>
    <cellStyle name="Título 1 1 21 14 2" xfId="51152" xr:uid="{00000000-0005-0000-0000-00004ACC0000}"/>
    <cellStyle name="Título 1 1 21 15" xfId="51153" xr:uid="{00000000-0005-0000-0000-00004BCC0000}"/>
    <cellStyle name="Título 1 1 21 15 2" xfId="51154" xr:uid="{00000000-0005-0000-0000-00004CCC0000}"/>
    <cellStyle name="Título 1 1 21 16" xfId="51155" xr:uid="{00000000-0005-0000-0000-00004DCC0000}"/>
    <cellStyle name="Título 1 1 21 16 2" xfId="51156" xr:uid="{00000000-0005-0000-0000-00004ECC0000}"/>
    <cellStyle name="Título 1 1 21 17" xfId="51157" xr:uid="{00000000-0005-0000-0000-00004FCC0000}"/>
    <cellStyle name="Título 1 1 21 17 2" xfId="51158" xr:uid="{00000000-0005-0000-0000-000050CC0000}"/>
    <cellStyle name="Título 1 1 21 18" xfId="51159" xr:uid="{00000000-0005-0000-0000-000051CC0000}"/>
    <cellStyle name="Título 1 1 21 18 2" xfId="51160" xr:uid="{00000000-0005-0000-0000-000052CC0000}"/>
    <cellStyle name="Título 1 1 21 19" xfId="51161" xr:uid="{00000000-0005-0000-0000-000053CC0000}"/>
    <cellStyle name="Título 1 1 21 19 2" xfId="51162" xr:uid="{00000000-0005-0000-0000-000054CC0000}"/>
    <cellStyle name="Título 1 1 21 2" xfId="1440" xr:uid="{00000000-0005-0000-0000-000055CC0000}"/>
    <cellStyle name="Título 1 1 21 2 2" xfId="51163" xr:uid="{00000000-0005-0000-0000-000056CC0000}"/>
    <cellStyle name="Título 1 1 21 20" xfId="51164" xr:uid="{00000000-0005-0000-0000-000057CC0000}"/>
    <cellStyle name="Título 1 1 21 20 2" xfId="51165" xr:uid="{00000000-0005-0000-0000-000058CC0000}"/>
    <cellStyle name="Título 1 1 21 21" xfId="51166" xr:uid="{00000000-0005-0000-0000-000059CC0000}"/>
    <cellStyle name="Título 1 1 21 21 2" xfId="51167" xr:uid="{00000000-0005-0000-0000-00005ACC0000}"/>
    <cellStyle name="Título 1 1 21 22" xfId="51168" xr:uid="{00000000-0005-0000-0000-00005BCC0000}"/>
    <cellStyle name="Título 1 1 21 22 2" xfId="51169" xr:uid="{00000000-0005-0000-0000-00005CCC0000}"/>
    <cellStyle name="Título 1 1 21 23" xfId="51170" xr:uid="{00000000-0005-0000-0000-00005DCC0000}"/>
    <cellStyle name="Título 1 1 21 23 2" xfId="51171" xr:uid="{00000000-0005-0000-0000-00005ECC0000}"/>
    <cellStyle name="Título 1 1 21 24" xfId="51172" xr:uid="{00000000-0005-0000-0000-00005FCC0000}"/>
    <cellStyle name="Título 1 1 21 24 2" xfId="51173" xr:uid="{00000000-0005-0000-0000-000060CC0000}"/>
    <cellStyle name="Título 1 1 21 25" xfId="51174" xr:uid="{00000000-0005-0000-0000-000061CC0000}"/>
    <cellStyle name="Título 1 1 21 25 2" xfId="51175" xr:uid="{00000000-0005-0000-0000-000062CC0000}"/>
    <cellStyle name="Título 1 1 21 26" xfId="51176" xr:uid="{00000000-0005-0000-0000-000063CC0000}"/>
    <cellStyle name="Título 1 1 21 26 2" xfId="51177" xr:uid="{00000000-0005-0000-0000-000064CC0000}"/>
    <cellStyle name="Título 1 1 21 27" xfId="51178" xr:uid="{00000000-0005-0000-0000-000065CC0000}"/>
    <cellStyle name="Título 1 1 21 27 2" xfId="51179" xr:uid="{00000000-0005-0000-0000-000066CC0000}"/>
    <cellStyle name="Título 1 1 21 28" xfId="51180" xr:uid="{00000000-0005-0000-0000-000067CC0000}"/>
    <cellStyle name="Título 1 1 21 28 2" xfId="51181" xr:uid="{00000000-0005-0000-0000-000068CC0000}"/>
    <cellStyle name="Título 1 1 21 29" xfId="51182" xr:uid="{00000000-0005-0000-0000-000069CC0000}"/>
    <cellStyle name="Título 1 1 21 29 2" xfId="51183" xr:uid="{00000000-0005-0000-0000-00006ACC0000}"/>
    <cellStyle name="Título 1 1 21 3" xfId="1441" xr:uid="{00000000-0005-0000-0000-00006BCC0000}"/>
    <cellStyle name="Título 1 1 21 3 2" xfId="51184" xr:uid="{00000000-0005-0000-0000-00006CCC0000}"/>
    <cellStyle name="Título 1 1 21 30" xfId="51185" xr:uid="{00000000-0005-0000-0000-00006DCC0000}"/>
    <cellStyle name="Título 1 1 21 30 2" xfId="51186" xr:uid="{00000000-0005-0000-0000-00006ECC0000}"/>
    <cellStyle name="Título 1 1 21 31" xfId="51187" xr:uid="{00000000-0005-0000-0000-00006FCC0000}"/>
    <cellStyle name="Título 1 1 21 31 2" xfId="51188" xr:uid="{00000000-0005-0000-0000-000070CC0000}"/>
    <cellStyle name="Título 1 1 21 32" xfId="51189" xr:uid="{00000000-0005-0000-0000-000071CC0000}"/>
    <cellStyle name="Título 1 1 21 32 2" xfId="51190" xr:uid="{00000000-0005-0000-0000-000072CC0000}"/>
    <cellStyle name="Título 1 1 21 33" xfId="51191" xr:uid="{00000000-0005-0000-0000-000073CC0000}"/>
    <cellStyle name="Título 1 1 21 33 2" xfId="51192" xr:uid="{00000000-0005-0000-0000-000074CC0000}"/>
    <cellStyle name="Título 1 1 21 34" xfId="51193" xr:uid="{00000000-0005-0000-0000-000075CC0000}"/>
    <cellStyle name="Título 1 1 21 34 2" xfId="51194" xr:uid="{00000000-0005-0000-0000-000076CC0000}"/>
    <cellStyle name="Título 1 1 21 35" xfId="51195" xr:uid="{00000000-0005-0000-0000-000077CC0000}"/>
    <cellStyle name="Título 1 1 21 35 2" xfId="51196" xr:uid="{00000000-0005-0000-0000-000078CC0000}"/>
    <cellStyle name="Título 1 1 21 36" xfId="51197" xr:uid="{00000000-0005-0000-0000-000079CC0000}"/>
    <cellStyle name="Título 1 1 21 36 2" xfId="51198" xr:uid="{00000000-0005-0000-0000-00007ACC0000}"/>
    <cellStyle name="Título 1 1 21 37" xfId="51199" xr:uid="{00000000-0005-0000-0000-00007BCC0000}"/>
    <cellStyle name="Título 1 1 21 37 2" xfId="51200" xr:uid="{00000000-0005-0000-0000-00007CCC0000}"/>
    <cellStyle name="Título 1 1 21 38" xfId="51201" xr:uid="{00000000-0005-0000-0000-00007DCC0000}"/>
    <cellStyle name="Título 1 1 21 39" xfId="51202" xr:uid="{00000000-0005-0000-0000-00007ECC0000}"/>
    <cellStyle name="Título 1 1 21 4" xfId="51203" xr:uid="{00000000-0005-0000-0000-00007FCC0000}"/>
    <cellStyle name="Título 1 1 21 4 2" xfId="51204" xr:uid="{00000000-0005-0000-0000-000080CC0000}"/>
    <cellStyle name="Título 1 1 21 40" xfId="51205" xr:uid="{00000000-0005-0000-0000-000081CC0000}"/>
    <cellStyle name="Título 1 1 21 41" xfId="51206" xr:uid="{00000000-0005-0000-0000-000082CC0000}"/>
    <cellStyle name="Título 1 1 21 42" xfId="51207" xr:uid="{00000000-0005-0000-0000-000083CC0000}"/>
    <cellStyle name="Título 1 1 21 43" xfId="51208" xr:uid="{00000000-0005-0000-0000-000084CC0000}"/>
    <cellStyle name="Título 1 1 21 44" xfId="51209" xr:uid="{00000000-0005-0000-0000-000085CC0000}"/>
    <cellStyle name="Título 1 1 21 45" xfId="51210" xr:uid="{00000000-0005-0000-0000-000086CC0000}"/>
    <cellStyle name="Título 1 1 21 46" xfId="51211" xr:uid="{00000000-0005-0000-0000-000087CC0000}"/>
    <cellStyle name="Título 1 1 21 47" xfId="51212" xr:uid="{00000000-0005-0000-0000-000088CC0000}"/>
    <cellStyle name="Título 1 1 21 48" xfId="51213" xr:uid="{00000000-0005-0000-0000-000089CC0000}"/>
    <cellStyle name="Título 1 1 21 49" xfId="51214" xr:uid="{00000000-0005-0000-0000-00008ACC0000}"/>
    <cellStyle name="Título 1 1 21 5" xfId="51215" xr:uid="{00000000-0005-0000-0000-00008BCC0000}"/>
    <cellStyle name="Título 1 1 21 5 2" xfId="51216" xr:uid="{00000000-0005-0000-0000-00008CCC0000}"/>
    <cellStyle name="Título 1 1 21 50" xfId="51217" xr:uid="{00000000-0005-0000-0000-00008DCC0000}"/>
    <cellStyle name="Título 1 1 21 51" xfId="51218" xr:uid="{00000000-0005-0000-0000-00008ECC0000}"/>
    <cellStyle name="Título 1 1 21 52" xfId="51219" xr:uid="{00000000-0005-0000-0000-00008FCC0000}"/>
    <cellStyle name="Título 1 1 21 53" xfId="51220" xr:uid="{00000000-0005-0000-0000-000090CC0000}"/>
    <cellStyle name="Título 1 1 21 54" xfId="51221" xr:uid="{00000000-0005-0000-0000-000091CC0000}"/>
    <cellStyle name="Título 1 1 21 55" xfId="51222" xr:uid="{00000000-0005-0000-0000-000092CC0000}"/>
    <cellStyle name="Título 1 1 21 56" xfId="51223" xr:uid="{00000000-0005-0000-0000-000093CC0000}"/>
    <cellStyle name="Título 1 1 21 57" xfId="51224" xr:uid="{00000000-0005-0000-0000-000094CC0000}"/>
    <cellStyle name="Título 1 1 21 58" xfId="51225" xr:uid="{00000000-0005-0000-0000-000095CC0000}"/>
    <cellStyle name="Título 1 1 21 59" xfId="51226" xr:uid="{00000000-0005-0000-0000-000096CC0000}"/>
    <cellStyle name="Título 1 1 21 6" xfId="51227" xr:uid="{00000000-0005-0000-0000-000097CC0000}"/>
    <cellStyle name="Título 1 1 21 6 2" xfId="51228" xr:uid="{00000000-0005-0000-0000-000098CC0000}"/>
    <cellStyle name="Título 1 1 21 60" xfId="51229" xr:uid="{00000000-0005-0000-0000-000099CC0000}"/>
    <cellStyle name="Título 1 1 21 61" xfId="51230" xr:uid="{00000000-0005-0000-0000-00009ACC0000}"/>
    <cellStyle name="Título 1 1 21 62" xfId="51231" xr:uid="{00000000-0005-0000-0000-00009BCC0000}"/>
    <cellStyle name="Título 1 1 21 63" xfId="51232" xr:uid="{00000000-0005-0000-0000-00009CCC0000}"/>
    <cellStyle name="Título 1 1 21 64" xfId="51233" xr:uid="{00000000-0005-0000-0000-00009DCC0000}"/>
    <cellStyle name="Título 1 1 21 65" xfId="51234" xr:uid="{00000000-0005-0000-0000-00009ECC0000}"/>
    <cellStyle name="Título 1 1 21 66" xfId="51235" xr:uid="{00000000-0005-0000-0000-00009FCC0000}"/>
    <cellStyle name="Título 1 1 21 67" xfId="51236" xr:uid="{00000000-0005-0000-0000-0000A0CC0000}"/>
    <cellStyle name="Título 1 1 21 68" xfId="51237" xr:uid="{00000000-0005-0000-0000-0000A1CC0000}"/>
    <cellStyle name="Título 1 1 21 69" xfId="52977" xr:uid="{00000000-0005-0000-0000-0000A2CC0000}"/>
    <cellStyle name="Título 1 1 21 7" xfId="51238" xr:uid="{00000000-0005-0000-0000-0000A3CC0000}"/>
    <cellStyle name="Título 1 1 21 7 2" xfId="51239" xr:uid="{00000000-0005-0000-0000-0000A4CC0000}"/>
    <cellStyle name="Título 1 1 21 70" xfId="53438" xr:uid="{00000000-0005-0000-0000-0000A5CC0000}"/>
    <cellStyle name="Título 1 1 21 8" xfId="51240" xr:uid="{00000000-0005-0000-0000-0000A6CC0000}"/>
    <cellStyle name="Título 1 1 21 8 2" xfId="51241" xr:uid="{00000000-0005-0000-0000-0000A7CC0000}"/>
    <cellStyle name="Título 1 1 21 9" xfId="51242" xr:uid="{00000000-0005-0000-0000-0000A8CC0000}"/>
    <cellStyle name="Título 1 1 21 9 2" xfId="51243" xr:uid="{00000000-0005-0000-0000-0000A9CC0000}"/>
    <cellStyle name="Título 1 1 22" xfId="1442" xr:uid="{00000000-0005-0000-0000-0000AACC0000}"/>
    <cellStyle name="Título 1 1 22 2" xfId="51244" xr:uid="{00000000-0005-0000-0000-0000ABCC0000}"/>
    <cellStyle name="Título 1 1 23" xfId="1443" xr:uid="{00000000-0005-0000-0000-0000ACCC0000}"/>
    <cellStyle name="Título 1 1 23 2" xfId="51245" xr:uid="{00000000-0005-0000-0000-0000ADCC0000}"/>
    <cellStyle name="Título 1 1 24" xfId="51246" xr:uid="{00000000-0005-0000-0000-0000AECC0000}"/>
    <cellStyle name="Título 1 1 24 2" xfId="51247" xr:uid="{00000000-0005-0000-0000-0000AFCC0000}"/>
    <cellStyle name="Título 1 1 25" xfId="51248" xr:uid="{00000000-0005-0000-0000-0000B0CC0000}"/>
    <cellStyle name="Título 1 1 25 2" xfId="51249" xr:uid="{00000000-0005-0000-0000-0000B1CC0000}"/>
    <cellStyle name="Título 1 1 26" xfId="51250" xr:uid="{00000000-0005-0000-0000-0000B2CC0000}"/>
    <cellStyle name="Título 1 1 26 2" xfId="51251" xr:uid="{00000000-0005-0000-0000-0000B3CC0000}"/>
    <cellStyle name="Título 1 1 27" xfId="51252" xr:uid="{00000000-0005-0000-0000-0000B4CC0000}"/>
    <cellStyle name="Título 1 1 27 2" xfId="51253" xr:uid="{00000000-0005-0000-0000-0000B5CC0000}"/>
    <cellStyle name="Título 1 1 28" xfId="51254" xr:uid="{00000000-0005-0000-0000-0000B6CC0000}"/>
    <cellStyle name="Título 1 1 28 2" xfId="51255" xr:uid="{00000000-0005-0000-0000-0000B7CC0000}"/>
    <cellStyle name="Título 1 1 29" xfId="51256" xr:uid="{00000000-0005-0000-0000-0000B8CC0000}"/>
    <cellStyle name="Título 1 1 29 2" xfId="51257" xr:uid="{00000000-0005-0000-0000-0000B9CC0000}"/>
    <cellStyle name="Título 1 1 3" xfId="1444" xr:uid="{00000000-0005-0000-0000-0000BACC0000}"/>
    <cellStyle name="Título 1 1 3 10" xfId="51258" xr:uid="{00000000-0005-0000-0000-0000BBCC0000}"/>
    <cellStyle name="Título 1 1 3 10 2" xfId="51259" xr:uid="{00000000-0005-0000-0000-0000BCCC0000}"/>
    <cellStyle name="Título 1 1 3 11" xfId="51260" xr:uid="{00000000-0005-0000-0000-0000BDCC0000}"/>
    <cellStyle name="Título 1 1 3 11 2" xfId="51261" xr:uid="{00000000-0005-0000-0000-0000BECC0000}"/>
    <cellStyle name="Título 1 1 3 12" xfId="51262" xr:uid="{00000000-0005-0000-0000-0000BFCC0000}"/>
    <cellStyle name="Título 1 1 3 12 2" xfId="51263" xr:uid="{00000000-0005-0000-0000-0000C0CC0000}"/>
    <cellStyle name="Título 1 1 3 13" xfId="51264" xr:uid="{00000000-0005-0000-0000-0000C1CC0000}"/>
    <cellStyle name="Título 1 1 3 13 2" xfId="51265" xr:uid="{00000000-0005-0000-0000-0000C2CC0000}"/>
    <cellStyle name="Título 1 1 3 14" xfId="51266" xr:uid="{00000000-0005-0000-0000-0000C3CC0000}"/>
    <cellStyle name="Título 1 1 3 14 2" xfId="51267" xr:uid="{00000000-0005-0000-0000-0000C4CC0000}"/>
    <cellStyle name="Título 1 1 3 15" xfId="51268" xr:uid="{00000000-0005-0000-0000-0000C5CC0000}"/>
    <cellStyle name="Título 1 1 3 15 2" xfId="51269" xr:uid="{00000000-0005-0000-0000-0000C6CC0000}"/>
    <cellStyle name="Título 1 1 3 16" xfId="51270" xr:uid="{00000000-0005-0000-0000-0000C7CC0000}"/>
    <cellStyle name="Título 1 1 3 16 2" xfId="51271" xr:uid="{00000000-0005-0000-0000-0000C8CC0000}"/>
    <cellStyle name="Título 1 1 3 17" xfId="51272" xr:uid="{00000000-0005-0000-0000-0000C9CC0000}"/>
    <cellStyle name="Título 1 1 3 17 2" xfId="51273" xr:uid="{00000000-0005-0000-0000-0000CACC0000}"/>
    <cellStyle name="Título 1 1 3 18" xfId="51274" xr:uid="{00000000-0005-0000-0000-0000CBCC0000}"/>
    <cellStyle name="Título 1 1 3 18 2" xfId="51275" xr:uid="{00000000-0005-0000-0000-0000CCCC0000}"/>
    <cellStyle name="Título 1 1 3 19" xfId="51276" xr:uid="{00000000-0005-0000-0000-0000CDCC0000}"/>
    <cellStyle name="Título 1 1 3 19 2" xfId="51277" xr:uid="{00000000-0005-0000-0000-0000CECC0000}"/>
    <cellStyle name="Título 1 1 3 2" xfId="1445" xr:uid="{00000000-0005-0000-0000-0000CFCC0000}"/>
    <cellStyle name="Título 1 1 3 2 2" xfId="51278" xr:uid="{00000000-0005-0000-0000-0000D0CC0000}"/>
    <cellStyle name="Título 1 1 3 20" xfId="51279" xr:uid="{00000000-0005-0000-0000-0000D1CC0000}"/>
    <cellStyle name="Título 1 1 3 20 2" xfId="51280" xr:uid="{00000000-0005-0000-0000-0000D2CC0000}"/>
    <cellStyle name="Título 1 1 3 21" xfId="51281" xr:uid="{00000000-0005-0000-0000-0000D3CC0000}"/>
    <cellStyle name="Título 1 1 3 21 2" xfId="51282" xr:uid="{00000000-0005-0000-0000-0000D4CC0000}"/>
    <cellStyle name="Título 1 1 3 22" xfId="51283" xr:uid="{00000000-0005-0000-0000-0000D5CC0000}"/>
    <cellStyle name="Título 1 1 3 22 2" xfId="51284" xr:uid="{00000000-0005-0000-0000-0000D6CC0000}"/>
    <cellStyle name="Título 1 1 3 23" xfId="51285" xr:uid="{00000000-0005-0000-0000-0000D7CC0000}"/>
    <cellStyle name="Título 1 1 3 23 2" xfId="51286" xr:uid="{00000000-0005-0000-0000-0000D8CC0000}"/>
    <cellStyle name="Título 1 1 3 24" xfId="51287" xr:uid="{00000000-0005-0000-0000-0000D9CC0000}"/>
    <cellStyle name="Título 1 1 3 24 2" xfId="51288" xr:uid="{00000000-0005-0000-0000-0000DACC0000}"/>
    <cellStyle name="Título 1 1 3 25" xfId="51289" xr:uid="{00000000-0005-0000-0000-0000DBCC0000}"/>
    <cellStyle name="Título 1 1 3 25 2" xfId="51290" xr:uid="{00000000-0005-0000-0000-0000DCCC0000}"/>
    <cellStyle name="Título 1 1 3 26" xfId="51291" xr:uid="{00000000-0005-0000-0000-0000DDCC0000}"/>
    <cellStyle name="Título 1 1 3 26 2" xfId="51292" xr:uid="{00000000-0005-0000-0000-0000DECC0000}"/>
    <cellStyle name="Título 1 1 3 27" xfId="51293" xr:uid="{00000000-0005-0000-0000-0000DFCC0000}"/>
    <cellStyle name="Título 1 1 3 27 2" xfId="51294" xr:uid="{00000000-0005-0000-0000-0000E0CC0000}"/>
    <cellStyle name="Título 1 1 3 28" xfId="51295" xr:uid="{00000000-0005-0000-0000-0000E1CC0000}"/>
    <cellStyle name="Título 1 1 3 28 2" xfId="51296" xr:uid="{00000000-0005-0000-0000-0000E2CC0000}"/>
    <cellStyle name="Título 1 1 3 29" xfId="51297" xr:uid="{00000000-0005-0000-0000-0000E3CC0000}"/>
    <cellStyle name="Título 1 1 3 29 2" xfId="51298" xr:uid="{00000000-0005-0000-0000-0000E4CC0000}"/>
    <cellStyle name="Título 1 1 3 3" xfId="1446" xr:uid="{00000000-0005-0000-0000-0000E5CC0000}"/>
    <cellStyle name="Título 1 1 3 3 2" xfId="51299" xr:uid="{00000000-0005-0000-0000-0000E6CC0000}"/>
    <cellStyle name="Título 1 1 3 30" xfId="51300" xr:uid="{00000000-0005-0000-0000-0000E7CC0000}"/>
    <cellStyle name="Título 1 1 3 30 2" xfId="51301" xr:uid="{00000000-0005-0000-0000-0000E8CC0000}"/>
    <cellStyle name="Título 1 1 3 31" xfId="51302" xr:uid="{00000000-0005-0000-0000-0000E9CC0000}"/>
    <cellStyle name="Título 1 1 3 31 2" xfId="51303" xr:uid="{00000000-0005-0000-0000-0000EACC0000}"/>
    <cellStyle name="Título 1 1 3 32" xfId="51304" xr:uid="{00000000-0005-0000-0000-0000EBCC0000}"/>
    <cellStyle name="Título 1 1 3 32 2" xfId="51305" xr:uid="{00000000-0005-0000-0000-0000ECCC0000}"/>
    <cellStyle name="Título 1 1 3 33" xfId="51306" xr:uid="{00000000-0005-0000-0000-0000EDCC0000}"/>
    <cellStyle name="Título 1 1 3 33 2" xfId="51307" xr:uid="{00000000-0005-0000-0000-0000EECC0000}"/>
    <cellStyle name="Título 1 1 3 34" xfId="51308" xr:uid="{00000000-0005-0000-0000-0000EFCC0000}"/>
    <cellStyle name="Título 1 1 3 34 2" xfId="51309" xr:uid="{00000000-0005-0000-0000-0000F0CC0000}"/>
    <cellStyle name="Título 1 1 3 35" xfId="51310" xr:uid="{00000000-0005-0000-0000-0000F1CC0000}"/>
    <cellStyle name="Título 1 1 3 35 2" xfId="51311" xr:uid="{00000000-0005-0000-0000-0000F2CC0000}"/>
    <cellStyle name="Título 1 1 3 36" xfId="51312" xr:uid="{00000000-0005-0000-0000-0000F3CC0000}"/>
    <cellStyle name="Título 1 1 3 36 2" xfId="51313" xr:uid="{00000000-0005-0000-0000-0000F4CC0000}"/>
    <cellStyle name="Título 1 1 3 37" xfId="51314" xr:uid="{00000000-0005-0000-0000-0000F5CC0000}"/>
    <cellStyle name="Título 1 1 3 37 2" xfId="51315" xr:uid="{00000000-0005-0000-0000-0000F6CC0000}"/>
    <cellStyle name="Título 1 1 3 38" xfId="51316" xr:uid="{00000000-0005-0000-0000-0000F7CC0000}"/>
    <cellStyle name="Título 1 1 3 38 2" xfId="51317" xr:uid="{00000000-0005-0000-0000-0000F8CC0000}"/>
    <cellStyle name="Título 1 1 3 39" xfId="51318" xr:uid="{00000000-0005-0000-0000-0000F9CC0000}"/>
    <cellStyle name="Título 1 1 3 4" xfId="51319" xr:uid="{00000000-0005-0000-0000-0000FACC0000}"/>
    <cellStyle name="Título 1 1 3 4 2" xfId="51320" xr:uid="{00000000-0005-0000-0000-0000FBCC0000}"/>
    <cellStyle name="Título 1 1 3 40" xfId="51321" xr:uid="{00000000-0005-0000-0000-0000FCCC0000}"/>
    <cellStyle name="Título 1 1 3 41" xfId="51322" xr:uid="{00000000-0005-0000-0000-0000FDCC0000}"/>
    <cellStyle name="Título 1 1 3 42" xfId="51323" xr:uid="{00000000-0005-0000-0000-0000FECC0000}"/>
    <cellStyle name="Título 1 1 3 43" xfId="51324" xr:uid="{00000000-0005-0000-0000-0000FFCC0000}"/>
    <cellStyle name="Título 1 1 3 44" xfId="51325" xr:uid="{00000000-0005-0000-0000-000000CD0000}"/>
    <cellStyle name="Título 1 1 3 45" xfId="51326" xr:uid="{00000000-0005-0000-0000-000001CD0000}"/>
    <cellStyle name="Título 1 1 3 46" xfId="51327" xr:uid="{00000000-0005-0000-0000-000002CD0000}"/>
    <cellStyle name="Título 1 1 3 47" xfId="51328" xr:uid="{00000000-0005-0000-0000-000003CD0000}"/>
    <cellStyle name="Título 1 1 3 48" xfId="51329" xr:uid="{00000000-0005-0000-0000-000004CD0000}"/>
    <cellStyle name="Título 1 1 3 49" xfId="51330" xr:uid="{00000000-0005-0000-0000-000005CD0000}"/>
    <cellStyle name="Título 1 1 3 5" xfId="51331" xr:uid="{00000000-0005-0000-0000-000006CD0000}"/>
    <cellStyle name="Título 1 1 3 5 2" xfId="51332" xr:uid="{00000000-0005-0000-0000-000007CD0000}"/>
    <cellStyle name="Título 1 1 3 50" xfId="51333" xr:uid="{00000000-0005-0000-0000-000008CD0000}"/>
    <cellStyle name="Título 1 1 3 51" xfId="51334" xr:uid="{00000000-0005-0000-0000-000009CD0000}"/>
    <cellStyle name="Título 1 1 3 52" xfId="51335" xr:uid="{00000000-0005-0000-0000-00000ACD0000}"/>
    <cellStyle name="Título 1 1 3 53" xfId="51336" xr:uid="{00000000-0005-0000-0000-00000BCD0000}"/>
    <cellStyle name="Título 1 1 3 54" xfId="51337" xr:uid="{00000000-0005-0000-0000-00000CCD0000}"/>
    <cellStyle name="Título 1 1 3 55" xfId="51338" xr:uid="{00000000-0005-0000-0000-00000DCD0000}"/>
    <cellStyle name="Título 1 1 3 56" xfId="51339" xr:uid="{00000000-0005-0000-0000-00000ECD0000}"/>
    <cellStyle name="Título 1 1 3 57" xfId="51340" xr:uid="{00000000-0005-0000-0000-00000FCD0000}"/>
    <cellStyle name="Título 1 1 3 58" xfId="51341" xr:uid="{00000000-0005-0000-0000-000010CD0000}"/>
    <cellStyle name="Título 1 1 3 59" xfId="51342" xr:uid="{00000000-0005-0000-0000-000011CD0000}"/>
    <cellStyle name="Título 1 1 3 6" xfId="51343" xr:uid="{00000000-0005-0000-0000-000012CD0000}"/>
    <cellStyle name="Título 1 1 3 6 2" xfId="51344" xr:uid="{00000000-0005-0000-0000-000013CD0000}"/>
    <cellStyle name="Título 1 1 3 60" xfId="51345" xr:uid="{00000000-0005-0000-0000-000014CD0000}"/>
    <cellStyle name="Título 1 1 3 61" xfId="51346" xr:uid="{00000000-0005-0000-0000-000015CD0000}"/>
    <cellStyle name="Título 1 1 3 62" xfId="51347" xr:uid="{00000000-0005-0000-0000-000016CD0000}"/>
    <cellStyle name="Título 1 1 3 63" xfId="51348" xr:uid="{00000000-0005-0000-0000-000017CD0000}"/>
    <cellStyle name="Título 1 1 3 64" xfId="51349" xr:uid="{00000000-0005-0000-0000-000018CD0000}"/>
    <cellStyle name="Título 1 1 3 65" xfId="51350" xr:uid="{00000000-0005-0000-0000-000019CD0000}"/>
    <cellStyle name="Título 1 1 3 66" xfId="51351" xr:uid="{00000000-0005-0000-0000-00001ACD0000}"/>
    <cellStyle name="Título 1 1 3 67" xfId="51352" xr:uid="{00000000-0005-0000-0000-00001BCD0000}"/>
    <cellStyle name="Título 1 1 3 68" xfId="51353" xr:uid="{00000000-0005-0000-0000-00001CCD0000}"/>
    <cellStyle name="Título 1 1 3 69" xfId="51354" xr:uid="{00000000-0005-0000-0000-00001DCD0000}"/>
    <cellStyle name="Título 1 1 3 7" xfId="51355" xr:uid="{00000000-0005-0000-0000-00001ECD0000}"/>
    <cellStyle name="Título 1 1 3 7 2" xfId="51356" xr:uid="{00000000-0005-0000-0000-00001FCD0000}"/>
    <cellStyle name="Título 1 1 3 70" xfId="52883" xr:uid="{00000000-0005-0000-0000-000020CD0000}"/>
    <cellStyle name="Título 1 1 3 71" xfId="53344" xr:uid="{00000000-0005-0000-0000-000021CD0000}"/>
    <cellStyle name="Título 1 1 3 8" xfId="51357" xr:uid="{00000000-0005-0000-0000-000022CD0000}"/>
    <cellStyle name="Título 1 1 3 8 2" xfId="51358" xr:uid="{00000000-0005-0000-0000-000023CD0000}"/>
    <cellStyle name="Título 1 1 3 9" xfId="51359" xr:uid="{00000000-0005-0000-0000-000024CD0000}"/>
    <cellStyle name="Título 1 1 3 9 2" xfId="51360" xr:uid="{00000000-0005-0000-0000-000025CD0000}"/>
    <cellStyle name="Título 1 1 30" xfId="51361" xr:uid="{00000000-0005-0000-0000-000026CD0000}"/>
    <cellStyle name="Título 1 1 30 2" xfId="51362" xr:uid="{00000000-0005-0000-0000-000027CD0000}"/>
    <cellStyle name="Título 1 1 31" xfId="51363" xr:uid="{00000000-0005-0000-0000-000028CD0000}"/>
    <cellStyle name="Título 1 1 31 2" xfId="51364" xr:uid="{00000000-0005-0000-0000-000029CD0000}"/>
    <cellStyle name="Título 1 1 32" xfId="51365" xr:uid="{00000000-0005-0000-0000-00002ACD0000}"/>
    <cellStyle name="Título 1 1 32 2" xfId="51366" xr:uid="{00000000-0005-0000-0000-00002BCD0000}"/>
    <cellStyle name="Título 1 1 33" xfId="51367" xr:uid="{00000000-0005-0000-0000-00002CCD0000}"/>
    <cellStyle name="Título 1 1 33 2" xfId="51368" xr:uid="{00000000-0005-0000-0000-00002DCD0000}"/>
    <cellStyle name="Título 1 1 34" xfId="51369" xr:uid="{00000000-0005-0000-0000-00002ECD0000}"/>
    <cellStyle name="Título 1 1 34 2" xfId="51370" xr:uid="{00000000-0005-0000-0000-00002FCD0000}"/>
    <cellStyle name="Título 1 1 35" xfId="51371" xr:uid="{00000000-0005-0000-0000-000030CD0000}"/>
    <cellStyle name="Título 1 1 35 2" xfId="51372" xr:uid="{00000000-0005-0000-0000-000031CD0000}"/>
    <cellStyle name="Título 1 1 36" xfId="51373" xr:uid="{00000000-0005-0000-0000-000032CD0000}"/>
    <cellStyle name="Título 1 1 36 2" xfId="51374" xr:uid="{00000000-0005-0000-0000-000033CD0000}"/>
    <cellStyle name="Título 1 1 37" xfId="51375" xr:uid="{00000000-0005-0000-0000-000034CD0000}"/>
    <cellStyle name="Título 1 1 37 2" xfId="51376" xr:uid="{00000000-0005-0000-0000-000035CD0000}"/>
    <cellStyle name="Título 1 1 38" xfId="51377" xr:uid="{00000000-0005-0000-0000-000036CD0000}"/>
    <cellStyle name="Título 1 1 38 2" xfId="51378" xr:uid="{00000000-0005-0000-0000-000037CD0000}"/>
    <cellStyle name="Título 1 1 39" xfId="51379" xr:uid="{00000000-0005-0000-0000-000038CD0000}"/>
    <cellStyle name="Título 1 1 39 2" xfId="51380" xr:uid="{00000000-0005-0000-0000-000039CD0000}"/>
    <cellStyle name="Título 1 1 4" xfId="1447" xr:uid="{00000000-0005-0000-0000-00003ACD0000}"/>
    <cellStyle name="Título 1 1 4 10" xfId="51381" xr:uid="{00000000-0005-0000-0000-00003BCD0000}"/>
    <cellStyle name="Título 1 1 4 10 2" xfId="51382" xr:uid="{00000000-0005-0000-0000-00003CCD0000}"/>
    <cellStyle name="Título 1 1 4 11" xfId="51383" xr:uid="{00000000-0005-0000-0000-00003DCD0000}"/>
    <cellStyle name="Título 1 1 4 11 2" xfId="51384" xr:uid="{00000000-0005-0000-0000-00003ECD0000}"/>
    <cellStyle name="Título 1 1 4 12" xfId="51385" xr:uid="{00000000-0005-0000-0000-00003FCD0000}"/>
    <cellStyle name="Título 1 1 4 12 2" xfId="51386" xr:uid="{00000000-0005-0000-0000-000040CD0000}"/>
    <cellStyle name="Título 1 1 4 13" xfId="51387" xr:uid="{00000000-0005-0000-0000-000041CD0000}"/>
    <cellStyle name="Título 1 1 4 13 2" xfId="51388" xr:uid="{00000000-0005-0000-0000-000042CD0000}"/>
    <cellStyle name="Título 1 1 4 14" xfId="51389" xr:uid="{00000000-0005-0000-0000-000043CD0000}"/>
    <cellStyle name="Título 1 1 4 14 2" xfId="51390" xr:uid="{00000000-0005-0000-0000-000044CD0000}"/>
    <cellStyle name="Título 1 1 4 15" xfId="51391" xr:uid="{00000000-0005-0000-0000-000045CD0000}"/>
    <cellStyle name="Título 1 1 4 15 2" xfId="51392" xr:uid="{00000000-0005-0000-0000-000046CD0000}"/>
    <cellStyle name="Título 1 1 4 16" xfId="51393" xr:uid="{00000000-0005-0000-0000-000047CD0000}"/>
    <cellStyle name="Título 1 1 4 16 2" xfId="51394" xr:uid="{00000000-0005-0000-0000-000048CD0000}"/>
    <cellStyle name="Título 1 1 4 17" xfId="51395" xr:uid="{00000000-0005-0000-0000-000049CD0000}"/>
    <cellStyle name="Título 1 1 4 17 2" xfId="51396" xr:uid="{00000000-0005-0000-0000-00004ACD0000}"/>
    <cellStyle name="Título 1 1 4 18" xfId="51397" xr:uid="{00000000-0005-0000-0000-00004BCD0000}"/>
    <cellStyle name="Título 1 1 4 18 2" xfId="51398" xr:uid="{00000000-0005-0000-0000-00004CCD0000}"/>
    <cellStyle name="Título 1 1 4 19" xfId="51399" xr:uid="{00000000-0005-0000-0000-00004DCD0000}"/>
    <cellStyle name="Título 1 1 4 19 2" xfId="51400" xr:uid="{00000000-0005-0000-0000-00004ECD0000}"/>
    <cellStyle name="Título 1 1 4 2" xfId="1448" xr:uid="{00000000-0005-0000-0000-00004FCD0000}"/>
    <cellStyle name="Título 1 1 4 2 2" xfId="51401" xr:uid="{00000000-0005-0000-0000-000050CD0000}"/>
    <cellStyle name="Título 1 1 4 20" xfId="51402" xr:uid="{00000000-0005-0000-0000-000051CD0000}"/>
    <cellStyle name="Título 1 1 4 20 2" xfId="51403" xr:uid="{00000000-0005-0000-0000-000052CD0000}"/>
    <cellStyle name="Título 1 1 4 21" xfId="51404" xr:uid="{00000000-0005-0000-0000-000053CD0000}"/>
    <cellStyle name="Título 1 1 4 21 2" xfId="51405" xr:uid="{00000000-0005-0000-0000-000054CD0000}"/>
    <cellStyle name="Título 1 1 4 22" xfId="51406" xr:uid="{00000000-0005-0000-0000-000055CD0000}"/>
    <cellStyle name="Título 1 1 4 22 2" xfId="51407" xr:uid="{00000000-0005-0000-0000-000056CD0000}"/>
    <cellStyle name="Título 1 1 4 23" xfId="51408" xr:uid="{00000000-0005-0000-0000-000057CD0000}"/>
    <cellStyle name="Título 1 1 4 23 2" xfId="51409" xr:uid="{00000000-0005-0000-0000-000058CD0000}"/>
    <cellStyle name="Título 1 1 4 24" xfId="51410" xr:uid="{00000000-0005-0000-0000-000059CD0000}"/>
    <cellStyle name="Título 1 1 4 24 2" xfId="51411" xr:uid="{00000000-0005-0000-0000-00005ACD0000}"/>
    <cellStyle name="Título 1 1 4 25" xfId="51412" xr:uid="{00000000-0005-0000-0000-00005BCD0000}"/>
    <cellStyle name="Título 1 1 4 25 2" xfId="51413" xr:uid="{00000000-0005-0000-0000-00005CCD0000}"/>
    <cellStyle name="Título 1 1 4 26" xfId="51414" xr:uid="{00000000-0005-0000-0000-00005DCD0000}"/>
    <cellStyle name="Título 1 1 4 26 2" xfId="51415" xr:uid="{00000000-0005-0000-0000-00005ECD0000}"/>
    <cellStyle name="Título 1 1 4 27" xfId="51416" xr:uid="{00000000-0005-0000-0000-00005FCD0000}"/>
    <cellStyle name="Título 1 1 4 27 2" xfId="51417" xr:uid="{00000000-0005-0000-0000-000060CD0000}"/>
    <cellStyle name="Título 1 1 4 28" xfId="51418" xr:uid="{00000000-0005-0000-0000-000061CD0000}"/>
    <cellStyle name="Título 1 1 4 28 2" xfId="51419" xr:uid="{00000000-0005-0000-0000-000062CD0000}"/>
    <cellStyle name="Título 1 1 4 29" xfId="51420" xr:uid="{00000000-0005-0000-0000-000063CD0000}"/>
    <cellStyle name="Título 1 1 4 29 2" xfId="51421" xr:uid="{00000000-0005-0000-0000-000064CD0000}"/>
    <cellStyle name="Título 1 1 4 3" xfId="1449" xr:uid="{00000000-0005-0000-0000-000065CD0000}"/>
    <cellStyle name="Título 1 1 4 3 2" xfId="51422" xr:uid="{00000000-0005-0000-0000-000066CD0000}"/>
    <cellStyle name="Título 1 1 4 30" xfId="51423" xr:uid="{00000000-0005-0000-0000-000067CD0000}"/>
    <cellStyle name="Título 1 1 4 30 2" xfId="51424" xr:uid="{00000000-0005-0000-0000-000068CD0000}"/>
    <cellStyle name="Título 1 1 4 31" xfId="51425" xr:uid="{00000000-0005-0000-0000-000069CD0000}"/>
    <cellStyle name="Título 1 1 4 31 2" xfId="51426" xr:uid="{00000000-0005-0000-0000-00006ACD0000}"/>
    <cellStyle name="Título 1 1 4 32" xfId="51427" xr:uid="{00000000-0005-0000-0000-00006BCD0000}"/>
    <cellStyle name="Título 1 1 4 32 2" xfId="51428" xr:uid="{00000000-0005-0000-0000-00006CCD0000}"/>
    <cellStyle name="Título 1 1 4 33" xfId="51429" xr:uid="{00000000-0005-0000-0000-00006DCD0000}"/>
    <cellStyle name="Título 1 1 4 33 2" xfId="51430" xr:uid="{00000000-0005-0000-0000-00006ECD0000}"/>
    <cellStyle name="Título 1 1 4 34" xfId="51431" xr:uid="{00000000-0005-0000-0000-00006FCD0000}"/>
    <cellStyle name="Título 1 1 4 34 2" xfId="51432" xr:uid="{00000000-0005-0000-0000-000070CD0000}"/>
    <cellStyle name="Título 1 1 4 35" xfId="51433" xr:uid="{00000000-0005-0000-0000-000071CD0000}"/>
    <cellStyle name="Título 1 1 4 35 2" xfId="51434" xr:uid="{00000000-0005-0000-0000-000072CD0000}"/>
    <cellStyle name="Título 1 1 4 36" xfId="51435" xr:uid="{00000000-0005-0000-0000-000073CD0000}"/>
    <cellStyle name="Título 1 1 4 36 2" xfId="51436" xr:uid="{00000000-0005-0000-0000-000074CD0000}"/>
    <cellStyle name="Título 1 1 4 37" xfId="51437" xr:uid="{00000000-0005-0000-0000-000075CD0000}"/>
    <cellStyle name="Título 1 1 4 37 2" xfId="51438" xr:uid="{00000000-0005-0000-0000-000076CD0000}"/>
    <cellStyle name="Título 1 1 4 38" xfId="51439" xr:uid="{00000000-0005-0000-0000-000077CD0000}"/>
    <cellStyle name="Título 1 1 4 38 2" xfId="51440" xr:uid="{00000000-0005-0000-0000-000078CD0000}"/>
    <cellStyle name="Título 1 1 4 39" xfId="51441" xr:uid="{00000000-0005-0000-0000-000079CD0000}"/>
    <cellStyle name="Título 1 1 4 4" xfId="51442" xr:uid="{00000000-0005-0000-0000-00007ACD0000}"/>
    <cellStyle name="Título 1 1 4 4 2" xfId="51443" xr:uid="{00000000-0005-0000-0000-00007BCD0000}"/>
    <cellStyle name="Título 1 1 4 40" xfId="51444" xr:uid="{00000000-0005-0000-0000-00007CCD0000}"/>
    <cellStyle name="Título 1 1 4 41" xfId="51445" xr:uid="{00000000-0005-0000-0000-00007DCD0000}"/>
    <cellStyle name="Título 1 1 4 42" xfId="51446" xr:uid="{00000000-0005-0000-0000-00007ECD0000}"/>
    <cellStyle name="Título 1 1 4 43" xfId="51447" xr:uid="{00000000-0005-0000-0000-00007FCD0000}"/>
    <cellStyle name="Título 1 1 4 44" xfId="51448" xr:uid="{00000000-0005-0000-0000-000080CD0000}"/>
    <cellStyle name="Título 1 1 4 45" xfId="51449" xr:uid="{00000000-0005-0000-0000-000081CD0000}"/>
    <cellStyle name="Título 1 1 4 46" xfId="51450" xr:uid="{00000000-0005-0000-0000-000082CD0000}"/>
    <cellStyle name="Título 1 1 4 47" xfId="51451" xr:uid="{00000000-0005-0000-0000-000083CD0000}"/>
    <cellStyle name="Título 1 1 4 48" xfId="51452" xr:uid="{00000000-0005-0000-0000-000084CD0000}"/>
    <cellStyle name="Título 1 1 4 49" xfId="51453" xr:uid="{00000000-0005-0000-0000-000085CD0000}"/>
    <cellStyle name="Título 1 1 4 5" xfId="51454" xr:uid="{00000000-0005-0000-0000-000086CD0000}"/>
    <cellStyle name="Título 1 1 4 5 2" xfId="51455" xr:uid="{00000000-0005-0000-0000-000087CD0000}"/>
    <cellStyle name="Título 1 1 4 50" xfId="51456" xr:uid="{00000000-0005-0000-0000-000088CD0000}"/>
    <cellStyle name="Título 1 1 4 51" xfId="51457" xr:uid="{00000000-0005-0000-0000-000089CD0000}"/>
    <cellStyle name="Título 1 1 4 52" xfId="51458" xr:uid="{00000000-0005-0000-0000-00008ACD0000}"/>
    <cellStyle name="Título 1 1 4 53" xfId="51459" xr:uid="{00000000-0005-0000-0000-00008BCD0000}"/>
    <cellStyle name="Título 1 1 4 54" xfId="51460" xr:uid="{00000000-0005-0000-0000-00008CCD0000}"/>
    <cellStyle name="Título 1 1 4 55" xfId="51461" xr:uid="{00000000-0005-0000-0000-00008DCD0000}"/>
    <cellStyle name="Título 1 1 4 56" xfId="51462" xr:uid="{00000000-0005-0000-0000-00008ECD0000}"/>
    <cellStyle name="Título 1 1 4 57" xfId="51463" xr:uid="{00000000-0005-0000-0000-00008FCD0000}"/>
    <cellStyle name="Título 1 1 4 58" xfId="51464" xr:uid="{00000000-0005-0000-0000-000090CD0000}"/>
    <cellStyle name="Título 1 1 4 59" xfId="51465" xr:uid="{00000000-0005-0000-0000-000091CD0000}"/>
    <cellStyle name="Título 1 1 4 6" xfId="51466" xr:uid="{00000000-0005-0000-0000-000092CD0000}"/>
    <cellStyle name="Título 1 1 4 6 2" xfId="51467" xr:uid="{00000000-0005-0000-0000-000093CD0000}"/>
    <cellStyle name="Título 1 1 4 60" xfId="51468" xr:uid="{00000000-0005-0000-0000-000094CD0000}"/>
    <cellStyle name="Título 1 1 4 61" xfId="51469" xr:uid="{00000000-0005-0000-0000-000095CD0000}"/>
    <cellStyle name="Título 1 1 4 62" xfId="51470" xr:uid="{00000000-0005-0000-0000-000096CD0000}"/>
    <cellStyle name="Título 1 1 4 63" xfId="51471" xr:uid="{00000000-0005-0000-0000-000097CD0000}"/>
    <cellStyle name="Título 1 1 4 64" xfId="51472" xr:uid="{00000000-0005-0000-0000-000098CD0000}"/>
    <cellStyle name="Título 1 1 4 65" xfId="51473" xr:uid="{00000000-0005-0000-0000-000099CD0000}"/>
    <cellStyle name="Título 1 1 4 66" xfId="51474" xr:uid="{00000000-0005-0000-0000-00009ACD0000}"/>
    <cellStyle name="Título 1 1 4 67" xfId="51475" xr:uid="{00000000-0005-0000-0000-00009BCD0000}"/>
    <cellStyle name="Título 1 1 4 68" xfId="51476" xr:uid="{00000000-0005-0000-0000-00009CCD0000}"/>
    <cellStyle name="Título 1 1 4 69" xfId="51477" xr:uid="{00000000-0005-0000-0000-00009DCD0000}"/>
    <cellStyle name="Título 1 1 4 7" xfId="51478" xr:uid="{00000000-0005-0000-0000-00009ECD0000}"/>
    <cellStyle name="Título 1 1 4 7 2" xfId="51479" xr:uid="{00000000-0005-0000-0000-00009FCD0000}"/>
    <cellStyle name="Título 1 1 4 70" xfId="52642" xr:uid="{00000000-0005-0000-0000-0000A0CD0000}"/>
    <cellStyle name="Título 1 1 4 71" xfId="53087" xr:uid="{00000000-0005-0000-0000-0000A1CD0000}"/>
    <cellStyle name="Título 1 1 4 8" xfId="51480" xr:uid="{00000000-0005-0000-0000-0000A2CD0000}"/>
    <cellStyle name="Título 1 1 4 8 2" xfId="51481" xr:uid="{00000000-0005-0000-0000-0000A3CD0000}"/>
    <cellStyle name="Título 1 1 4 9" xfId="51482" xr:uid="{00000000-0005-0000-0000-0000A4CD0000}"/>
    <cellStyle name="Título 1 1 4 9 2" xfId="51483" xr:uid="{00000000-0005-0000-0000-0000A5CD0000}"/>
    <cellStyle name="Título 1 1 40" xfId="51484" xr:uid="{00000000-0005-0000-0000-0000A6CD0000}"/>
    <cellStyle name="Título 1 1 40 2" xfId="51485" xr:uid="{00000000-0005-0000-0000-0000A7CD0000}"/>
    <cellStyle name="Título 1 1 41" xfId="51486" xr:uid="{00000000-0005-0000-0000-0000A8CD0000}"/>
    <cellStyle name="Título 1 1 41 2" xfId="51487" xr:uid="{00000000-0005-0000-0000-0000A9CD0000}"/>
    <cellStyle name="Título 1 1 42" xfId="51488" xr:uid="{00000000-0005-0000-0000-0000AACD0000}"/>
    <cellStyle name="Título 1 1 42 2" xfId="51489" xr:uid="{00000000-0005-0000-0000-0000ABCD0000}"/>
    <cellStyle name="Título 1 1 43" xfId="51490" xr:uid="{00000000-0005-0000-0000-0000ACCD0000}"/>
    <cellStyle name="Título 1 1 43 2" xfId="51491" xr:uid="{00000000-0005-0000-0000-0000ADCD0000}"/>
    <cellStyle name="Título 1 1 44" xfId="51492" xr:uid="{00000000-0005-0000-0000-0000AECD0000}"/>
    <cellStyle name="Título 1 1 44 2" xfId="51493" xr:uid="{00000000-0005-0000-0000-0000AFCD0000}"/>
    <cellStyle name="Título 1 1 45" xfId="51494" xr:uid="{00000000-0005-0000-0000-0000B0CD0000}"/>
    <cellStyle name="Título 1 1 45 2" xfId="51495" xr:uid="{00000000-0005-0000-0000-0000B1CD0000}"/>
    <cellStyle name="Título 1 1 46" xfId="51496" xr:uid="{00000000-0005-0000-0000-0000B2CD0000}"/>
    <cellStyle name="Título 1 1 46 2" xfId="51497" xr:uid="{00000000-0005-0000-0000-0000B3CD0000}"/>
    <cellStyle name="Título 1 1 47" xfId="51498" xr:uid="{00000000-0005-0000-0000-0000B4CD0000}"/>
    <cellStyle name="Título 1 1 47 2" xfId="51499" xr:uid="{00000000-0005-0000-0000-0000B5CD0000}"/>
    <cellStyle name="Título 1 1 48" xfId="51500" xr:uid="{00000000-0005-0000-0000-0000B6CD0000}"/>
    <cellStyle name="Título 1 1 48 2" xfId="51501" xr:uid="{00000000-0005-0000-0000-0000B7CD0000}"/>
    <cellStyle name="Título 1 1 49" xfId="51502" xr:uid="{00000000-0005-0000-0000-0000B8CD0000}"/>
    <cellStyle name="Título 1 1 49 2" xfId="51503" xr:uid="{00000000-0005-0000-0000-0000B9CD0000}"/>
    <cellStyle name="Título 1 1 5" xfId="1450" xr:uid="{00000000-0005-0000-0000-0000BACD0000}"/>
    <cellStyle name="Título 1 1 5 10" xfId="51504" xr:uid="{00000000-0005-0000-0000-0000BBCD0000}"/>
    <cellStyle name="Título 1 1 5 10 2" xfId="51505" xr:uid="{00000000-0005-0000-0000-0000BCCD0000}"/>
    <cellStyle name="Título 1 1 5 11" xfId="51506" xr:uid="{00000000-0005-0000-0000-0000BDCD0000}"/>
    <cellStyle name="Título 1 1 5 11 2" xfId="51507" xr:uid="{00000000-0005-0000-0000-0000BECD0000}"/>
    <cellStyle name="Título 1 1 5 12" xfId="51508" xr:uid="{00000000-0005-0000-0000-0000BFCD0000}"/>
    <cellStyle name="Título 1 1 5 12 2" xfId="51509" xr:uid="{00000000-0005-0000-0000-0000C0CD0000}"/>
    <cellStyle name="Título 1 1 5 13" xfId="51510" xr:uid="{00000000-0005-0000-0000-0000C1CD0000}"/>
    <cellStyle name="Título 1 1 5 13 2" xfId="51511" xr:uid="{00000000-0005-0000-0000-0000C2CD0000}"/>
    <cellStyle name="Título 1 1 5 14" xfId="51512" xr:uid="{00000000-0005-0000-0000-0000C3CD0000}"/>
    <cellStyle name="Título 1 1 5 14 2" xfId="51513" xr:uid="{00000000-0005-0000-0000-0000C4CD0000}"/>
    <cellStyle name="Título 1 1 5 15" xfId="51514" xr:uid="{00000000-0005-0000-0000-0000C5CD0000}"/>
    <cellStyle name="Título 1 1 5 15 2" xfId="51515" xr:uid="{00000000-0005-0000-0000-0000C6CD0000}"/>
    <cellStyle name="Título 1 1 5 16" xfId="51516" xr:uid="{00000000-0005-0000-0000-0000C7CD0000}"/>
    <cellStyle name="Título 1 1 5 16 2" xfId="51517" xr:uid="{00000000-0005-0000-0000-0000C8CD0000}"/>
    <cellStyle name="Título 1 1 5 17" xfId="51518" xr:uid="{00000000-0005-0000-0000-0000C9CD0000}"/>
    <cellStyle name="Título 1 1 5 17 2" xfId="51519" xr:uid="{00000000-0005-0000-0000-0000CACD0000}"/>
    <cellStyle name="Título 1 1 5 18" xfId="51520" xr:uid="{00000000-0005-0000-0000-0000CBCD0000}"/>
    <cellStyle name="Título 1 1 5 18 2" xfId="51521" xr:uid="{00000000-0005-0000-0000-0000CCCD0000}"/>
    <cellStyle name="Título 1 1 5 19" xfId="51522" xr:uid="{00000000-0005-0000-0000-0000CDCD0000}"/>
    <cellStyle name="Título 1 1 5 19 2" xfId="51523" xr:uid="{00000000-0005-0000-0000-0000CECD0000}"/>
    <cellStyle name="Título 1 1 5 2" xfId="1451" xr:uid="{00000000-0005-0000-0000-0000CFCD0000}"/>
    <cellStyle name="Título 1 1 5 2 2" xfId="51524" xr:uid="{00000000-0005-0000-0000-0000D0CD0000}"/>
    <cellStyle name="Título 1 1 5 20" xfId="51525" xr:uid="{00000000-0005-0000-0000-0000D1CD0000}"/>
    <cellStyle name="Título 1 1 5 20 2" xfId="51526" xr:uid="{00000000-0005-0000-0000-0000D2CD0000}"/>
    <cellStyle name="Título 1 1 5 21" xfId="51527" xr:uid="{00000000-0005-0000-0000-0000D3CD0000}"/>
    <cellStyle name="Título 1 1 5 21 2" xfId="51528" xr:uid="{00000000-0005-0000-0000-0000D4CD0000}"/>
    <cellStyle name="Título 1 1 5 22" xfId="51529" xr:uid="{00000000-0005-0000-0000-0000D5CD0000}"/>
    <cellStyle name="Título 1 1 5 22 2" xfId="51530" xr:uid="{00000000-0005-0000-0000-0000D6CD0000}"/>
    <cellStyle name="Título 1 1 5 23" xfId="51531" xr:uid="{00000000-0005-0000-0000-0000D7CD0000}"/>
    <cellStyle name="Título 1 1 5 23 2" xfId="51532" xr:uid="{00000000-0005-0000-0000-0000D8CD0000}"/>
    <cellStyle name="Título 1 1 5 24" xfId="51533" xr:uid="{00000000-0005-0000-0000-0000D9CD0000}"/>
    <cellStyle name="Título 1 1 5 24 2" xfId="51534" xr:uid="{00000000-0005-0000-0000-0000DACD0000}"/>
    <cellStyle name="Título 1 1 5 25" xfId="51535" xr:uid="{00000000-0005-0000-0000-0000DBCD0000}"/>
    <cellStyle name="Título 1 1 5 25 2" xfId="51536" xr:uid="{00000000-0005-0000-0000-0000DCCD0000}"/>
    <cellStyle name="Título 1 1 5 26" xfId="51537" xr:uid="{00000000-0005-0000-0000-0000DDCD0000}"/>
    <cellStyle name="Título 1 1 5 26 2" xfId="51538" xr:uid="{00000000-0005-0000-0000-0000DECD0000}"/>
    <cellStyle name="Título 1 1 5 27" xfId="51539" xr:uid="{00000000-0005-0000-0000-0000DFCD0000}"/>
    <cellStyle name="Título 1 1 5 27 2" xfId="51540" xr:uid="{00000000-0005-0000-0000-0000E0CD0000}"/>
    <cellStyle name="Título 1 1 5 28" xfId="51541" xr:uid="{00000000-0005-0000-0000-0000E1CD0000}"/>
    <cellStyle name="Título 1 1 5 28 2" xfId="51542" xr:uid="{00000000-0005-0000-0000-0000E2CD0000}"/>
    <cellStyle name="Título 1 1 5 29" xfId="51543" xr:uid="{00000000-0005-0000-0000-0000E3CD0000}"/>
    <cellStyle name="Título 1 1 5 29 2" xfId="51544" xr:uid="{00000000-0005-0000-0000-0000E4CD0000}"/>
    <cellStyle name="Título 1 1 5 3" xfId="1452" xr:uid="{00000000-0005-0000-0000-0000E5CD0000}"/>
    <cellStyle name="Título 1 1 5 3 2" xfId="51545" xr:uid="{00000000-0005-0000-0000-0000E6CD0000}"/>
    <cellStyle name="Título 1 1 5 30" xfId="51546" xr:uid="{00000000-0005-0000-0000-0000E7CD0000}"/>
    <cellStyle name="Título 1 1 5 30 2" xfId="51547" xr:uid="{00000000-0005-0000-0000-0000E8CD0000}"/>
    <cellStyle name="Título 1 1 5 31" xfId="51548" xr:uid="{00000000-0005-0000-0000-0000E9CD0000}"/>
    <cellStyle name="Título 1 1 5 31 2" xfId="51549" xr:uid="{00000000-0005-0000-0000-0000EACD0000}"/>
    <cellStyle name="Título 1 1 5 32" xfId="51550" xr:uid="{00000000-0005-0000-0000-0000EBCD0000}"/>
    <cellStyle name="Título 1 1 5 32 2" xfId="51551" xr:uid="{00000000-0005-0000-0000-0000ECCD0000}"/>
    <cellStyle name="Título 1 1 5 33" xfId="51552" xr:uid="{00000000-0005-0000-0000-0000EDCD0000}"/>
    <cellStyle name="Título 1 1 5 33 2" xfId="51553" xr:uid="{00000000-0005-0000-0000-0000EECD0000}"/>
    <cellStyle name="Título 1 1 5 34" xfId="51554" xr:uid="{00000000-0005-0000-0000-0000EFCD0000}"/>
    <cellStyle name="Título 1 1 5 34 2" xfId="51555" xr:uid="{00000000-0005-0000-0000-0000F0CD0000}"/>
    <cellStyle name="Título 1 1 5 35" xfId="51556" xr:uid="{00000000-0005-0000-0000-0000F1CD0000}"/>
    <cellStyle name="Título 1 1 5 35 2" xfId="51557" xr:uid="{00000000-0005-0000-0000-0000F2CD0000}"/>
    <cellStyle name="Título 1 1 5 36" xfId="51558" xr:uid="{00000000-0005-0000-0000-0000F3CD0000}"/>
    <cellStyle name="Título 1 1 5 36 2" xfId="51559" xr:uid="{00000000-0005-0000-0000-0000F4CD0000}"/>
    <cellStyle name="Título 1 1 5 37" xfId="51560" xr:uid="{00000000-0005-0000-0000-0000F5CD0000}"/>
    <cellStyle name="Título 1 1 5 37 2" xfId="51561" xr:uid="{00000000-0005-0000-0000-0000F6CD0000}"/>
    <cellStyle name="Título 1 1 5 38" xfId="51562" xr:uid="{00000000-0005-0000-0000-0000F7CD0000}"/>
    <cellStyle name="Título 1 1 5 38 2" xfId="51563" xr:uid="{00000000-0005-0000-0000-0000F8CD0000}"/>
    <cellStyle name="Título 1 1 5 39" xfId="51564" xr:uid="{00000000-0005-0000-0000-0000F9CD0000}"/>
    <cellStyle name="Título 1 1 5 4" xfId="51565" xr:uid="{00000000-0005-0000-0000-0000FACD0000}"/>
    <cellStyle name="Título 1 1 5 4 2" xfId="51566" xr:uid="{00000000-0005-0000-0000-0000FBCD0000}"/>
    <cellStyle name="Título 1 1 5 40" xfId="51567" xr:uid="{00000000-0005-0000-0000-0000FCCD0000}"/>
    <cellStyle name="Título 1 1 5 41" xfId="51568" xr:uid="{00000000-0005-0000-0000-0000FDCD0000}"/>
    <cellStyle name="Título 1 1 5 42" xfId="51569" xr:uid="{00000000-0005-0000-0000-0000FECD0000}"/>
    <cellStyle name="Título 1 1 5 43" xfId="51570" xr:uid="{00000000-0005-0000-0000-0000FFCD0000}"/>
    <cellStyle name="Título 1 1 5 44" xfId="51571" xr:uid="{00000000-0005-0000-0000-000000CE0000}"/>
    <cellStyle name="Título 1 1 5 45" xfId="51572" xr:uid="{00000000-0005-0000-0000-000001CE0000}"/>
    <cellStyle name="Título 1 1 5 46" xfId="51573" xr:uid="{00000000-0005-0000-0000-000002CE0000}"/>
    <cellStyle name="Título 1 1 5 47" xfId="51574" xr:uid="{00000000-0005-0000-0000-000003CE0000}"/>
    <cellStyle name="Título 1 1 5 48" xfId="51575" xr:uid="{00000000-0005-0000-0000-000004CE0000}"/>
    <cellStyle name="Título 1 1 5 49" xfId="51576" xr:uid="{00000000-0005-0000-0000-000005CE0000}"/>
    <cellStyle name="Título 1 1 5 5" xfId="51577" xr:uid="{00000000-0005-0000-0000-000006CE0000}"/>
    <cellStyle name="Título 1 1 5 5 2" xfId="51578" xr:uid="{00000000-0005-0000-0000-000007CE0000}"/>
    <cellStyle name="Título 1 1 5 50" xfId="51579" xr:uid="{00000000-0005-0000-0000-000008CE0000}"/>
    <cellStyle name="Título 1 1 5 51" xfId="51580" xr:uid="{00000000-0005-0000-0000-000009CE0000}"/>
    <cellStyle name="Título 1 1 5 52" xfId="51581" xr:uid="{00000000-0005-0000-0000-00000ACE0000}"/>
    <cellStyle name="Título 1 1 5 53" xfId="51582" xr:uid="{00000000-0005-0000-0000-00000BCE0000}"/>
    <cellStyle name="Título 1 1 5 54" xfId="51583" xr:uid="{00000000-0005-0000-0000-00000CCE0000}"/>
    <cellStyle name="Título 1 1 5 55" xfId="51584" xr:uid="{00000000-0005-0000-0000-00000DCE0000}"/>
    <cellStyle name="Título 1 1 5 56" xfId="51585" xr:uid="{00000000-0005-0000-0000-00000ECE0000}"/>
    <cellStyle name="Título 1 1 5 57" xfId="51586" xr:uid="{00000000-0005-0000-0000-00000FCE0000}"/>
    <cellStyle name="Título 1 1 5 58" xfId="51587" xr:uid="{00000000-0005-0000-0000-000010CE0000}"/>
    <cellStyle name="Título 1 1 5 59" xfId="51588" xr:uid="{00000000-0005-0000-0000-000011CE0000}"/>
    <cellStyle name="Título 1 1 5 6" xfId="51589" xr:uid="{00000000-0005-0000-0000-000012CE0000}"/>
    <cellStyle name="Título 1 1 5 6 2" xfId="51590" xr:uid="{00000000-0005-0000-0000-000013CE0000}"/>
    <cellStyle name="Título 1 1 5 60" xfId="51591" xr:uid="{00000000-0005-0000-0000-000014CE0000}"/>
    <cellStyle name="Título 1 1 5 61" xfId="51592" xr:uid="{00000000-0005-0000-0000-000015CE0000}"/>
    <cellStyle name="Título 1 1 5 62" xfId="51593" xr:uid="{00000000-0005-0000-0000-000016CE0000}"/>
    <cellStyle name="Título 1 1 5 63" xfId="51594" xr:uid="{00000000-0005-0000-0000-000017CE0000}"/>
    <cellStyle name="Título 1 1 5 64" xfId="51595" xr:uid="{00000000-0005-0000-0000-000018CE0000}"/>
    <cellStyle name="Título 1 1 5 65" xfId="51596" xr:uid="{00000000-0005-0000-0000-000019CE0000}"/>
    <cellStyle name="Título 1 1 5 66" xfId="51597" xr:uid="{00000000-0005-0000-0000-00001ACE0000}"/>
    <cellStyle name="Título 1 1 5 67" xfId="51598" xr:uid="{00000000-0005-0000-0000-00001BCE0000}"/>
    <cellStyle name="Título 1 1 5 68" xfId="51599" xr:uid="{00000000-0005-0000-0000-00001CCE0000}"/>
    <cellStyle name="Título 1 1 5 69" xfId="51600" xr:uid="{00000000-0005-0000-0000-00001DCE0000}"/>
    <cellStyle name="Título 1 1 5 7" xfId="51601" xr:uid="{00000000-0005-0000-0000-00001ECE0000}"/>
    <cellStyle name="Título 1 1 5 7 2" xfId="51602" xr:uid="{00000000-0005-0000-0000-00001FCE0000}"/>
    <cellStyle name="Título 1 1 5 70" xfId="52831" xr:uid="{00000000-0005-0000-0000-000020CE0000}"/>
    <cellStyle name="Título 1 1 5 71" xfId="53292" xr:uid="{00000000-0005-0000-0000-000021CE0000}"/>
    <cellStyle name="Título 1 1 5 8" xfId="51603" xr:uid="{00000000-0005-0000-0000-000022CE0000}"/>
    <cellStyle name="Título 1 1 5 8 2" xfId="51604" xr:uid="{00000000-0005-0000-0000-000023CE0000}"/>
    <cellStyle name="Título 1 1 5 9" xfId="51605" xr:uid="{00000000-0005-0000-0000-000024CE0000}"/>
    <cellStyle name="Título 1 1 5 9 2" xfId="51606" xr:uid="{00000000-0005-0000-0000-000025CE0000}"/>
    <cellStyle name="Título 1 1 50" xfId="51607" xr:uid="{00000000-0005-0000-0000-000026CE0000}"/>
    <cellStyle name="Título 1 1 50 2" xfId="51608" xr:uid="{00000000-0005-0000-0000-000027CE0000}"/>
    <cellStyle name="Título 1 1 51" xfId="51609" xr:uid="{00000000-0005-0000-0000-000028CE0000}"/>
    <cellStyle name="Título 1 1 51 2" xfId="51610" xr:uid="{00000000-0005-0000-0000-000029CE0000}"/>
    <cellStyle name="Título 1 1 52" xfId="51611" xr:uid="{00000000-0005-0000-0000-00002ACE0000}"/>
    <cellStyle name="Título 1 1 52 2" xfId="51612" xr:uid="{00000000-0005-0000-0000-00002BCE0000}"/>
    <cellStyle name="Título 1 1 53" xfId="51613" xr:uid="{00000000-0005-0000-0000-00002CCE0000}"/>
    <cellStyle name="Título 1 1 53 2" xfId="51614" xr:uid="{00000000-0005-0000-0000-00002DCE0000}"/>
    <cellStyle name="Título 1 1 54" xfId="51615" xr:uid="{00000000-0005-0000-0000-00002ECE0000}"/>
    <cellStyle name="Título 1 1 54 2" xfId="51616" xr:uid="{00000000-0005-0000-0000-00002FCE0000}"/>
    <cellStyle name="Título 1 1 55" xfId="51617" xr:uid="{00000000-0005-0000-0000-000030CE0000}"/>
    <cellStyle name="Título 1 1 55 2" xfId="51618" xr:uid="{00000000-0005-0000-0000-000031CE0000}"/>
    <cellStyle name="Título 1 1 56" xfId="51619" xr:uid="{00000000-0005-0000-0000-000032CE0000}"/>
    <cellStyle name="Título 1 1 56 2" xfId="51620" xr:uid="{00000000-0005-0000-0000-000033CE0000}"/>
    <cellStyle name="Título 1 1 57" xfId="51621" xr:uid="{00000000-0005-0000-0000-000034CE0000}"/>
    <cellStyle name="Título 1 1 57 2" xfId="51622" xr:uid="{00000000-0005-0000-0000-000035CE0000}"/>
    <cellStyle name="Título 1 1 58" xfId="51623" xr:uid="{00000000-0005-0000-0000-000036CE0000}"/>
    <cellStyle name="Título 1 1 59" xfId="51624" xr:uid="{00000000-0005-0000-0000-000037CE0000}"/>
    <cellStyle name="Título 1 1 6" xfId="1453" xr:uid="{00000000-0005-0000-0000-000038CE0000}"/>
    <cellStyle name="Título 1 1 6 10" xfId="51625" xr:uid="{00000000-0005-0000-0000-000039CE0000}"/>
    <cellStyle name="Título 1 1 6 10 2" xfId="51626" xr:uid="{00000000-0005-0000-0000-00003ACE0000}"/>
    <cellStyle name="Título 1 1 6 11" xfId="51627" xr:uid="{00000000-0005-0000-0000-00003BCE0000}"/>
    <cellStyle name="Título 1 1 6 11 2" xfId="51628" xr:uid="{00000000-0005-0000-0000-00003CCE0000}"/>
    <cellStyle name="Título 1 1 6 12" xfId="51629" xr:uid="{00000000-0005-0000-0000-00003DCE0000}"/>
    <cellStyle name="Título 1 1 6 12 2" xfId="51630" xr:uid="{00000000-0005-0000-0000-00003ECE0000}"/>
    <cellStyle name="Título 1 1 6 13" xfId="51631" xr:uid="{00000000-0005-0000-0000-00003FCE0000}"/>
    <cellStyle name="Título 1 1 6 13 2" xfId="51632" xr:uid="{00000000-0005-0000-0000-000040CE0000}"/>
    <cellStyle name="Título 1 1 6 14" xfId="51633" xr:uid="{00000000-0005-0000-0000-000041CE0000}"/>
    <cellStyle name="Título 1 1 6 14 2" xfId="51634" xr:uid="{00000000-0005-0000-0000-000042CE0000}"/>
    <cellStyle name="Título 1 1 6 15" xfId="51635" xr:uid="{00000000-0005-0000-0000-000043CE0000}"/>
    <cellStyle name="Título 1 1 6 15 2" xfId="51636" xr:uid="{00000000-0005-0000-0000-000044CE0000}"/>
    <cellStyle name="Título 1 1 6 16" xfId="51637" xr:uid="{00000000-0005-0000-0000-000045CE0000}"/>
    <cellStyle name="Título 1 1 6 16 2" xfId="51638" xr:uid="{00000000-0005-0000-0000-000046CE0000}"/>
    <cellStyle name="Título 1 1 6 17" xfId="51639" xr:uid="{00000000-0005-0000-0000-000047CE0000}"/>
    <cellStyle name="Título 1 1 6 17 2" xfId="51640" xr:uid="{00000000-0005-0000-0000-000048CE0000}"/>
    <cellStyle name="Título 1 1 6 18" xfId="51641" xr:uid="{00000000-0005-0000-0000-000049CE0000}"/>
    <cellStyle name="Título 1 1 6 18 2" xfId="51642" xr:uid="{00000000-0005-0000-0000-00004ACE0000}"/>
    <cellStyle name="Título 1 1 6 19" xfId="51643" xr:uid="{00000000-0005-0000-0000-00004BCE0000}"/>
    <cellStyle name="Título 1 1 6 19 2" xfId="51644" xr:uid="{00000000-0005-0000-0000-00004CCE0000}"/>
    <cellStyle name="Título 1 1 6 2" xfId="1454" xr:uid="{00000000-0005-0000-0000-00004DCE0000}"/>
    <cellStyle name="Título 1 1 6 2 2" xfId="51645" xr:uid="{00000000-0005-0000-0000-00004ECE0000}"/>
    <cellStyle name="Título 1 1 6 20" xfId="51646" xr:uid="{00000000-0005-0000-0000-00004FCE0000}"/>
    <cellStyle name="Título 1 1 6 20 2" xfId="51647" xr:uid="{00000000-0005-0000-0000-000050CE0000}"/>
    <cellStyle name="Título 1 1 6 21" xfId="51648" xr:uid="{00000000-0005-0000-0000-000051CE0000}"/>
    <cellStyle name="Título 1 1 6 21 2" xfId="51649" xr:uid="{00000000-0005-0000-0000-000052CE0000}"/>
    <cellStyle name="Título 1 1 6 22" xfId="51650" xr:uid="{00000000-0005-0000-0000-000053CE0000}"/>
    <cellStyle name="Título 1 1 6 22 2" xfId="51651" xr:uid="{00000000-0005-0000-0000-000054CE0000}"/>
    <cellStyle name="Título 1 1 6 23" xfId="51652" xr:uid="{00000000-0005-0000-0000-000055CE0000}"/>
    <cellStyle name="Título 1 1 6 23 2" xfId="51653" xr:uid="{00000000-0005-0000-0000-000056CE0000}"/>
    <cellStyle name="Título 1 1 6 24" xfId="51654" xr:uid="{00000000-0005-0000-0000-000057CE0000}"/>
    <cellStyle name="Título 1 1 6 24 2" xfId="51655" xr:uid="{00000000-0005-0000-0000-000058CE0000}"/>
    <cellStyle name="Título 1 1 6 25" xfId="51656" xr:uid="{00000000-0005-0000-0000-000059CE0000}"/>
    <cellStyle name="Título 1 1 6 25 2" xfId="51657" xr:uid="{00000000-0005-0000-0000-00005ACE0000}"/>
    <cellStyle name="Título 1 1 6 26" xfId="51658" xr:uid="{00000000-0005-0000-0000-00005BCE0000}"/>
    <cellStyle name="Título 1 1 6 26 2" xfId="51659" xr:uid="{00000000-0005-0000-0000-00005CCE0000}"/>
    <cellStyle name="Título 1 1 6 27" xfId="51660" xr:uid="{00000000-0005-0000-0000-00005DCE0000}"/>
    <cellStyle name="Título 1 1 6 27 2" xfId="51661" xr:uid="{00000000-0005-0000-0000-00005ECE0000}"/>
    <cellStyle name="Título 1 1 6 28" xfId="51662" xr:uid="{00000000-0005-0000-0000-00005FCE0000}"/>
    <cellStyle name="Título 1 1 6 28 2" xfId="51663" xr:uid="{00000000-0005-0000-0000-000060CE0000}"/>
    <cellStyle name="Título 1 1 6 29" xfId="51664" xr:uid="{00000000-0005-0000-0000-000061CE0000}"/>
    <cellStyle name="Título 1 1 6 29 2" xfId="51665" xr:uid="{00000000-0005-0000-0000-000062CE0000}"/>
    <cellStyle name="Título 1 1 6 3" xfId="1455" xr:uid="{00000000-0005-0000-0000-000063CE0000}"/>
    <cellStyle name="Título 1 1 6 3 2" xfId="51666" xr:uid="{00000000-0005-0000-0000-000064CE0000}"/>
    <cellStyle name="Título 1 1 6 30" xfId="51667" xr:uid="{00000000-0005-0000-0000-000065CE0000}"/>
    <cellStyle name="Título 1 1 6 30 2" xfId="51668" xr:uid="{00000000-0005-0000-0000-000066CE0000}"/>
    <cellStyle name="Título 1 1 6 31" xfId="51669" xr:uid="{00000000-0005-0000-0000-000067CE0000}"/>
    <cellStyle name="Título 1 1 6 31 2" xfId="51670" xr:uid="{00000000-0005-0000-0000-000068CE0000}"/>
    <cellStyle name="Título 1 1 6 32" xfId="51671" xr:uid="{00000000-0005-0000-0000-000069CE0000}"/>
    <cellStyle name="Título 1 1 6 32 2" xfId="51672" xr:uid="{00000000-0005-0000-0000-00006ACE0000}"/>
    <cellStyle name="Título 1 1 6 33" xfId="51673" xr:uid="{00000000-0005-0000-0000-00006BCE0000}"/>
    <cellStyle name="Título 1 1 6 33 2" xfId="51674" xr:uid="{00000000-0005-0000-0000-00006CCE0000}"/>
    <cellStyle name="Título 1 1 6 34" xfId="51675" xr:uid="{00000000-0005-0000-0000-00006DCE0000}"/>
    <cellStyle name="Título 1 1 6 34 2" xfId="51676" xr:uid="{00000000-0005-0000-0000-00006ECE0000}"/>
    <cellStyle name="Título 1 1 6 35" xfId="51677" xr:uid="{00000000-0005-0000-0000-00006FCE0000}"/>
    <cellStyle name="Título 1 1 6 35 2" xfId="51678" xr:uid="{00000000-0005-0000-0000-000070CE0000}"/>
    <cellStyle name="Título 1 1 6 36" xfId="51679" xr:uid="{00000000-0005-0000-0000-000071CE0000}"/>
    <cellStyle name="Título 1 1 6 36 2" xfId="51680" xr:uid="{00000000-0005-0000-0000-000072CE0000}"/>
    <cellStyle name="Título 1 1 6 37" xfId="51681" xr:uid="{00000000-0005-0000-0000-000073CE0000}"/>
    <cellStyle name="Título 1 1 6 37 2" xfId="51682" xr:uid="{00000000-0005-0000-0000-000074CE0000}"/>
    <cellStyle name="Título 1 1 6 38" xfId="51683" xr:uid="{00000000-0005-0000-0000-000075CE0000}"/>
    <cellStyle name="Título 1 1 6 38 2" xfId="51684" xr:uid="{00000000-0005-0000-0000-000076CE0000}"/>
    <cellStyle name="Título 1 1 6 39" xfId="51685" xr:uid="{00000000-0005-0000-0000-000077CE0000}"/>
    <cellStyle name="Título 1 1 6 4" xfId="51686" xr:uid="{00000000-0005-0000-0000-000078CE0000}"/>
    <cellStyle name="Título 1 1 6 4 2" xfId="51687" xr:uid="{00000000-0005-0000-0000-000079CE0000}"/>
    <cellStyle name="Título 1 1 6 40" xfId="51688" xr:uid="{00000000-0005-0000-0000-00007ACE0000}"/>
    <cellStyle name="Título 1 1 6 41" xfId="51689" xr:uid="{00000000-0005-0000-0000-00007BCE0000}"/>
    <cellStyle name="Título 1 1 6 42" xfId="51690" xr:uid="{00000000-0005-0000-0000-00007CCE0000}"/>
    <cellStyle name="Título 1 1 6 43" xfId="51691" xr:uid="{00000000-0005-0000-0000-00007DCE0000}"/>
    <cellStyle name="Título 1 1 6 44" xfId="51692" xr:uid="{00000000-0005-0000-0000-00007ECE0000}"/>
    <cellStyle name="Título 1 1 6 45" xfId="51693" xr:uid="{00000000-0005-0000-0000-00007FCE0000}"/>
    <cellStyle name="Título 1 1 6 46" xfId="51694" xr:uid="{00000000-0005-0000-0000-000080CE0000}"/>
    <cellStyle name="Título 1 1 6 47" xfId="51695" xr:uid="{00000000-0005-0000-0000-000081CE0000}"/>
    <cellStyle name="Título 1 1 6 48" xfId="51696" xr:uid="{00000000-0005-0000-0000-000082CE0000}"/>
    <cellStyle name="Título 1 1 6 49" xfId="51697" xr:uid="{00000000-0005-0000-0000-000083CE0000}"/>
    <cellStyle name="Título 1 1 6 5" xfId="51698" xr:uid="{00000000-0005-0000-0000-000084CE0000}"/>
    <cellStyle name="Título 1 1 6 5 2" xfId="51699" xr:uid="{00000000-0005-0000-0000-000085CE0000}"/>
    <cellStyle name="Título 1 1 6 50" xfId="51700" xr:uid="{00000000-0005-0000-0000-000086CE0000}"/>
    <cellStyle name="Título 1 1 6 51" xfId="51701" xr:uid="{00000000-0005-0000-0000-000087CE0000}"/>
    <cellStyle name="Título 1 1 6 52" xfId="51702" xr:uid="{00000000-0005-0000-0000-000088CE0000}"/>
    <cellStyle name="Título 1 1 6 53" xfId="51703" xr:uid="{00000000-0005-0000-0000-000089CE0000}"/>
    <cellStyle name="Título 1 1 6 54" xfId="51704" xr:uid="{00000000-0005-0000-0000-00008ACE0000}"/>
    <cellStyle name="Título 1 1 6 55" xfId="51705" xr:uid="{00000000-0005-0000-0000-00008BCE0000}"/>
    <cellStyle name="Título 1 1 6 56" xfId="51706" xr:uid="{00000000-0005-0000-0000-00008CCE0000}"/>
    <cellStyle name="Título 1 1 6 57" xfId="51707" xr:uid="{00000000-0005-0000-0000-00008DCE0000}"/>
    <cellStyle name="Título 1 1 6 58" xfId="51708" xr:uid="{00000000-0005-0000-0000-00008ECE0000}"/>
    <cellStyle name="Título 1 1 6 59" xfId="51709" xr:uid="{00000000-0005-0000-0000-00008FCE0000}"/>
    <cellStyle name="Título 1 1 6 6" xfId="51710" xr:uid="{00000000-0005-0000-0000-000090CE0000}"/>
    <cellStyle name="Título 1 1 6 6 2" xfId="51711" xr:uid="{00000000-0005-0000-0000-000091CE0000}"/>
    <cellStyle name="Título 1 1 6 60" xfId="51712" xr:uid="{00000000-0005-0000-0000-000092CE0000}"/>
    <cellStyle name="Título 1 1 6 61" xfId="51713" xr:uid="{00000000-0005-0000-0000-000093CE0000}"/>
    <cellStyle name="Título 1 1 6 62" xfId="51714" xr:uid="{00000000-0005-0000-0000-000094CE0000}"/>
    <cellStyle name="Título 1 1 6 63" xfId="51715" xr:uid="{00000000-0005-0000-0000-000095CE0000}"/>
    <cellStyle name="Título 1 1 6 64" xfId="51716" xr:uid="{00000000-0005-0000-0000-000096CE0000}"/>
    <cellStyle name="Título 1 1 6 65" xfId="51717" xr:uid="{00000000-0005-0000-0000-000097CE0000}"/>
    <cellStyle name="Título 1 1 6 66" xfId="51718" xr:uid="{00000000-0005-0000-0000-000098CE0000}"/>
    <cellStyle name="Título 1 1 6 67" xfId="51719" xr:uid="{00000000-0005-0000-0000-000099CE0000}"/>
    <cellStyle name="Título 1 1 6 68" xfId="51720" xr:uid="{00000000-0005-0000-0000-00009ACE0000}"/>
    <cellStyle name="Título 1 1 6 69" xfId="51721" xr:uid="{00000000-0005-0000-0000-00009BCE0000}"/>
    <cellStyle name="Título 1 1 6 7" xfId="51722" xr:uid="{00000000-0005-0000-0000-00009CCE0000}"/>
    <cellStyle name="Título 1 1 6 7 2" xfId="51723" xr:uid="{00000000-0005-0000-0000-00009DCE0000}"/>
    <cellStyle name="Título 1 1 6 70" xfId="52829" xr:uid="{00000000-0005-0000-0000-00009ECE0000}"/>
    <cellStyle name="Título 1 1 6 71" xfId="53290" xr:uid="{00000000-0005-0000-0000-00009FCE0000}"/>
    <cellStyle name="Título 1 1 6 8" xfId="51724" xr:uid="{00000000-0005-0000-0000-0000A0CE0000}"/>
    <cellStyle name="Título 1 1 6 8 2" xfId="51725" xr:uid="{00000000-0005-0000-0000-0000A1CE0000}"/>
    <cellStyle name="Título 1 1 6 9" xfId="51726" xr:uid="{00000000-0005-0000-0000-0000A2CE0000}"/>
    <cellStyle name="Título 1 1 6 9 2" xfId="51727" xr:uid="{00000000-0005-0000-0000-0000A3CE0000}"/>
    <cellStyle name="Título 1 1 60" xfId="51728" xr:uid="{00000000-0005-0000-0000-0000A4CE0000}"/>
    <cellStyle name="Título 1 1 61" xfId="51729" xr:uid="{00000000-0005-0000-0000-0000A5CE0000}"/>
    <cellStyle name="Título 1 1 62" xfId="51730" xr:uid="{00000000-0005-0000-0000-0000A6CE0000}"/>
    <cellStyle name="Título 1 1 63" xfId="51731" xr:uid="{00000000-0005-0000-0000-0000A7CE0000}"/>
    <cellStyle name="Título 1 1 64" xfId="51732" xr:uid="{00000000-0005-0000-0000-0000A8CE0000}"/>
    <cellStyle name="Título 1 1 65" xfId="51733" xr:uid="{00000000-0005-0000-0000-0000A9CE0000}"/>
    <cellStyle name="Título 1 1 66" xfId="51734" xr:uid="{00000000-0005-0000-0000-0000AACE0000}"/>
    <cellStyle name="Título 1 1 67" xfId="51735" xr:uid="{00000000-0005-0000-0000-0000ABCE0000}"/>
    <cellStyle name="Título 1 1 68" xfId="51736" xr:uid="{00000000-0005-0000-0000-0000ACCE0000}"/>
    <cellStyle name="Título 1 1 69" xfId="51737" xr:uid="{00000000-0005-0000-0000-0000ADCE0000}"/>
    <cellStyle name="Título 1 1 7" xfId="1456" xr:uid="{00000000-0005-0000-0000-0000AECE0000}"/>
    <cellStyle name="Título 1 1 7 10" xfId="51738" xr:uid="{00000000-0005-0000-0000-0000AFCE0000}"/>
    <cellStyle name="Título 1 1 7 10 2" xfId="51739" xr:uid="{00000000-0005-0000-0000-0000B0CE0000}"/>
    <cellStyle name="Título 1 1 7 11" xfId="51740" xr:uid="{00000000-0005-0000-0000-0000B1CE0000}"/>
    <cellStyle name="Título 1 1 7 11 2" xfId="51741" xr:uid="{00000000-0005-0000-0000-0000B2CE0000}"/>
    <cellStyle name="Título 1 1 7 12" xfId="51742" xr:uid="{00000000-0005-0000-0000-0000B3CE0000}"/>
    <cellStyle name="Título 1 1 7 12 2" xfId="51743" xr:uid="{00000000-0005-0000-0000-0000B4CE0000}"/>
    <cellStyle name="Título 1 1 7 13" xfId="51744" xr:uid="{00000000-0005-0000-0000-0000B5CE0000}"/>
    <cellStyle name="Título 1 1 7 13 2" xfId="51745" xr:uid="{00000000-0005-0000-0000-0000B6CE0000}"/>
    <cellStyle name="Título 1 1 7 14" xfId="51746" xr:uid="{00000000-0005-0000-0000-0000B7CE0000}"/>
    <cellStyle name="Título 1 1 7 14 2" xfId="51747" xr:uid="{00000000-0005-0000-0000-0000B8CE0000}"/>
    <cellStyle name="Título 1 1 7 15" xfId="51748" xr:uid="{00000000-0005-0000-0000-0000B9CE0000}"/>
    <cellStyle name="Título 1 1 7 15 2" xfId="51749" xr:uid="{00000000-0005-0000-0000-0000BACE0000}"/>
    <cellStyle name="Título 1 1 7 16" xfId="51750" xr:uid="{00000000-0005-0000-0000-0000BBCE0000}"/>
    <cellStyle name="Título 1 1 7 16 2" xfId="51751" xr:uid="{00000000-0005-0000-0000-0000BCCE0000}"/>
    <cellStyle name="Título 1 1 7 17" xfId="51752" xr:uid="{00000000-0005-0000-0000-0000BDCE0000}"/>
    <cellStyle name="Título 1 1 7 17 2" xfId="51753" xr:uid="{00000000-0005-0000-0000-0000BECE0000}"/>
    <cellStyle name="Título 1 1 7 18" xfId="51754" xr:uid="{00000000-0005-0000-0000-0000BFCE0000}"/>
    <cellStyle name="Título 1 1 7 18 2" xfId="51755" xr:uid="{00000000-0005-0000-0000-0000C0CE0000}"/>
    <cellStyle name="Título 1 1 7 19" xfId="51756" xr:uid="{00000000-0005-0000-0000-0000C1CE0000}"/>
    <cellStyle name="Título 1 1 7 19 2" xfId="51757" xr:uid="{00000000-0005-0000-0000-0000C2CE0000}"/>
    <cellStyle name="Título 1 1 7 2" xfId="1457" xr:uid="{00000000-0005-0000-0000-0000C3CE0000}"/>
    <cellStyle name="Título 1 1 7 2 2" xfId="51758" xr:uid="{00000000-0005-0000-0000-0000C4CE0000}"/>
    <cellStyle name="Título 1 1 7 20" xfId="51759" xr:uid="{00000000-0005-0000-0000-0000C5CE0000}"/>
    <cellStyle name="Título 1 1 7 20 2" xfId="51760" xr:uid="{00000000-0005-0000-0000-0000C6CE0000}"/>
    <cellStyle name="Título 1 1 7 21" xfId="51761" xr:uid="{00000000-0005-0000-0000-0000C7CE0000}"/>
    <cellStyle name="Título 1 1 7 21 2" xfId="51762" xr:uid="{00000000-0005-0000-0000-0000C8CE0000}"/>
    <cellStyle name="Título 1 1 7 22" xfId="51763" xr:uid="{00000000-0005-0000-0000-0000C9CE0000}"/>
    <cellStyle name="Título 1 1 7 22 2" xfId="51764" xr:uid="{00000000-0005-0000-0000-0000CACE0000}"/>
    <cellStyle name="Título 1 1 7 23" xfId="51765" xr:uid="{00000000-0005-0000-0000-0000CBCE0000}"/>
    <cellStyle name="Título 1 1 7 23 2" xfId="51766" xr:uid="{00000000-0005-0000-0000-0000CCCE0000}"/>
    <cellStyle name="Título 1 1 7 24" xfId="51767" xr:uid="{00000000-0005-0000-0000-0000CDCE0000}"/>
    <cellStyle name="Título 1 1 7 24 2" xfId="51768" xr:uid="{00000000-0005-0000-0000-0000CECE0000}"/>
    <cellStyle name="Título 1 1 7 25" xfId="51769" xr:uid="{00000000-0005-0000-0000-0000CFCE0000}"/>
    <cellStyle name="Título 1 1 7 25 2" xfId="51770" xr:uid="{00000000-0005-0000-0000-0000D0CE0000}"/>
    <cellStyle name="Título 1 1 7 26" xfId="51771" xr:uid="{00000000-0005-0000-0000-0000D1CE0000}"/>
    <cellStyle name="Título 1 1 7 26 2" xfId="51772" xr:uid="{00000000-0005-0000-0000-0000D2CE0000}"/>
    <cellStyle name="Título 1 1 7 27" xfId="51773" xr:uid="{00000000-0005-0000-0000-0000D3CE0000}"/>
    <cellStyle name="Título 1 1 7 27 2" xfId="51774" xr:uid="{00000000-0005-0000-0000-0000D4CE0000}"/>
    <cellStyle name="Título 1 1 7 28" xfId="51775" xr:uid="{00000000-0005-0000-0000-0000D5CE0000}"/>
    <cellStyle name="Título 1 1 7 28 2" xfId="51776" xr:uid="{00000000-0005-0000-0000-0000D6CE0000}"/>
    <cellStyle name="Título 1 1 7 29" xfId="51777" xr:uid="{00000000-0005-0000-0000-0000D7CE0000}"/>
    <cellStyle name="Título 1 1 7 29 2" xfId="51778" xr:uid="{00000000-0005-0000-0000-0000D8CE0000}"/>
    <cellStyle name="Título 1 1 7 3" xfId="1458" xr:uid="{00000000-0005-0000-0000-0000D9CE0000}"/>
    <cellStyle name="Título 1 1 7 3 2" xfId="51779" xr:uid="{00000000-0005-0000-0000-0000DACE0000}"/>
    <cellStyle name="Título 1 1 7 30" xfId="51780" xr:uid="{00000000-0005-0000-0000-0000DBCE0000}"/>
    <cellStyle name="Título 1 1 7 30 2" xfId="51781" xr:uid="{00000000-0005-0000-0000-0000DCCE0000}"/>
    <cellStyle name="Título 1 1 7 31" xfId="51782" xr:uid="{00000000-0005-0000-0000-0000DDCE0000}"/>
    <cellStyle name="Título 1 1 7 31 2" xfId="51783" xr:uid="{00000000-0005-0000-0000-0000DECE0000}"/>
    <cellStyle name="Título 1 1 7 32" xfId="51784" xr:uid="{00000000-0005-0000-0000-0000DFCE0000}"/>
    <cellStyle name="Título 1 1 7 32 2" xfId="51785" xr:uid="{00000000-0005-0000-0000-0000E0CE0000}"/>
    <cellStyle name="Título 1 1 7 33" xfId="51786" xr:uid="{00000000-0005-0000-0000-0000E1CE0000}"/>
    <cellStyle name="Título 1 1 7 33 2" xfId="51787" xr:uid="{00000000-0005-0000-0000-0000E2CE0000}"/>
    <cellStyle name="Título 1 1 7 34" xfId="51788" xr:uid="{00000000-0005-0000-0000-0000E3CE0000}"/>
    <cellStyle name="Título 1 1 7 34 2" xfId="51789" xr:uid="{00000000-0005-0000-0000-0000E4CE0000}"/>
    <cellStyle name="Título 1 1 7 35" xfId="51790" xr:uid="{00000000-0005-0000-0000-0000E5CE0000}"/>
    <cellStyle name="Título 1 1 7 35 2" xfId="51791" xr:uid="{00000000-0005-0000-0000-0000E6CE0000}"/>
    <cellStyle name="Título 1 1 7 36" xfId="51792" xr:uid="{00000000-0005-0000-0000-0000E7CE0000}"/>
    <cellStyle name="Título 1 1 7 36 2" xfId="51793" xr:uid="{00000000-0005-0000-0000-0000E8CE0000}"/>
    <cellStyle name="Título 1 1 7 37" xfId="51794" xr:uid="{00000000-0005-0000-0000-0000E9CE0000}"/>
    <cellStyle name="Título 1 1 7 37 2" xfId="51795" xr:uid="{00000000-0005-0000-0000-0000EACE0000}"/>
    <cellStyle name="Título 1 1 7 38" xfId="51796" xr:uid="{00000000-0005-0000-0000-0000EBCE0000}"/>
    <cellStyle name="Título 1 1 7 38 2" xfId="51797" xr:uid="{00000000-0005-0000-0000-0000ECCE0000}"/>
    <cellStyle name="Título 1 1 7 39" xfId="51798" xr:uid="{00000000-0005-0000-0000-0000EDCE0000}"/>
    <cellStyle name="Título 1 1 7 4" xfId="51799" xr:uid="{00000000-0005-0000-0000-0000EECE0000}"/>
    <cellStyle name="Título 1 1 7 4 2" xfId="51800" xr:uid="{00000000-0005-0000-0000-0000EFCE0000}"/>
    <cellStyle name="Título 1 1 7 40" xfId="51801" xr:uid="{00000000-0005-0000-0000-0000F0CE0000}"/>
    <cellStyle name="Título 1 1 7 41" xfId="51802" xr:uid="{00000000-0005-0000-0000-0000F1CE0000}"/>
    <cellStyle name="Título 1 1 7 42" xfId="51803" xr:uid="{00000000-0005-0000-0000-0000F2CE0000}"/>
    <cellStyle name="Título 1 1 7 43" xfId="51804" xr:uid="{00000000-0005-0000-0000-0000F3CE0000}"/>
    <cellStyle name="Título 1 1 7 44" xfId="51805" xr:uid="{00000000-0005-0000-0000-0000F4CE0000}"/>
    <cellStyle name="Título 1 1 7 45" xfId="51806" xr:uid="{00000000-0005-0000-0000-0000F5CE0000}"/>
    <cellStyle name="Título 1 1 7 46" xfId="51807" xr:uid="{00000000-0005-0000-0000-0000F6CE0000}"/>
    <cellStyle name="Título 1 1 7 47" xfId="51808" xr:uid="{00000000-0005-0000-0000-0000F7CE0000}"/>
    <cellStyle name="Título 1 1 7 48" xfId="51809" xr:uid="{00000000-0005-0000-0000-0000F8CE0000}"/>
    <cellStyle name="Título 1 1 7 49" xfId="51810" xr:uid="{00000000-0005-0000-0000-0000F9CE0000}"/>
    <cellStyle name="Título 1 1 7 5" xfId="51811" xr:uid="{00000000-0005-0000-0000-0000FACE0000}"/>
    <cellStyle name="Título 1 1 7 5 2" xfId="51812" xr:uid="{00000000-0005-0000-0000-0000FBCE0000}"/>
    <cellStyle name="Título 1 1 7 50" xfId="51813" xr:uid="{00000000-0005-0000-0000-0000FCCE0000}"/>
    <cellStyle name="Título 1 1 7 51" xfId="51814" xr:uid="{00000000-0005-0000-0000-0000FDCE0000}"/>
    <cellStyle name="Título 1 1 7 52" xfId="51815" xr:uid="{00000000-0005-0000-0000-0000FECE0000}"/>
    <cellStyle name="Título 1 1 7 53" xfId="51816" xr:uid="{00000000-0005-0000-0000-0000FFCE0000}"/>
    <cellStyle name="Título 1 1 7 54" xfId="51817" xr:uid="{00000000-0005-0000-0000-000000CF0000}"/>
    <cellStyle name="Título 1 1 7 55" xfId="51818" xr:uid="{00000000-0005-0000-0000-000001CF0000}"/>
    <cellStyle name="Título 1 1 7 56" xfId="51819" xr:uid="{00000000-0005-0000-0000-000002CF0000}"/>
    <cellStyle name="Título 1 1 7 57" xfId="51820" xr:uid="{00000000-0005-0000-0000-000003CF0000}"/>
    <cellStyle name="Título 1 1 7 58" xfId="51821" xr:uid="{00000000-0005-0000-0000-000004CF0000}"/>
    <cellStyle name="Título 1 1 7 59" xfId="51822" xr:uid="{00000000-0005-0000-0000-000005CF0000}"/>
    <cellStyle name="Título 1 1 7 6" xfId="51823" xr:uid="{00000000-0005-0000-0000-000006CF0000}"/>
    <cellStyle name="Título 1 1 7 6 2" xfId="51824" xr:uid="{00000000-0005-0000-0000-000007CF0000}"/>
    <cellStyle name="Título 1 1 7 60" xfId="51825" xr:uid="{00000000-0005-0000-0000-000008CF0000}"/>
    <cellStyle name="Título 1 1 7 61" xfId="51826" xr:uid="{00000000-0005-0000-0000-000009CF0000}"/>
    <cellStyle name="Título 1 1 7 62" xfId="51827" xr:uid="{00000000-0005-0000-0000-00000ACF0000}"/>
    <cellStyle name="Título 1 1 7 63" xfId="51828" xr:uid="{00000000-0005-0000-0000-00000BCF0000}"/>
    <cellStyle name="Título 1 1 7 64" xfId="51829" xr:uid="{00000000-0005-0000-0000-00000CCF0000}"/>
    <cellStyle name="Título 1 1 7 65" xfId="51830" xr:uid="{00000000-0005-0000-0000-00000DCF0000}"/>
    <cellStyle name="Título 1 1 7 66" xfId="51831" xr:uid="{00000000-0005-0000-0000-00000ECF0000}"/>
    <cellStyle name="Título 1 1 7 67" xfId="51832" xr:uid="{00000000-0005-0000-0000-00000FCF0000}"/>
    <cellStyle name="Título 1 1 7 68" xfId="51833" xr:uid="{00000000-0005-0000-0000-000010CF0000}"/>
    <cellStyle name="Título 1 1 7 69" xfId="51834" xr:uid="{00000000-0005-0000-0000-000011CF0000}"/>
    <cellStyle name="Título 1 1 7 7" xfId="51835" xr:uid="{00000000-0005-0000-0000-000012CF0000}"/>
    <cellStyle name="Título 1 1 7 7 2" xfId="51836" xr:uid="{00000000-0005-0000-0000-000013CF0000}"/>
    <cellStyle name="Título 1 1 7 70" xfId="52350" xr:uid="{00000000-0005-0000-0000-000014CF0000}"/>
    <cellStyle name="Título 1 1 7 71" xfId="53101" xr:uid="{00000000-0005-0000-0000-000015CF0000}"/>
    <cellStyle name="Título 1 1 7 8" xfId="51837" xr:uid="{00000000-0005-0000-0000-000016CF0000}"/>
    <cellStyle name="Título 1 1 7 8 2" xfId="51838" xr:uid="{00000000-0005-0000-0000-000017CF0000}"/>
    <cellStyle name="Título 1 1 7 9" xfId="51839" xr:uid="{00000000-0005-0000-0000-000018CF0000}"/>
    <cellStyle name="Título 1 1 7 9 2" xfId="51840" xr:uid="{00000000-0005-0000-0000-000019CF0000}"/>
    <cellStyle name="Título 1 1 70" xfId="51841" xr:uid="{00000000-0005-0000-0000-00001ACF0000}"/>
    <cellStyle name="Título 1 1 71" xfId="51842" xr:uid="{00000000-0005-0000-0000-00001BCF0000}"/>
    <cellStyle name="Título 1 1 72" xfId="51843" xr:uid="{00000000-0005-0000-0000-00001CCF0000}"/>
    <cellStyle name="Título 1 1 73" xfId="51844" xr:uid="{00000000-0005-0000-0000-00001DCF0000}"/>
    <cellStyle name="Título 1 1 74" xfId="51845" xr:uid="{00000000-0005-0000-0000-00001ECF0000}"/>
    <cellStyle name="Título 1 1 75" xfId="51846" xr:uid="{00000000-0005-0000-0000-00001FCF0000}"/>
    <cellStyle name="Título 1 1 76" xfId="51847" xr:uid="{00000000-0005-0000-0000-000020CF0000}"/>
    <cellStyle name="Título 1 1 77" xfId="51848" xr:uid="{00000000-0005-0000-0000-000021CF0000}"/>
    <cellStyle name="Título 1 1 78" xfId="51849" xr:uid="{00000000-0005-0000-0000-000022CF0000}"/>
    <cellStyle name="Título 1 1 79" xfId="51850" xr:uid="{00000000-0005-0000-0000-000023CF0000}"/>
    <cellStyle name="Título 1 1 8" xfId="1459" xr:uid="{00000000-0005-0000-0000-000024CF0000}"/>
    <cellStyle name="Título 1 1 8 10" xfId="51851" xr:uid="{00000000-0005-0000-0000-000025CF0000}"/>
    <cellStyle name="Título 1 1 8 10 2" xfId="51852" xr:uid="{00000000-0005-0000-0000-000026CF0000}"/>
    <cellStyle name="Título 1 1 8 11" xfId="51853" xr:uid="{00000000-0005-0000-0000-000027CF0000}"/>
    <cellStyle name="Título 1 1 8 11 2" xfId="51854" xr:uid="{00000000-0005-0000-0000-000028CF0000}"/>
    <cellStyle name="Título 1 1 8 12" xfId="51855" xr:uid="{00000000-0005-0000-0000-000029CF0000}"/>
    <cellStyle name="Título 1 1 8 12 2" xfId="51856" xr:uid="{00000000-0005-0000-0000-00002ACF0000}"/>
    <cellStyle name="Título 1 1 8 13" xfId="51857" xr:uid="{00000000-0005-0000-0000-00002BCF0000}"/>
    <cellStyle name="Título 1 1 8 13 2" xfId="51858" xr:uid="{00000000-0005-0000-0000-00002CCF0000}"/>
    <cellStyle name="Título 1 1 8 14" xfId="51859" xr:uid="{00000000-0005-0000-0000-00002DCF0000}"/>
    <cellStyle name="Título 1 1 8 14 2" xfId="51860" xr:uid="{00000000-0005-0000-0000-00002ECF0000}"/>
    <cellStyle name="Título 1 1 8 15" xfId="51861" xr:uid="{00000000-0005-0000-0000-00002FCF0000}"/>
    <cellStyle name="Título 1 1 8 15 2" xfId="51862" xr:uid="{00000000-0005-0000-0000-000030CF0000}"/>
    <cellStyle name="Título 1 1 8 16" xfId="51863" xr:uid="{00000000-0005-0000-0000-000031CF0000}"/>
    <cellStyle name="Título 1 1 8 16 2" xfId="51864" xr:uid="{00000000-0005-0000-0000-000032CF0000}"/>
    <cellStyle name="Título 1 1 8 17" xfId="51865" xr:uid="{00000000-0005-0000-0000-000033CF0000}"/>
    <cellStyle name="Título 1 1 8 17 2" xfId="51866" xr:uid="{00000000-0005-0000-0000-000034CF0000}"/>
    <cellStyle name="Título 1 1 8 18" xfId="51867" xr:uid="{00000000-0005-0000-0000-000035CF0000}"/>
    <cellStyle name="Título 1 1 8 18 2" xfId="51868" xr:uid="{00000000-0005-0000-0000-000036CF0000}"/>
    <cellStyle name="Título 1 1 8 19" xfId="51869" xr:uid="{00000000-0005-0000-0000-000037CF0000}"/>
    <cellStyle name="Título 1 1 8 19 2" xfId="51870" xr:uid="{00000000-0005-0000-0000-000038CF0000}"/>
    <cellStyle name="Título 1 1 8 2" xfId="1460" xr:uid="{00000000-0005-0000-0000-000039CF0000}"/>
    <cellStyle name="Título 1 1 8 2 2" xfId="51871" xr:uid="{00000000-0005-0000-0000-00003ACF0000}"/>
    <cellStyle name="Título 1 1 8 20" xfId="51872" xr:uid="{00000000-0005-0000-0000-00003BCF0000}"/>
    <cellStyle name="Título 1 1 8 20 2" xfId="51873" xr:uid="{00000000-0005-0000-0000-00003CCF0000}"/>
    <cellStyle name="Título 1 1 8 21" xfId="51874" xr:uid="{00000000-0005-0000-0000-00003DCF0000}"/>
    <cellStyle name="Título 1 1 8 21 2" xfId="51875" xr:uid="{00000000-0005-0000-0000-00003ECF0000}"/>
    <cellStyle name="Título 1 1 8 22" xfId="51876" xr:uid="{00000000-0005-0000-0000-00003FCF0000}"/>
    <cellStyle name="Título 1 1 8 22 2" xfId="51877" xr:uid="{00000000-0005-0000-0000-000040CF0000}"/>
    <cellStyle name="Título 1 1 8 23" xfId="51878" xr:uid="{00000000-0005-0000-0000-000041CF0000}"/>
    <cellStyle name="Título 1 1 8 23 2" xfId="51879" xr:uid="{00000000-0005-0000-0000-000042CF0000}"/>
    <cellStyle name="Título 1 1 8 24" xfId="51880" xr:uid="{00000000-0005-0000-0000-000043CF0000}"/>
    <cellStyle name="Título 1 1 8 24 2" xfId="51881" xr:uid="{00000000-0005-0000-0000-000044CF0000}"/>
    <cellStyle name="Título 1 1 8 25" xfId="51882" xr:uid="{00000000-0005-0000-0000-000045CF0000}"/>
    <cellStyle name="Título 1 1 8 25 2" xfId="51883" xr:uid="{00000000-0005-0000-0000-000046CF0000}"/>
    <cellStyle name="Título 1 1 8 26" xfId="51884" xr:uid="{00000000-0005-0000-0000-000047CF0000}"/>
    <cellStyle name="Título 1 1 8 26 2" xfId="51885" xr:uid="{00000000-0005-0000-0000-000048CF0000}"/>
    <cellStyle name="Título 1 1 8 27" xfId="51886" xr:uid="{00000000-0005-0000-0000-000049CF0000}"/>
    <cellStyle name="Título 1 1 8 27 2" xfId="51887" xr:uid="{00000000-0005-0000-0000-00004ACF0000}"/>
    <cellStyle name="Título 1 1 8 28" xfId="51888" xr:uid="{00000000-0005-0000-0000-00004BCF0000}"/>
    <cellStyle name="Título 1 1 8 28 2" xfId="51889" xr:uid="{00000000-0005-0000-0000-00004CCF0000}"/>
    <cellStyle name="Título 1 1 8 29" xfId="51890" xr:uid="{00000000-0005-0000-0000-00004DCF0000}"/>
    <cellStyle name="Título 1 1 8 29 2" xfId="51891" xr:uid="{00000000-0005-0000-0000-00004ECF0000}"/>
    <cellStyle name="Título 1 1 8 3" xfId="1461" xr:uid="{00000000-0005-0000-0000-00004FCF0000}"/>
    <cellStyle name="Título 1 1 8 3 2" xfId="51892" xr:uid="{00000000-0005-0000-0000-000050CF0000}"/>
    <cellStyle name="Título 1 1 8 30" xfId="51893" xr:uid="{00000000-0005-0000-0000-000051CF0000}"/>
    <cellStyle name="Título 1 1 8 30 2" xfId="51894" xr:uid="{00000000-0005-0000-0000-000052CF0000}"/>
    <cellStyle name="Título 1 1 8 31" xfId="51895" xr:uid="{00000000-0005-0000-0000-000053CF0000}"/>
    <cellStyle name="Título 1 1 8 31 2" xfId="51896" xr:uid="{00000000-0005-0000-0000-000054CF0000}"/>
    <cellStyle name="Título 1 1 8 32" xfId="51897" xr:uid="{00000000-0005-0000-0000-000055CF0000}"/>
    <cellStyle name="Título 1 1 8 32 2" xfId="51898" xr:uid="{00000000-0005-0000-0000-000056CF0000}"/>
    <cellStyle name="Título 1 1 8 33" xfId="51899" xr:uid="{00000000-0005-0000-0000-000057CF0000}"/>
    <cellStyle name="Título 1 1 8 33 2" xfId="51900" xr:uid="{00000000-0005-0000-0000-000058CF0000}"/>
    <cellStyle name="Título 1 1 8 34" xfId="51901" xr:uid="{00000000-0005-0000-0000-000059CF0000}"/>
    <cellStyle name="Título 1 1 8 34 2" xfId="51902" xr:uid="{00000000-0005-0000-0000-00005ACF0000}"/>
    <cellStyle name="Título 1 1 8 35" xfId="51903" xr:uid="{00000000-0005-0000-0000-00005BCF0000}"/>
    <cellStyle name="Título 1 1 8 35 2" xfId="51904" xr:uid="{00000000-0005-0000-0000-00005CCF0000}"/>
    <cellStyle name="Título 1 1 8 36" xfId="51905" xr:uid="{00000000-0005-0000-0000-00005DCF0000}"/>
    <cellStyle name="Título 1 1 8 36 2" xfId="51906" xr:uid="{00000000-0005-0000-0000-00005ECF0000}"/>
    <cellStyle name="Título 1 1 8 37" xfId="51907" xr:uid="{00000000-0005-0000-0000-00005FCF0000}"/>
    <cellStyle name="Título 1 1 8 37 2" xfId="51908" xr:uid="{00000000-0005-0000-0000-000060CF0000}"/>
    <cellStyle name="Título 1 1 8 38" xfId="51909" xr:uid="{00000000-0005-0000-0000-000061CF0000}"/>
    <cellStyle name="Título 1 1 8 38 2" xfId="51910" xr:uid="{00000000-0005-0000-0000-000062CF0000}"/>
    <cellStyle name="Título 1 1 8 39" xfId="51911" xr:uid="{00000000-0005-0000-0000-000063CF0000}"/>
    <cellStyle name="Título 1 1 8 4" xfId="51912" xr:uid="{00000000-0005-0000-0000-000064CF0000}"/>
    <cellStyle name="Título 1 1 8 4 2" xfId="51913" xr:uid="{00000000-0005-0000-0000-000065CF0000}"/>
    <cellStyle name="Título 1 1 8 40" xfId="51914" xr:uid="{00000000-0005-0000-0000-000066CF0000}"/>
    <cellStyle name="Título 1 1 8 41" xfId="51915" xr:uid="{00000000-0005-0000-0000-000067CF0000}"/>
    <cellStyle name="Título 1 1 8 42" xfId="51916" xr:uid="{00000000-0005-0000-0000-000068CF0000}"/>
    <cellStyle name="Título 1 1 8 43" xfId="51917" xr:uid="{00000000-0005-0000-0000-000069CF0000}"/>
    <cellStyle name="Título 1 1 8 44" xfId="51918" xr:uid="{00000000-0005-0000-0000-00006ACF0000}"/>
    <cellStyle name="Título 1 1 8 45" xfId="51919" xr:uid="{00000000-0005-0000-0000-00006BCF0000}"/>
    <cellStyle name="Título 1 1 8 46" xfId="51920" xr:uid="{00000000-0005-0000-0000-00006CCF0000}"/>
    <cellStyle name="Título 1 1 8 47" xfId="51921" xr:uid="{00000000-0005-0000-0000-00006DCF0000}"/>
    <cellStyle name="Título 1 1 8 48" xfId="51922" xr:uid="{00000000-0005-0000-0000-00006ECF0000}"/>
    <cellStyle name="Título 1 1 8 49" xfId="51923" xr:uid="{00000000-0005-0000-0000-00006FCF0000}"/>
    <cellStyle name="Título 1 1 8 5" xfId="51924" xr:uid="{00000000-0005-0000-0000-000070CF0000}"/>
    <cellStyle name="Título 1 1 8 5 2" xfId="51925" xr:uid="{00000000-0005-0000-0000-000071CF0000}"/>
    <cellStyle name="Título 1 1 8 50" xfId="51926" xr:uid="{00000000-0005-0000-0000-000072CF0000}"/>
    <cellStyle name="Título 1 1 8 51" xfId="51927" xr:uid="{00000000-0005-0000-0000-000073CF0000}"/>
    <cellStyle name="Título 1 1 8 52" xfId="51928" xr:uid="{00000000-0005-0000-0000-000074CF0000}"/>
    <cellStyle name="Título 1 1 8 53" xfId="51929" xr:uid="{00000000-0005-0000-0000-000075CF0000}"/>
    <cellStyle name="Título 1 1 8 54" xfId="51930" xr:uid="{00000000-0005-0000-0000-000076CF0000}"/>
    <cellStyle name="Título 1 1 8 55" xfId="51931" xr:uid="{00000000-0005-0000-0000-000077CF0000}"/>
    <cellStyle name="Título 1 1 8 56" xfId="51932" xr:uid="{00000000-0005-0000-0000-000078CF0000}"/>
    <cellStyle name="Título 1 1 8 57" xfId="51933" xr:uid="{00000000-0005-0000-0000-000079CF0000}"/>
    <cellStyle name="Título 1 1 8 58" xfId="51934" xr:uid="{00000000-0005-0000-0000-00007ACF0000}"/>
    <cellStyle name="Título 1 1 8 59" xfId="51935" xr:uid="{00000000-0005-0000-0000-00007BCF0000}"/>
    <cellStyle name="Título 1 1 8 6" xfId="51936" xr:uid="{00000000-0005-0000-0000-00007CCF0000}"/>
    <cellStyle name="Título 1 1 8 6 2" xfId="51937" xr:uid="{00000000-0005-0000-0000-00007DCF0000}"/>
    <cellStyle name="Título 1 1 8 60" xfId="51938" xr:uid="{00000000-0005-0000-0000-00007ECF0000}"/>
    <cellStyle name="Título 1 1 8 61" xfId="51939" xr:uid="{00000000-0005-0000-0000-00007FCF0000}"/>
    <cellStyle name="Título 1 1 8 62" xfId="51940" xr:uid="{00000000-0005-0000-0000-000080CF0000}"/>
    <cellStyle name="Título 1 1 8 63" xfId="51941" xr:uid="{00000000-0005-0000-0000-000081CF0000}"/>
    <cellStyle name="Título 1 1 8 64" xfId="51942" xr:uid="{00000000-0005-0000-0000-000082CF0000}"/>
    <cellStyle name="Título 1 1 8 65" xfId="51943" xr:uid="{00000000-0005-0000-0000-000083CF0000}"/>
    <cellStyle name="Título 1 1 8 66" xfId="51944" xr:uid="{00000000-0005-0000-0000-000084CF0000}"/>
    <cellStyle name="Título 1 1 8 67" xfId="51945" xr:uid="{00000000-0005-0000-0000-000085CF0000}"/>
    <cellStyle name="Título 1 1 8 68" xfId="51946" xr:uid="{00000000-0005-0000-0000-000086CF0000}"/>
    <cellStyle name="Título 1 1 8 69" xfId="51947" xr:uid="{00000000-0005-0000-0000-000087CF0000}"/>
    <cellStyle name="Título 1 1 8 7" xfId="51948" xr:uid="{00000000-0005-0000-0000-000088CF0000}"/>
    <cellStyle name="Título 1 1 8 7 2" xfId="51949" xr:uid="{00000000-0005-0000-0000-000089CF0000}"/>
    <cellStyle name="Título 1 1 8 70" xfId="52826" xr:uid="{00000000-0005-0000-0000-00008ACF0000}"/>
    <cellStyle name="Título 1 1 8 71" xfId="53287" xr:uid="{00000000-0005-0000-0000-00008BCF0000}"/>
    <cellStyle name="Título 1 1 8 8" xfId="51950" xr:uid="{00000000-0005-0000-0000-00008CCF0000}"/>
    <cellStyle name="Título 1 1 8 8 2" xfId="51951" xr:uid="{00000000-0005-0000-0000-00008DCF0000}"/>
    <cellStyle name="Título 1 1 8 9" xfId="51952" xr:uid="{00000000-0005-0000-0000-00008ECF0000}"/>
    <cellStyle name="Título 1 1 8 9 2" xfId="51953" xr:uid="{00000000-0005-0000-0000-00008FCF0000}"/>
    <cellStyle name="Título 1 1 80" xfId="51954" xr:uid="{00000000-0005-0000-0000-000090CF0000}"/>
    <cellStyle name="Título 1 1 81" xfId="51955" xr:uid="{00000000-0005-0000-0000-000091CF0000}"/>
    <cellStyle name="Título 1 1 82" xfId="51956" xr:uid="{00000000-0005-0000-0000-000092CF0000}"/>
    <cellStyle name="Título 1 1 83" xfId="51957" xr:uid="{00000000-0005-0000-0000-000093CF0000}"/>
    <cellStyle name="Título 1 1 84" xfId="51958" xr:uid="{00000000-0005-0000-0000-000094CF0000}"/>
    <cellStyle name="Título 1 1 85" xfId="51959" xr:uid="{00000000-0005-0000-0000-000095CF0000}"/>
    <cellStyle name="Título 1 1 86" xfId="51960" xr:uid="{00000000-0005-0000-0000-000096CF0000}"/>
    <cellStyle name="Título 1 1 87" xfId="51961" xr:uid="{00000000-0005-0000-0000-000097CF0000}"/>
    <cellStyle name="Título 1 1 88" xfId="51962" xr:uid="{00000000-0005-0000-0000-000098CF0000}"/>
    <cellStyle name="Título 1 1 89" xfId="52359" xr:uid="{00000000-0005-0000-0000-000099CF0000}"/>
    <cellStyle name="Título 1 1 9" xfId="1462" xr:uid="{00000000-0005-0000-0000-00009ACF0000}"/>
    <cellStyle name="Título 1 1 9 10" xfId="51963" xr:uid="{00000000-0005-0000-0000-00009BCF0000}"/>
    <cellStyle name="Título 1 1 9 10 2" xfId="51964" xr:uid="{00000000-0005-0000-0000-00009CCF0000}"/>
    <cellStyle name="Título 1 1 9 11" xfId="51965" xr:uid="{00000000-0005-0000-0000-00009DCF0000}"/>
    <cellStyle name="Título 1 1 9 11 2" xfId="51966" xr:uid="{00000000-0005-0000-0000-00009ECF0000}"/>
    <cellStyle name="Título 1 1 9 12" xfId="51967" xr:uid="{00000000-0005-0000-0000-00009FCF0000}"/>
    <cellStyle name="Título 1 1 9 12 2" xfId="51968" xr:uid="{00000000-0005-0000-0000-0000A0CF0000}"/>
    <cellStyle name="Título 1 1 9 13" xfId="51969" xr:uid="{00000000-0005-0000-0000-0000A1CF0000}"/>
    <cellStyle name="Título 1 1 9 13 2" xfId="51970" xr:uid="{00000000-0005-0000-0000-0000A2CF0000}"/>
    <cellStyle name="Título 1 1 9 14" xfId="51971" xr:uid="{00000000-0005-0000-0000-0000A3CF0000}"/>
    <cellStyle name="Título 1 1 9 14 2" xfId="51972" xr:uid="{00000000-0005-0000-0000-0000A4CF0000}"/>
    <cellStyle name="Título 1 1 9 15" xfId="51973" xr:uid="{00000000-0005-0000-0000-0000A5CF0000}"/>
    <cellStyle name="Título 1 1 9 15 2" xfId="51974" xr:uid="{00000000-0005-0000-0000-0000A6CF0000}"/>
    <cellStyle name="Título 1 1 9 16" xfId="51975" xr:uid="{00000000-0005-0000-0000-0000A7CF0000}"/>
    <cellStyle name="Título 1 1 9 16 2" xfId="51976" xr:uid="{00000000-0005-0000-0000-0000A8CF0000}"/>
    <cellStyle name="Título 1 1 9 17" xfId="51977" xr:uid="{00000000-0005-0000-0000-0000A9CF0000}"/>
    <cellStyle name="Título 1 1 9 17 2" xfId="51978" xr:uid="{00000000-0005-0000-0000-0000AACF0000}"/>
    <cellStyle name="Título 1 1 9 18" xfId="51979" xr:uid="{00000000-0005-0000-0000-0000ABCF0000}"/>
    <cellStyle name="Título 1 1 9 18 2" xfId="51980" xr:uid="{00000000-0005-0000-0000-0000ACCF0000}"/>
    <cellStyle name="Título 1 1 9 19" xfId="51981" xr:uid="{00000000-0005-0000-0000-0000ADCF0000}"/>
    <cellStyle name="Título 1 1 9 19 2" xfId="51982" xr:uid="{00000000-0005-0000-0000-0000AECF0000}"/>
    <cellStyle name="Título 1 1 9 2" xfId="1463" xr:uid="{00000000-0005-0000-0000-0000AFCF0000}"/>
    <cellStyle name="Título 1 1 9 2 2" xfId="51983" xr:uid="{00000000-0005-0000-0000-0000B0CF0000}"/>
    <cellStyle name="Título 1 1 9 20" xfId="51984" xr:uid="{00000000-0005-0000-0000-0000B1CF0000}"/>
    <cellStyle name="Título 1 1 9 20 2" xfId="51985" xr:uid="{00000000-0005-0000-0000-0000B2CF0000}"/>
    <cellStyle name="Título 1 1 9 21" xfId="51986" xr:uid="{00000000-0005-0000-0000-0000B3CF0000}"/>
    <cellStyle name="Título 1 1 9 21 2" xfId="51987" xr:uid="{00000000-0005-0000-0000-0000B4CF0000}"/>
    <cellStyle name="Título 1 1 9 22" xfId="51988" xr:uid="{00000000-0005-0000-0000-0000B5CF0000}"/>
    <cellStyle name="Título 1 1 9 22 2" xfId="51989" xr:uid="{00000000-0005-0000-0000-0000B6CF0000}"/>
    <cellStyle name="Título 1 1 9 23" xfId="51990" xr:uid="{00000000-0005-0000-0000-0000B7CF0000}"/>
    <cellStyle name="Título 1 1 9 23 2" xfId="51991" xr:uid="{00000000-0005-0000-0000-0000B8CF0000}"/>
    <cellStyle name="Título 1 1 9 24" xfId="51992" xr:uid="{00000000-0005-0000-0000-0000B9CF0000}"/>
    <cellStyle name="Título 1 1 9 24 2" xfId="51993" xr:uid="{00000000-0005-0000-0000-0000BACF0000}"/>
    <cellStyle name="Título 1 1 9 25" xfId="51994" xr:uid="{00000000-0005-0000-0000-0000BBCF0000}"/>
    <cellStyle name="Título 1 1 9 25 2" xfId="51995" xr:uid="{00000000-0005-0000-0000-0000BCCF0000}"/>
    <cellStyle name="Título 1 1 9 26" xfId="51996" xr:uid="{00000000-0005-0000-0000-0000BDCF0000}"/>
    <cellStyle name="Título 1 1 9 26 2" xfId="51997" xr:uid="{00000000-0005-0000-0000-0000BECF0000}"/>
    <cellStyle name="Título 1 1 9 27" xfId="51998" xr:uid="{00000000-0005-0000-0000-0000BFCF0000}"/>
    <cellStyle name="Título 1 1 9 27 2" xfId="51999" xr:uid="{00000000-0005-0000-0000-0000C0CF0000}"/>
    <cellStyle name="Título 1 1 9 28" xfId="52000" xr:uid="{00000000-0005-0000-0000-0000C1CF0000}"/>
    <cellStyle name="Título 1 1 9 28 2" xfId="52001" xr:uid="{00000000-0005-0000-0000-0000C2CF0000}"/>
    <cellStyle name="Título 1 1 9 29" xfId="52002" xr:uid="{00000000-0005-0000-0000-0000C3CF0000}"/>
    <cellStyle name="Título 1 1 9 29 2" xfId="52003" xr:uid="{00000000-0005-0000-0000-0000C4CF0000}"/>
    <cellStyle name="Título 1 1 9 3" xfId="1464" xr:uid="{00000000-0005-0000-0000-0000C5CF0000}"/>
    <cellStyle name="Título 1 1 9 3 2" xfId="52004" xr:uid="{00000000-0005-0000-0000-0000C6CF0000}"/>
    <cellStyle name="Título 1 1 9 30" xfId="52005" xr:uid="{00000000-0005-0000-0000-0000C7CF0000}"/>
    <cellStyle name="Título 1 1 9 30 2" xfId="52006" xr:uid="{00000000-0005-0000-0000-0000C8CF0000}"/>
    <cellStyle name="Título 1 1 9 31" xfId="52007" xr:uid="{00000000-0005-0000-0000-0000C9CF0000}"/>
    <cellStyle name="Título 1 1 9 31 2" xfId="52008" xr:uid="{00000000-0005-0000-0000-0000CACF0000}"/>
    <cellStyle name="Título 1 1 9 32" xfId="52009" xr:uid="{00000000-0005-0000-0000-0000CBCF0000}"/>
    <cellStyle name="Título 1 1 9 32 2" xfId="52010" xr:uid="{00000000-0005-0000-0000-0000CCCF0000}"/>
    <cellStyle name="Título 1 1 9 33" xfId="52011" xr:uid="{00000000-0005-0000-0000-0000CDCF0000}"/>
    <cellStyle name="Título 1 1 9 33 2" xfId="52012" xr:uid="{00000000-0005-0000-0000-0000CECF0000}"/>
    <cellStyle name="Título 1 1 9 34" xfId="52013" xr:uid="{00000000-0005-0000-0000-0000CFCF0000}"/>
    <cellStyle name="Título 1 1 9 34 2" xfId="52014" xr:uid="{00000000-0005-0000-0000-0000D0CF0000}"/>
    <cellStyle name="Título 1 1 9 35" xfId="52015" xr:uid="{00000000-0005-0000-0000-0000D1CF0000}"/>
    <cellStyle name="Título 1 1 9 35 2" xfId="52016" xr:uid="{00000000-0005-0000-0000-0000D2CF0000}"/>
    <cellStyle name="Título 1 1 9 36" xfId="52017" xr:uid="{00000000-0005-0000-0000-0000D3CF0000}"/>
    <cellStyle name="Título 1 1 9 36 2" xfId="52018" xr:uid="{00000000-0005-0000-0000-0000D4CF0000}"/>
    <cellStyle name="Título 1 1 9 37" xfId="52019" xr:uid="{00000000-0005-0000-0000-0000D5CF0000}"/>
    <cellStyle name="Título 1 1 9 37 2" xfId="52020" xr:uid="{00000000-0005-0000-0000-0000D6CF0000}"/>
    <cellStyle name="Título 1 1 9 38" xfId="52021" xr:uid="{00000000-0005-0000-0000-0000D7CF0000}"/>
    <cellStyle name="Título 1 1 9 38 2" xfId="52022" xr:uid="{00000000-0005-0000-0000-0000D8CF0000}"/>
    <cellStyle name="Título 1 1 9 39" xfId="52023" xr:uid="{00000000-0005-0000-0000-0000D9CF0000}"/>
    <cellStyle name="Título 1 1 9 4" xfId="52024" xr:uid="{00000000-0005-0000-0000-0000DACF0000}"/>
    <cellStyle name="Título 1 1 9 4 2" xfId="52025" xr:uid="{00000000-0005-0000-0000-0000DBCF0000}"/>
    <cellStyle name="Título 1 1 9 40" xfId="52026" xr:uid="{00000000-0005-0000-0000-0000DCCF0000}"/>
    <cellStyle name="Título 1 1 9 41" xfId="52027" xr:uid="{00000000-0005-0000-0000-0000DDCF0000}"/>
    <cellStyle name="Título 1 1 9 42" xfId="52028" xr:uid="{00000000-0005-0000-0000-0000DECF0000}"/>
    <cellStyle name="Título 1 1 9 43" xfId="52029" xr:uid="{00000000-0005-0000-0000-0000DFCF0000}"/>
    <cellStyle name="Título 1 1 9 44" xfId="52030" xr:uid="{00000000-0005-0000-0000-0000E0CF0000}"/>
    <cellStyle name="Título 1 1 9 45" xfId="52031" xr:uid="{00000000-0005-0000-0000-0000E1CF0000}"/>
    <cellStyle name="Título 1 1 9 46" xfId="52032" xr:uid="{00000000-0005-0000-0000-0000E2CF0000}"/>
    <cellStyle name="Título 1 1 9 47" xfId="52033" xr:uid="{00000000-0005-0000-0000-0000E3CF0000}"/>
    <cellStyle name="Título 1 1 9 48" xfId="52034" xr:uid="{00000000-0005-0000-0000-0000E4CF0000}"/>
    <cellStyle name="Título 1 1 9 49" xfId="52035" xr:uid="{00000000-0005-0000-0000-0000E5CF0000}"/>
    <cellStyle name="Título 1 1 9 5" xfId="52036" xr:uid="{00000000-0005-0000-0000-0000E6CF0000}"/>
    <cellStyle name="Título 1 1 9 5 2" xfId="52037" xr:uid="{00000000-0005-0000-0000-0000E7CF0000}"/>
    <cellStyle name="Título 1 1 9 50" xfId="52038" xr:uid="{00000000-0005-0000-0000-0000E8CF0000}"/>
    <cellStyle name="Título 1 1 9 51" xfId="52039" xr:uid="{00000000-0005-0000-0000-0000E9CF0000}"/>
    <cellStyle name="Título 1 1 9 52" xfId="52040" xr:uid="{00000000-0005-0000-0000-0000EACF0000}"/>
    <cellStyle name="Título 1 1 9 53" xfId="52041" xr:uid="{00000000-0005-0000-0000-0000EBCF0000}"/>
    <cellStyle name="Título 1 1 9 54" xfId="52042" xr:uid="{00000000-0005-0000-0000-0000ECCF0000}"/>
    <cellStyle name="Título 1 1 9 55" xfId="52043" xr:uid="{00000000-0005-0000-0000-0000EDCF0000}"/>
    <cellStyle name="Título 1 1 9 56" xfId="52044" xr:uid="{00000000-0005-0000-0000-0000EECF0000}"/>
    <cellStyle name="Título 1 1 9 57" xfId="52045" xr:uid="{00000000-0005-0000-0000-0000EFCF0000}"/>
    <cellStyle name="Título 1 1 9 58" xfId="52046" xr:uid="{00000000-0005-0000-0000-0000F0CF0000}"/>
    <cellStyle name="Título 1 1 9 59" xfId="52047" xr:uid="{00000000-0005-0000-0000-0000F1CF0000}"/>
    <cellStyle name="Título 1 1 9 6" xfId="52048" xr:uid="{00000000-0005-0000-0000-0000F2CF0000}"/>
    <cellStyle name="Título 1 1 9 6 2" xfId="52049" xr:uid="{00000000-0005-0000-0000-0000F3CF0000}"/>
    <cellStyle name="Título 1 1 9 60" xfId="52050" xr:uid="{00000000-0005-0000-0000-0000F4CF0000}"/>
    <cellStyle name="Título 1 1 9 61" xfId="52051" xr:uid="{00000000-0005-0000-0000-0000F5CF0000}"/>
    <cellStyle name="Título 1 1 9 62" xfId="52052" xr:uid="{00000000-0005-0000-0000-0000F6CF0000}"/>
    <cellStyle name="Título 1 1 9 63" xfId="52053" xr:uid="{00000000-0005-0000-0000-0000F7CF0000}"/>
    <cellStyle name="Título 1 1 9 64" xfId="52054" xr:uid="{00000000-0005-0000-0000-0000F8CF0000}"/>
    <cellStyle name="Título 1 1 9 65" xfId="52055" xr:uid="{00000000-0005-0000-0000-0000F9CF0000}"/>
    <cellStyle name="Título 1 1 9 66" xfId="52056" xr:uid="{00000000-0005-0000-0000-0000FACF0000}"/>
    <cellStyle name="Título 1 1 9 67" xfId="52057" xr:uid="{00000000-0005-0000-0000-0000FBCF0000}"/>
    <cellStyle name="Título 1 1 9 68" xfId="52058" xr:uid="{00000000-0005-0000-0000-0000FCCF0000}"/>
    <cellStyle name="Título 1 1 9 69" xfId="52059" xr:uid="{00000000-0005-0000-0000-0000FDCF0000}"/>
    <cellStyle name="Título 1 1 9 7" xfId="52060" xr:uid="{00000000-0005-0000-0000-0000FECF0000}"/>
    <cellStyle name="Título 1 1 9 7 2" xfId="52061" xr:uid="{00000000-0005-0000-0000-0000FFCF0000}"/>
    <cellStyle name="Título 1 1 9 70" xfId="52926" xr:uid="{00000000-0005-0000-0000-000000D00000}"/>
    <cellStyle name="Título 1 1 9 71" xfId="53387" xr:uid="{00000000-0005-0000-0000-000001D00000}"/>
    <cellStyle name="Título 1 1 9 8" xfId="52062" xr:uid="{00000000-0005-0000-0000-000002D00000}"/>
    <cellStyle name="Título 1 1 9 8 2" xfId="52063" xr:uid="{00000000-0005-0000-0000-000003D00000}"/>
    <cellStyle name="Título 1 1 9 9" xfId="52064" xr:uid="{00000000-0005-0000-0000-000004D00000}"/>
    <cellStyle name="Título 1 1 9 9 2" xfId="52065" xr:uid="{00000000-0005-0000-0000-000005D00000}"/>
    <cellStyle name="Título 1 1 90" xfId="53059" xr:uid="{00000000-0005-0000-0000-000006D00000}"/>
    <cellStyle name="Título 1 1_Reforma da Praça Encontro das Águas Rev.1" xfId="1465" xr:uid="{00000000-0005-0000-0000-000007D00000}"/>
    <cellStyle name="Título 1 2" xfId="1466" xr:uid="{00000000-0005-0000-0000-000008D00000}"/>
    <cellStyle name="Título 10" xfId="1467" xr:uid="{00000000-0005-0000-0000-000009D00000}"/>
    <cellStyle name="Título 100" xfId="1468" xr:uid="{00000000-0005-0000-0000-00000AD00000}"/>
    <cellStyle name="Título 101" xfId="1469" xr:uid="{00000000-0005-0000-0000-00000BD00000}"/>
    <cellStyle name="Título 102" xfId="1470" xr:uid="{00000000-0005-0000-0000-00000CD00000}"/>
    <cellStyle name="Título 103" xfId="1471" xr:uid="{00000000-0005-0000-0000-00000DD00000}"/>
    <cellStyle name="Título 104" xfId="1472" xr:uid="{00000000-0005-0000-0000-00000ED00000}"/>
    <cellStyle name="Título 105" xfId="1473" xr:uid="{00000000-0005-0000-0000-00000FD00000}"/>
    <cellStyle name="Título 106" xfId="1474" xr:uid="{00000000-0005-0000-0000-000010D00000}"/>
    <cellStyle name="Título 107" xfId="1475" xr:uid="{00000000-0005-0000-0000-000011D00000}"/>
    <cellStyle name="Título 108" xfId="1476" xr:uid="{00000000-0005-0000-0000-000012D00000}"/>
    <cellStyle name="Título 109" xfId="1477" xr:uid="{00000000-0005-0000-0000-000013D00000}"/>
    <cellStyle name="Título 11" xfId="1478" xr:uid="{00000000-0005-0000-0000-000014D00000}"/>
    <cellStyle name="Título 110" xfId="52066" xr:uid="{00000000-0005-0000-0000-000015D00000}"/>
    <cellStyle name="Título 111" xfId="52067" xr:uid="{00000000-0005-0000-0000-000016D00000}"/>
    <cellStyle name="Título 112" xfId="52068" xr:uid="{00000000-0005-0000-0000-000017D00000}"/>
    <cellStyle name="Título 113" xfId="52069" xr:uid="{00000000-0005-0000-0000-000018D00000}"/>
    <cellStyle name="Título 114" xfId="52070" xr:uid="{00000000-0005-0000-0000-000019D00000}"/>
    <cellStyle name="Título 115" xfId="52071" xr:uid="{00000000-0005-0000-0000-00001AD00000}"/>
    <cellStyle name="Título 116" xfId="52072" xr:uid="{00000000-0005-0000-0000-00001BD00000}"/>
    <cellStyle name="Título 117" xfId="52073" xr:uid="{00000000-0005-0000-0000-00001CD00000}"/>
    <cellStyle name="Título 118" xfId="52074" xr:uid="{00000000-0005-0000-0000-00001DD00000}"/>
    <cellStyle name="Título 119" xfId="52075" xr:uid="{00000000-0005-0000-0000-00001ED00000}"/>
    <cellStyle name="Título 12" xfId="1479" xr:uid="{00000000-0005-0000-0000-00001FD00000}"/>
    <cellStyle name="Título 120" xfId="52076" xr:uid="{00000000-0005-0000-0000-000020D00000}"/>
    <cellStyle name="Título 121" xfId="52077" xr:uid="{00000000-0005-0000-0000-000021D00000}"/>
    <cellStyle name="Título 122" xfId="52078" xr:uid="{00000000-0005-0000-0000-000022D00000}"/>
    <cellStyle name="Título 123" xfId="52079" xr:uid="{00000000-0005-0000-0000-000023D00000}"/>
    <cellStyle name="Título 124" xfId="52080" xr:uid="{00000000-0005-0000-0000-000024D00000}"/>
    <cellStyle name="Título 125" xfId="52081" xr:uid="{00000000-0005-0000-0000-000025D00000}"/>
    <cellStyle name="Título 126" xfId="52082" xr:uid="{00000000-0005-0000-0000-000026D00000}"/>
    <cellStyle name="Título 127" xfId="52083" xr:uid="{00000000-0005-0000-0000-000027D00000}"/>
    <cellStyle name="Título 128" xfId="52084" xr:uid="{00000000-0005-0000-0000-000028D00000}"/>
    <cellStyle name="Título 129" xfId="52085" xr:uid="{00000000-0005-0000-0000-000029D00000}"/>
    <cellStyle name="Título 13" xfId="1480" xr:uid="{00000000-0005-0000-0000-00002AD00000}"/>
    <cellStyle name="Título 130" xfId="52086" xr:uid="{00000000-0005-0000-0000-00002BD00000}"/>
    <cellStyle name="Título 131" xfId="52087" xr:uid="{00000000-0005-0000-0000-00002CD00000}"/>
    <cellStyle name="Título 132" xfId="52088" xr:uid="{00000000-0005-0000-0000-00002DD00000}"/>
    <cellStyle name="Título 133" xfId="52089" xr:uid="{00000000-0005-0000-0000-00002ED00000}"/>
    <cellStyle name="Título 134" xfId="52090" xr:uid="{00000000-0005-0000-0000-00002FD00000}"/>
    <cellStyle name="Título 135" xfId="52091" xr:uid="{00000000-0005-0000-0000-000030D00000}"/>
    <cellStyle name="Título 136" xfId="52092" xr:uid="{00000000-0005-0000-0000-000031D00000}"/>
    <cellStyle name="Título 137" xfId="52093" xr:uid="{00000000-0005-0000-0000-000032D00000}"/>
    <cellStyle name="Título 138" xfId="52094" xr:uid="{00000000-0005-0000-0000-000033D00000}"/>
    <cellStyle name="Título 139" xfId="52095" xr:uid="{00000000-0005-0000-0000-000034D00000}"/>
    <cellStyle name="Título 14" xfId="1481" xr:uid="{00000000-0005-0000-0000-000035D00000}"/>
    <cellStyle name="Título 140" xfId="52096" xr:uid="{00000000-0005-0000-0000-000036D00000}"/>
    <cellStyle name="Título 141" xfId="52097" xr:uid="{00000000-0005-0000-0000-000037D00000}"/>
    <cellStyle name="Título 142" xfId="52098" xr:uid="{00000000-0005-0000-0000-000038D00000}"/>
    <cellStyle name="Título 143" xfId="52099" xr:uid="{00000000-0005-0000-0000-000039D00000}"/>
    <cellStyle name="Título 144" xfId="52100" xr:uid="{00000000-0005-0000-0000-00003AD00000}"/>
    <cellStyle name="Título 145" xfId="52101" xr:uid="{00000000-0005-0000-0000-00003BD00000}"/>
    <cellStyle name="Título 146" xfId="52102" xr:uid="{00000000-0005-0000-0000-00003CD00000}"/>
    <cellStyle name="Título 147" xfId="52103" xr:uid="{00000000-0005-0000-0000-00003DD00000}"/>
    <cellStyle name="Título 148" xfId="52104" xr:uid="{00000000-0005-0000-0000-00003ED00000}"/>
    <cellStyle name="Título 149" xfId="52105" xr:uid="{00000000-0005-0000-0000-00003FD00000}"/>
    <cellStyle name="Título 15" xfId="1482" xr:uid="{00000000-0005-0000-0000-000040D00000}"/>
    <cellStyle name="Título 150" xfId="52106" xr:uid="{00000000-0005-0000-0000-000041D00000}"/>
    <cellStyle name="Título 151" xfId="52107" xr:uid="{00000000-0005-0000-0000-000042D00000}"/>
    <cellStyle name="Título 152" xfId="52108" xr:uid="{00000000-0005-0000-0000-000043D00000}"/>
    <cellStyle name="Título 153" xfId="52109" xr:uid="{00000000-0005-0000-0000-000044D00000}"/>
    <cellStyle name="Título 154" xfId="52110" xr:uid="{00000000-0005-0000-0000-000045D00000}"/>
    <cellStyle name="Título 155" xfId="52111" xr:uid="{00000000-0005-0000-0000-000046D00000}"/>
    <cellStyle name="Título 156" xfId="52112" xr:uid="{00000000-0005-0000-0000-000047D00000}"/>
    <cellStyle name="Título 157" xfId="52113" xr:uid="{00000000-0005-0000-0000-000048D00000}"/>
    <cellStyle name="Título 158" xfId="52114" xr:uid="{00000000-0005-0000-0000-000049D00000}"/>
    <cellStyle name="Título 159" xfId="52115" xr:uid="{00000000-0005-0000-0000-00004AD00000}"/>
    <cellStyle name="Título 16" xfId="1483" xr:uid="{00000000-0005-0000-0000-00004BD00000}"/>
    <cellStyle name="Título 160" xfId="52116" xr:uid="{00000000-0005-0000-0000-00004CD00000}"/>
    <cellStyle name="Título 161" xfId="52117" xr:uid="{00000000-0005-0000-0000-00004DD00000}"/>
    <cellStyle name="Título 162" xfId="52118" xr:uid="{00000000-0005-0000-0000-00004ED00000}"/>
    <cellStyle name="Título 163" xfId="52119" xr:uid="{00000000-0005-0000-0000-00004FD00000}"/>
    <cellStyle name="Título 164" xfId="52120" xr:uid="{00000000-0005-0000-0000-000050D00000}"/>
    <cellStyle name="Título 165" xfId="52121" xr:uid="{00000000-0005-0000-0000-000051D00000}"/>
    <cellStyle name="Título 166" xfId="52122" xr:uid="{00000000-0005-0000-0000-000052D00000}"/>
    <cellStyle name="Título 167" xfId="52123" xr:uid="{00000000-0005-0000-0000-000053D00000}"/>
    <cellStyle name="Título 168" xfId="52124" xr:uid="{00000000-0005-0000-0000-000054D00000}"/>
    <cellStyle name="Título 169" xfId="52125" xr:uid="{00000000-0005-0000-0000-000055D00000}"/>
    <cellStyle name="Título 17" xfId="1484" xr:uid="{00000000-0005-0000-0000-000056D00000}"/>
    <cellStyle name="Título 170" xfId="52126" xr:uid="{00000000-0005-0000-0000-000057D00000}"/>
    <cellStyle name="Título 171" xfId="52127" xr:uid="{00000000-0005-0000-0000-000058D00000}"/>
    <cellStyle name="Título 172" xfId="52128" xr:uid="{00000000-0005-0000-0000-000059D00000}"/>
    <cellStyle name="Título 173" xfId="52129" xr:uid="{00000000-0005-0000-0000-00005AD00000}"/>
    <cellStyle name="Título 174" xfId="52130" xr:uid="{00000000-0005-0000-0000-00005BD00000}"/>
    <cellStyle name="Título 175" xfId="52131" xr:uid="{00000000-0005-0000-0000-00005CD00000}"/>
    <cellStyle name="Título 176" xfId="52132" xr:uid="{00000000-0005-0000-0000-00005DD00000}"/>
    <cellStyle name="Título 177" xfId="52133" xr:uid="{00000000-0005-0000-0000-00005ED00000}"/>
    <cellStyle name="Título 178" xfId="52134" xr:uid="{00000000-0005-0000-0000-00005FD00000}"/>
    <cellStyle name="Título 179" xfId="52135" xr:uid="{00000000-0005-0000-0000-000060D00000}"/>
    <cellStyle name="Título 18" xfId="1485" xr:uid="{00000000-0005-0000-0000-000061D00000}"/>
    <cellStyle name="Título 180" xfId="52136" xr:uid="{00000000-0005-0000-0000-000062D00000}"/>
    <cellStyle name="Título 181" xfId="52137" xr:uid="{00000000-0005-0000-0000-000063D00000}"/>
    <cellStyle name="Título 182" xfId="52138" xr:uid="{00000000-0005-0000-0000-000064D00000}"/>
    <cellStyle name="Título 183" xfId="52139" xr:uid="{00000000-0005-0000-0000-000065D00000}"/>
    <cellStyle name="Título 184" xfId="52140" xr:uid="{00000000-0005-0000-0000-000066D00000}"/>
    <cellStyle name="Título 185" xfId="52141" xr:uid="{00000000-0005-0000-0000-000067D00000}"/>
    <cellStyle name="Título 186" xfId="52142" xr:uid="{00000000-0005-0000-0000-000068D00000}"/>
    <cellStyle name="Título 187" xfId="52143" xr:uid="{00000000-0005-0000-0000-000069D00000}"/>
    <cellStyle name="Título 188" xfId="52144" xr:uid="{00000000-0005-0000-0000-00006AD00000}"/>
    <cellStyle name="Título 189" xfId="52145" xr:uid="{00000000-0005-0000-0000-00006BD00000}"/>
    <cellStyle name="Título 19" xfId="1486" xr:uid="{00000000-0005-0000-0000-00006CD00000}"/>
    <cellStyle name="Título 190" xfId="52146" xr:uid="{00000000-0005-0000-0000-00006DD00000}"/>
    <cellStyle name="Título 191" xfId="52147" xr:uid="{00000000-0005-0000-0000-00006ED00000}"/>
    <cellStyle name="Título 192" xfId="52148" xr:uid="{00000000-0005-0000-0000-00006FD00000}"/>
    <cellStyle name="Título 193" xfId="52149" xr:uid="{00000000-0005-0000-0000-000070D00000}"/>
    <cellStyle name="Título 194" xfId="52150" xr:uid="{00000000-0005-0000-0000-000071D00000}"/>
    <cellStyle name="Título 195" xfId="52151" xr:uid="{00000000-0005-0000-0000-000072D00000}"/>
    <cellStyle name="Título 196" xfId="52152" xr:uid="{00000000-0005-0000-0000-000073D00000}"/>
    <cellStyle name="Título 197" xfId="52153" xr:uid="{00000000-0005-0000-0000-000074D00000}"/>
    <cellStyle name="Título 198" xfId="52154" xr:uid="{00000000-0005-0000-0000-000075D00000}"/>
    <cellStyle name="Título 199" xfId="52155" xr:uid="{00000000-0005-0000-0000-000076D00000}"/>
    <cellStyle name="Título 2" xfId="11" builtinId="17" customBuiltin="1"/>
    <cellStyle name="Título 2 2" xfId="1487" xr:uid="{00000000-0005-0000-0000-000078D00000}"/>
    <cellStyle name="Título 20" xfId="1488" xr:uid="{00000000-0005-0000-0000-000079D00000}"/>
    <cellStyle name="Título 200" xfId="52156" xr:uid="{00000000-0005-0000-0000-00007AD00000}"/>
    <cellStyle name="Título 201" xfId="52157" xr:uid="{00000000-0005-0000-0000-00007BD00000}"/>
    <cellStyle name="Título 202" xfId="52158" xr:uid="{00000000-0005-0000-0000-00007CD00000}"/>
    <cellStyle name="Título 203" xfId="52159" xr:uid="{00000000-0005-0000-0000-00007DD00000}"/>
    <cellStyle name="Título 204" xfId="52160" xr:uid="{00000000-0005-0000-0000-00007ED00000}"/>
    <cellStyle name="Título 205" xfId="52161" xr:uid="{00000000-0005-0000-0000-00007FD00000}"/>
    <cellStyle name="Título 206" xfId="52162" xr:uid="{00000000-0005-0000-0000-000080D00000}"/>
    <cellStyle name="Título 207" xfId="52163" xr:uid="{00000000-0005-0000-0000-000081D00000}"/>
    <cellStyle name="Título 208" xfId="52164" xr:uid="{00000000-0005-0000-0000-000082D00000}"/>
    <cellStyle name="Título 209" xfId="52165" xr:uid="{00000000-0005-0000-0000-000083D00000}"/>
    <cellStyle name="Título 21" xfId="1489" xr:uid="{00000000-0005-0000-0000-000084D00000}"/>
    <cellStyle name="Título 210" xfId="52166" xr:uid="{00000000-0005-0000-0000-000085D00000}"/>
    <cellStyle name="Título 211" xfId="52167" xr:uid="{00000000-0005-0000-0000-000086D00000}"/>
    <cellStyle name="Título 212" xfId="52168" xr:uid="{00000000-0005-0000-0000-000087D00000}"/>
    <cellStyle name="Título 213" xfId="52219" xr:uid="{00000000-0005-0000-0000-000088D00000}"/>
    <cellStyle name="Título 214" xfId="52377" xr:uid="{00000000-0005-0000-0000-000089D00000}"/>
    <cellStyle name="Título 215" xfId="53038" xr:uid="{00000000-0005-0000-0000-00008AD00000}"/>
    <cellStyle name="Título 22" xfId="1490" xr:uid="{00000000-0005-0000-0000-00008BD00000}"/>
    <cellStyle name="Título 23" xfId="1491" xr:uid="{00000000-0005-0000-0000-00008CD00000}"/>
    <cellStyle name="Título 24" xfId="1492" xr:uid="{00000000-0005-0000-0000-00008DD00000}"/>
    <cellStyle name="Título 25" xfId="1493" xr:uid="{00000000-0005-0000-0000-00008ED00000}"/>
    <cellStyle name="Título 26" xfId="1494" xr:uid="{00000000-0005-0000-0000-00008FD00000}"/>
    <cellStyle name="Título 27" xfId="1495" xr:uid="{00000000-0005-0000-0000-000090D00000}"/>
    <cellStyle name="Título 28" xfId="1496" xr:uid="{00000000-0005-0000-0000-000091D00000}"/>
    <cellStyle name="Título 29" xfId="1497" xr:uid="{00000000-0005-0000-0000-000092D00000}"/>
    <cellStyle name="Título 3" xfId="12" builtinId="18" customBuiltin="1"/>
    <cellStyle name="Título 3 2" xfId="1498" xr:uid="{00000000-0005-0000-0000-000094D00000}"/>
    <cellStyle name="Título 30" xfId="1499" xr:uid="{00000000-0005-0000-0000-000095D00000}"/>
    <cellStyle name="Título 31" xfId="1500" xr:uid="{00000000-0005-0000-0000-000096D00000}"/>
    <cellStyle name="Título 32" xfId="1501" xr:uid="{00000000-0005-0000-0000-000097D00000}"/>
    <cellStyle name="Título 33" xfId="1502" xr:uid="{00000000-0005-0000-0000-000098D00000}"/>
    <cellStyle name="Título 34" xfId="1503" xr:uid="{00000000-0005-0000-0000-000099D00000}"/>
    <cellStyle name="Título 35" xfId="1504" xr:uid="{00000000-0005-0000-0000-00009AD00000}"/>
    <cellStyle name="Título 36" xfId="1505" xr:uid="{00000000-0005-0000-0000-00009BD00000}"/>
    <cellStyle name="Título 37" xfId="1506" xr:uid="{00000000-0005-0000-0000-00009CD00000}"/>
    <cellStyle name="Título 38" xfId="1507" xr:uid="{00000000-0005-0000-0000-00009DD00000}"/>
    <cellStyle name="Título 39" xfId="1508" xr:uid="{00000000-0005-0000-0000-00009ED00000}"/>
    <cellStyle name="Título 4" xfId="13" builtinId="19" customBuiltin="1"/>
    <cellStyle name="Título 4 2" xfId="1509" xr:uid="{00000000-0005-0000-0000-0000A0D00000}"/>
    <cellStyle name="Título 40" xfId="1510" xr:uid="{00000000-0005-0000-0000-0000A1D00000}"/>
    <cellStyle name="Título 41" xfId="1511" xr:uid="{00000000-0005-0000-0000-0000A2D00000}"/>
    <cellStyle name="Título 42" xfId="1512" xr:uid="{00000000-0005-0000-0000-0000A3D00000}"/>
    <cellStyle name="Título 43" xfId="1513" xr:uid="{00000000-0005-0000-0000-0000A4D00000}"/>
    <cellStyle name="Título 44" xfId="1514" xr:uid="{00000000-0005-0000-0000-0000A5D00000}"/>
    <cellStyle name="Título 45" xfId="1515" xr:uid="{00000000-0005-0000-0000-0000A6D00000}"/>
    <cellStyle name="Título 46" xfId="1516" xr:uid="{00000000-0005-0000-0000-0000A7D00000}"/>
    <cellStyle name="Título 47" xfId="1517" xr:uid="{00000000-0005-0000-0000-0000A8D00000}"/>
    <cellStyle name="Título 48" xfId="1518" xr:uid="{00000000-0005-0000-0000-0000A9D00000}"/>
    <cellStyle name="Título 49" xfId="1519" xr:uid="{00000000-0005-0000-0000-0000AAD00000}"/>
    <cellStyle name="Título 5" xfId="1520" xr:uid="{00000000-0005-0000-0000-0000ABD00000}"/>
    <cellStyle name="Título 5 2" xfId="1521" xr:uid="{00000000-0005-0000-0000-0000ACD00000}"/>
    <cellStyle name="Título 5 3" xfId="1522" xr:uid="{00000000-0005-0000-0000-0000ADD00000}"/>
    <cellStyle name="Título 5 4" xfId="52169" xr:uid="{00000000-0005-0000-0000-0000AED00000}"/>
    <cellStyle name="Título 50" xfId="1523" xr:uid="{00000000-0005-0000-0000-0000AFD00000}"/>
    <cellStyle name="Título 51" xfId="1524" xr:uid="{00000000-0005-0000-0000-0000B0D00000}"/>
    <cellStyle name="Título 52" xfId="1525" xr:uid="{00000000-0005-0000-0000-0000B1D00000}"/>
    <cellStyle name="Título 53" xfId="1526" xr:uid="{00000000-0005-0000-0000-0000B2D00000}"/>
    <cellStyle name="Título 54" xfId="1527" xr:uid="{00000000-0005-0000-0000-0000B3D00000}"/>
    <cellStyle name="Título 55" xfId="1528" xr:uid="{00000000-0005-0000-0000-0000B4D00000}"/>
    <cellStyle name="Título 56" xfId="1529" xr:uid="{00000000-0005-0000-0000-0000B5D00000}"/>
    <cellStyle name="Título 57" xfId="1530" xr:uid="{00000000-0005-0000-0000-0000B6D00000}"/>
    <cellStyle name="Título 58" xfId="1531" xr:uid="{00000000-0005-0000-0000-0000B7D00000}"/>
    <cellStyle name="Título 59" xfId="1532" xr:uid="{00000000-0005-0000-0000-0000B8D00000}"/>
    <cellStyle name="Título 6" xfId="1533" xr:uid="{00000000-0005-0000-0000-0000B9D00000}"/>
    <cellStyle name="Título 60" xfId="1534" xr:uid="{00000000-0005-0000-0000-0000BAD00000}"/>
    <cellStyle name="Título 61" xfId="1535" xr:uid="{00000000-0005-0000-0000-0000BBD00000}"/>
    <cellStyle name="Título 62" xfId="1536" xr:uid="{00000000-0005-0000-0000-0000BCD00000}"/>
    <cellStyle name="Título 63" xfId="1537" xr:uid="{00000000-0005-0000-0000-0000BDD00000}"/>
    <cellStyle name="Título 64" xfId="1538" xr:uid="{00000000-0005-0000-0000-0000BED00000}"/>
    <cellStyle name="Título 65" xfId="1539" xr:uid="{00000000-0005-0000-0000-0000BFD00000}"/>
    <cellStyle name="Título 66" xfId="1540" xr:uid="{00000000-0005-0000-0000-0000C0D00000}"/>
    <cellStyle name="Título 67" xfId="1541" xr:uid="{00000000-0005-0000-0000-0000C1D00000}"/>
    <cellStyle name="Título 68" xfId="1542" xr:uid="{00000000-0005-0000-0000-0000C2D00000}"/>
    <cellStyle name="Título 69" xfId="1543" xr:uid="{00000000-0005-0000-0000-0000C3D00000}"/>
    <cellStyle name="Título 7" xfId="1544" xr:uid="{00000000-0005-0000-0000-0000C4D00000}"/>
    <cellStyle name="Título 70" xfId="1545" xr:uid="{00000000-0005-0000-0000-0000C5D00000}"/>
    <cellStyle name="Título 71" xfId="1546" xr:uid="{00000000-0005-0000-0000-0000C6D00000}"/>
    <cellStyle name="Título 72" xfId="1547" xr:uid="{00000000-0005-0000-0000-0000C7D00000}"/>
    <cellStyle name="Título 73" xfId="1548" xr:uid="{00000000-0005-0000-0000-0000C8D00000}"/>
    <cellStyle name="Título 74" xfId="1549" xr:uid="{00000000-0005-0000-0000-0000C9D00000}"/>
    <cellStyle name="Título 75" xfId="1550" xr:uid="{00000000-0005-0000-0000-0000CAD00000}"/>
    <cellStyle name="Título 76" xfId="1551" xr:uid="{00000000-0005-0000-0000-0000CBD00000}"/>
    <cellStyle name="Título 77" xfId="1552" xr:uid="{00000000-0005-0000-0000-0000CCD00000}"/>
    <cellStyle name="Título 78" xfId="1553" xr:uid="{00000000-0005-0000-0000-0000CDD00000}"/>
    <cellStyle name="Título 79" xfId="1554" xr:uid="{00000000-0005-0000-0000-0000CED00000}"/>
    <cellStyle name="Título 8" xfId="1555" xr:uid="{00000000-0005-0000-0000-0000CFD00000}"/>
    <cellStyle name="Título 80" xfId="1556" xr:uid="{00000000-0005-0000-0000-0000D0D00000}"/>
    <cellStyle name="Título 81" xfId="1557" xr:uid="{00000000-0005-0000-0000-0000D1D00000}"/>
    <cellStyle name="Título 82" xfId="1558" xr:uid="{00000000-0005-0000-0000-0000D2D00000}"/>
    <cellStyle name="Título 83" xfId="1559" xr:uid="{00000000-0005-0000-0000-0000D3D00000}"/>
    <cellStyle name="Título 84" xfId="1560" xr:uid="{00000000-0005-0000-0000-0000D4D00000}"/>
    <cellStyle name="Título 85" xfId="1561" xr:uid="{00000000-0005-0000-0000-0000D5D00000}"/>
    <cellStyle name="Título 86" xfId="1562" xr:uid="{00000000-0005-0000-0000-0000D6D00000}"/>
    <cellStyle name="Título 87" xfId="1563" xr:uid="{00000000-0005-0000-0000-0000D7D00000}"/>
    <cellStyle name="Título 88" xfId="1564" xr:uid="{00000000-0005-0000-0000-0000D8D00000}"/>
    <cellStyle name="Título 89" xfId="1565" xr:uid="{00000000-0005-0000-0000-0000D9D00000}"/>
    <cellStyle name="Título 9" xfId="1566" xr:uid="{00000000-0005-0000-0000-0000DAD00000}"/>
    <cellStyle name="Título 90" xfId="1567" xr:uid="{00000000-0005-0000-0000-0000DBD00000}"/>
    <cellStyle name="Título 91" xfId="1568" xr:uid="{00000000-0005-0000-0000-0000DCD00000}"/>
    <cellStyle name="Título 92" xfId="1569" xr:uid="{00000000-0005-0000-0000-0000DDD00000}"/>
    <cellStyle name="Título 93" xfId="1570" xr:uid="{00000000-0005-0000-0000-0000DED00000}"/>
    <cellStyle name="Título 94" xfId="1571" xr:uid="{00000000-0005-0000-0000-0000DFD00000}"/>
    <cellStyle name="Título 95" xfId="1572" xr:uid="{00000000-0005-0000-0000-0000E0D00000}"/>
    <cellStyle name="Título 96" xfId="1573" xr:uid="{00000000-0005-0000-0000-0000E1D00000}"/>
    <cellStyle name="Título 97" xfId="1574" xr:uid="{00000000-0005-0000-0000-0000E2D00000}"/>
    <cellStyle name="Título 98" xfId="1575" xr:uid="{00000000-0005-0000-0000-0000E3D00000}"/>
    <cellStyle name="Título 99" xfId="1576" xr:uid="{00000000-0005-0000-0000-0000E4D00000}"/>
    <cellStyle name="Titulo1" xfId="52217" xr:uid="{00000000-0005-0000-0000-0000E5D00000}"/>
    <cellStyle name="Titulo2" xfId="52218" xr:uid="{00000000-0005-0000-0000-0000E6D00000}"/>
    <cellStyle name="Total" xfId="25" builtinId="25" customBuiltin="1"/>
    <cellStyle name="Total 2" xfId="1577" xr:uid="{00000000-0005-0000-0000-0000E8D00000}"/>
    <cellStyle name="Vírgula" xfId="53571" builtinId="3"/>
    <cellStyle name="Vírgula 10" xfId="1579" xr:uid="{00000000-0005-0000-0000-0000E9D00000}"/>
    <cellStyle name="Vírgula 10 2" xfId="53557" xr:uid="{00000000-0005-0000-0000-0000EAD00000}"/>
    <cellStyle name="Vírgula 11" xfId="1580" xr:uid="{00000000-0005-0000-0000-0000EBD00000}"/>
    <cellStyle name="Vírgula 11 2" xfId="53558" xr:uid="{00000000-0005-0000-0000-0000ECD00000}"/>
    <cellStyle name="Vírgula 12" xfId="1581" xr:uid="{00000000-0005-0000-0000-0000EDD00000}"/>
    <cellStyle name="Vírgula 12 2" xfId="6" xr:uid="{00000000-0005-0000-0000-0000EED00000}"/>
    <cellStyle name="Vírgula 12 2 2" xfId="52184" xr:uid="{00000000-0005-0000-0000-0000EFD00000}"/>
    <cellStyle name="Vírgula 13" xfId="1582" xr:uid="{00000000-0005-0000-0000-0000F0D00000}"/>
    <cellStyle name="Vírgula 14" xfId="1583" xr:uid="{00000000-0005-0000-0000-0000F1D00000}"/>
    <cellStyle name="Vírgula 14 2" xfId="1584" xr:uid="{00000000-0005-0000-0000-0000F2D00000}"/>
    <cellStyle name="Vírgula 15" xfId="1585" xr:uid="{00000000-0005-0000-0000-0000F3D00000}"/>
    <cellStyle name="Vírgula 16" xfId="1586" xr:uid="{00000000-0005-0000-0000-0000F4D00000}"/>
    <cellStyle name="Vírgula 16 2" xfId="53561" xr:uid="{00000000-0005-0000-0000-0000F5D00000}"/>
    <cellStyle name="Vírgula 17" xfId="1587" xr:uid="{00000000-0005-0000-0000-0000F6D00000}"/>
    <cellStyle name="Vírgula 18" xfId="1588" xr:uid="{00000000-0005-0000-0000-0000F7D00000}"/>
    <cellStyle name="Vírgula 19" xfId="1589" xr:uid="{00000000-0005-0000-0000-0000F8D00000}"/>
    <cellStyle name="Vírgula 2" xfId="1590" xr:uid="{00000000-0005-0000-0000-0000F9D00000}"/>
    <cellStyle name="Vírgula 2 10" xfId="1591" xr:uid="{00000000-0005-0000-0000-0000FAD00000}"/>
    <cellStyle name="Vírgula 2 11" xfId="7" xr:uid="{00000000-0005-0000-0000-0000FBD00000}"/>
    <cellStyle name="Vírgula 2 11 2" xfId="52183" xr:uid="{00000000-0005-0000-0000-0000FCD00000}"/>
    <cellStyle name="Vírgula 2 2" xfId="1592" xr:uid="{00000000-0005-0000-0000-0000FDD00000}"/>
    <cellStyle name="Vírgula 2 2 2" xfId="1593" xr:uid="{00000000-0005-0000-0000-0000FED00000}"/>
    <cellStyle name="Vírgula 2 2 3" xfId="1594" xr:uid="{00000000-0005-0000-0000-0000FFD00000}"/>
    <cellStyle name="Vírgula 2 2 4" xfId="1595" xr:uid="{00000000-0005-0000-0000-000000D10000}"/>
    <cellStyle name="Vírgula 2 2 5" xfId="1596" xr:uid="{00000000-0005-0000-0000-000001D10000}"/>
    <cellStyle name="Vírgula 2 2 6" xfId="52170" xr:uid="{00000000-0005-0000-0000-000002D10000}"/>
    <cellStyle name="Vírgula 2 2 7" xfId="53516" xr:uid="{00000000-0005-0000-0000-000003D10000}"/>
    <cellStyle name="Vírgula 2 3" xfId="1597" xr:uid="{00000000-0005-0000-0000-000004D10000}"/>
    <cellStyle name="Vírgula 2 3 2" xfId="1598" xr:uid="{00000000-0005-0000-0000-000005D10000}"/>
    <cellStyle name="Vírgula 2 3 2 2" xfId="1599" xr:uid="{00000000-0005-0000-0000-000006D10000}"/>
    <cellStyle name="Vírgula 2 3 2 2 2" xfId="1600" xr:uid="{00000000-0005-0000-0000-000007D10000}"/>
    <cellStyle name="Vírgula 2 4" xfId="1601" xr:uid="{00000000-0005-0000-0000-000008D10000}"/>
    <cellStyle name="Vírgula 2 4 2" xfId="1602" xr:uid="{00000000-0005-0000-0000-000009D10000}"/>
    <cellStyle name="Vírgula 2 5" xfId="1603" xr:uid="{00000000-0005-0000-0000-00000AD10000}"/>
    <cellStyle name="Vírgula 2 5 2" xfId="1604" xr:uid="{00000000-0005-0000-0000-00000BD10000}"/>
    <cellStyle name="Vírgula 2 5 2 2" xfId="1605" xr:uid="{00000000-0005-0000-0000-00000CD10000}"/>
    <cellStyle name="Vírgula 2 6" xfId="1606" xr:uid="{00000000-0005-0000-0000-00000DD10000}"/>
    <cellStyle name="Vírgula 2 7" xfId="1607" xr:uid="{00000000-0005-0000-0000-00000ED10000}"/>
    <cellStyle name="Vírgula 2 8" xfId="1608" xr:uid="{00000000-0005-0000-0000-00000FD10000}"/>
    <cellStyle name="Vírgula 2 9" xfId="1609" xr:uid="{00000000-0005-0000-0000-000010D10000}"/>
    <cellStyle name="Vírgula 20" xfId="52180" xr:uid="{00000000-0005-0000-0000-000011D10000}"/>
    <cellStyle name="Vírgula 21" xfId="3" xr:uid="{00000000-0005-0000-0000-000012D10000}"/>
    <cellStyle name="Vírgula 21 2" xfId="52182" xr:uid="{00000000-0005-0000-0000-000013D10000}"/>
    <cellStyle name="Vírgula 22" xfId="1578" xr:uid="{00000000-0005-0000-0000-000014D10000}"/>
    <cellStyle name="Vírgula 23" xfId="53565" xr:uid="{00000000-0005-0000-0000-000015D10000}"/>
    <cellStyle name="Vírgula 24" xfId="53575" xr:uid="{C15C9DA2-B0BB-45BE-ADBB-F7A9E2E48C46}"/>
    <cellStyle name="Vírgula 3" xfId="1610" xr:uid="{00000000-0005-0000-0000-000016D10000}"/>
    <cellStyle name="Vírgula 3 2" xfId="1611" xr:uid="{00000000-0005-0000-0000-000017D10000}"/>
    <cellStyle name="Vírgula 3 2 2" xfId="1612" xr:uid="{00000000-0005-0000-0000-000018D10000}"/>
    <cellStyle name="Vírgula 3 2 3" xfId="1613" xr:uid="{00000000-0005-0000-0000-000019D10000}"/>
    <cellStyle name="Vírgula 3 2 4" xfId="53510" xr:uid="{00000000-0005-0000-0000-00001AD10000}"/>
    <cellStyle name="Vírgula 3 3" xfId="1614" xr:uid="{00000000-0005-0000-0000-00001BD10000}"/>
    <cellStyle name="Vírgula 3 3 2" xfId="1615" xr:uid="{00000000-0005-0000-0000-00001CD10000}"/>
    <cellStyle name="Vírgula 3 3 2 2" xfId="1616" xr:uid="{00000000-0005-0000-0000-00001DD10000}"/>
    <cellStyle name="Vírgula 3 4" xfId="1617" xr:uid="{00000000-0005-0000-0000-00001ED10000}"/>
    <cellStyle name="Vírgula 3 5" xfId="1618" xr:uid="{00000000-0005-0000-0000-00001FD10000}"/>
    <cellStyle name="Vírgula 3 5 2" xfId="1619" xr:uid="{00000000-0005-0000-0000-000020D10000}"/>
    <cellStyle name="Vírgula 3 6" xfId="1620" xr:uid="{00000000-0005-0000-0000-000021D10000}"/>
    <cellStyle name="Vírgula 3 7" xfId="1621" xr:uid="{00000000-0005-0000-0000-000022D10000}"/>
    <cellStyle name="Vírgula 3 8" xfId="1622" xr:uid="{00000000-0005-0000-0000-000023D10000}"/>
    <cellStyle name="Vírgula 3 9" xfId="53509" xr:uid="{00000000-0005-0000-0000-000024D10000}"/>
    <cellStyle name="Vírgula 4" xfId="1623" xr:uid="{00000000-0005-0000-0000-000025D10000}"/>
    <cellStyle name="Vírgula 4 2" xfId="1624" xr:uid="{00000000-0005-0000-0000-000026D10000}"/>
    <cellStyle name="Vírgula 4 2 2" xfId="1625" xr:uid="{00000000-0005-0000-0000-000027D10000}"/>
    <cellStyle name="Vírgula 4 3" xfId="1626" xr:uid="{00000000-0005-0000-0000-000028D10000}"/>
    <cellStyle name="Vírgula 4 4" xfId="1627" xr:uid="{00000000-0005-0000-0000-000029D10000}"/>
    <cellStyle name="Vírgula 4 5" xfId="53511" xr:uid="{00000000-0005-0000-0000-00002AD10000}"/>
    <cellStyle name="Vírgula 5" xfId="1628" xr:uid="{00000000-0005-0000-0000-00002BD10000}"/>
    <cellStyle name="Vírgula 5 2" xfId="1629" xr:uid="{00000000-0005-0000-0000-00002CD10000}"/>
    <cellStyle name="Vírgula 5 2 2" xfId="53512" xr:uid="{00000000-0005-0000-0000-00002DD10000}"/>
    <cellStyle name="Vírgula 5 3" xfId="53505" xr:uid="{00000000-0005-0000-0000-00002ED10000}"/>
    <cellStyle name="Vírgula 6" xfId="1630" xr:uid="{00000000-0005-0000-0000-00002FD10000}"/>
    <cellStyle name="Vírgula 6 2" xfId="1631" xr:uid="{00000000-0005-0000-0000-000030D10000}"/>
    <cellStyle name="Vírgula 6 2 2" xfId="1632" xr:uid="{00000000-0005-0000-0000-000031D10000}"/>
    <cellStyle name="Vírgula 6 2 3" xfId="53524" xr:uid="{00000000-0005-0000-0000-000032D10000}"/>
    <cellStyle name="Vírgula 6 3" xfId="1633" xr:uid="{00000000-0005-0000-0000-000033D10000}"/>
    <cellStyle name="Vírgula 6 4" xfId="53515" xr:uid="{00000000-0005-0000-0000-000034D10000}"/>
    <cellStyle name="Vírgula 7" xfId="1634" xr:uid="{00000000-0005-0000-0000-000035D10000}"/>
    <cellStyle name="Vírgula 7 2" xfId="1635" xr:uid="{00000000-0005-0000-0000-000036D10000}"/>
    <cellStyle name="Vírgula 7 2 2" xfId="1636" xr:uid="{00000000-0005-0000-0000-000037D10000}"/>
    <cellStyle name="Vírgula 7 3" xfId="53521" xr:uid="{00000000-0005-0000-0000-000038D10000}"/>
    <cellStyle name="Vírgula 8" xfId="1637" xr:uid="{00000000-0005-0000-0000-000039D10000}"/>
    <cellStyle name="Vírgula 8 2" xfId="53525" xr:uid="{00000000-0005-0000-0000-00003AD10000}"/>
    <cellStyle name="Vírgula 9" xfId="1638" xr:uid="{00000000-0005-0000-0000-00003BD10000}"/>
    <cellStyle name="Vírgula 9 2" xfId="53526" xr:uid="{00000000-0005-0000-0000-00003CD10000}"/>
    <cellStyle name="Vírgula0" xfId="1639" xr:uid="{00000000-0005-0000-0000-00003DD10000}"/>
    <cellStyle name="Vírgula0 2" xfId="1640" xr:uid="{00000000-0005-0000-0000-00003ED10000}"/>
    <cellStyle name="Warning Text" xfId="1641" xr:uid="{00000000-0005-0000-0000-00003FD10000}"/>
    <cellStyle name="Year" xfId="1642" xr:uid="{00000000-0005-0000-0000-000040D10000}"/>
  </cellStyles>
  <dxfs count="13">
    <dxf>
      <font>
        <strike/>
      </font>
      <border>
        <vertical/>
        <horizontal/>
      </border>
    </dxf>
    <dxf>
      <font>
        <color rgb="FF9C0006"/>
      </font>
      <fill>
        <patternFill>
          <bgColor rgb="FFFFC7CE"/>
        </patternFill>
      </fill>
    </dxf>
    <dxf>
      <font>
        <color rgb="FF9C0006"/>
      </font>
      <fill>
        <patternFill>
          <bgColor rgb="FFFFC7CE"/>
        </patternFill>
      </fill>
    </dxf>
    <dxf>
      <font>
        <condense val="0"/>
        <extend val="0"/>
        <color indexed="12"/>
      </font>
    </dxf>
    <dxf>
      <font>
        <condense val="0"/>
        <extend val="0"/>
        <color indexed="12"/>
      </font>
    </dxf>
    <dxf>
      <font>
        <condense val="0"/>
        <extend val="0"/>
        <color indexed="12"/>
      </font>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ndense val="0"/>
        <extend val="0"/>
        <color indexed="12"/>
      </font>
    </dxf>
    <dxf>
      <font>
        <condense val="0"/>
        <extend val="0"/>
        <color indexed="12"/>
      </font>
    </dxf>
    <dxf>
      <font>
        <condense val="0"/>
        <extend val="0"/>
        <color indexed="12"/>
      </font>
    </dxf>
    <dxf>
      <font>
        <condense val="0"/>
        <extend val="0"/>
        <color indexed="12"/>
      </font>
    </dxf>
  </dxfs>
  <tableStyles count="0" defaultTableStyle="TableStyleMedium2" defaultPivotStyle="PivotStyleLight16"/>
  <colors>
    <mruColors>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4.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externalLink" Target="externalLinks/externalLink6.xml"/><Relationship Id="rId10" Type="http://schemas.openxmlformats.org/officeDocument/2006/relationships/externalLink" Target="externalLinks/externalLink1.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5.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srv_fs\Operacional\Users\fabiano\Downloads\10039\ca_arqs\eletrica\e0104500.doc"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o-m11\publico\WINDOWS\TEMP\B5348E-LM001_R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pu-a\01-md-2005\EQUIP\MAQUINAS\I02011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FABIO/Desktop/COLATINA/PLANILHA%2005/PLANILHA%20Escola%20S&#227;o%20Marcos_R0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srv_fs\Operacional\Marcia\Receita%20Federal%20-%20RJ\Preg&#227;o%203-2013%20-%20Ag.%20Modelo%20B%20Pirai%20e%20Resende\EDITAL%201-2013-%20ADAPTACAO%20PROJETO%20BASICO%20-%20AGENCIA%20MODELO\ANEXO%20V%20-%20PLANILHA%20DE%20OR&#199;AMENTO%20E%20CRONOGRAM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rv_fs\Operacional\JUSTI&#199;A%20FEDERAL\Predio%20Sede%20%20Vitoria%20ES%20-%202009\Justi&#231;a%20Federal%201&#170;%20Instancia\PLANILHA%20OR&#199;AMENTARIA\Or&#231;amento\JFES_Planilha_Orc_Rev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MERGÊNCIA"/>
      <sheetName val="CAPA"/>
      <sheetName val="Controle"/>
      <sheetName val="LOJAS"/>
      <sheetName val="CONDOMINOS"/>
      <sheetName val="QUADROS DE DISTRIBUIÇÃO"/>
      <sheetName val="BARRAMENTO BLINDADO"/>
      <sheetName val="TRANSFORMADORES"/>
      <sheetName val="GERAL ORIGINAL"/>
      <sheetName val="GERAL POR ITENS"/>
      <sheetName val="MOTORES"/>
      <sheetName val="ANTIGO COND"/>
      <sheetName val="ANTIGO GERAL"/>
      <sheetName val="H_MOT"/>
      <sheetName val="C_MO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sheetName val="ELET&amp;AC"/>
      <sheetName val="Cabos"/>
      <sheetName val="ATERR"/>
      <sheetName val="ILUM"/>
      <sheetName val="Memoria"/>
      <sheetName val="Paineis"/>
      <sheetName val="Lista Cabos Compras"/>
      <sheetName val="Lista Cabos Compras (Apoio)"/>
      <sheetName val="Lista Materiais"/>
      <sheetName val="DADOS"/>
      <sheetName val="Anexos"/>
      <sheetName val="Capa  LISTA CAB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  "/>
      <sheetName val="CAPA -1"/>
    </sheetNames>
    <sheetDataSet>
      <sheetData sheetId="0" refreshError="1"/>
      <sheetData sheetId="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SINAPI"/>
      <sheetName val="CIOPES"/>
      <sheetName val="ISINAPI"/>
      <sheetName val="IIOPES"/>
      <sheetName val="CCESAN"/>
      <sheetName val="CSCORIO"/>
      <sheetName val="BDI"/>
      <sheetName val="Auxiliar"/>
      <sheetName val="ORCAMENTO"/>
      <sheetName val="COMPOSICAO"/>
      <sheetName val="MERCADO"/>
      <sheetName val="CRONOGRAMA"/>
    </sheetNames>
    <sheetDataSet>
      <sheetData sheetId="0"/>
      <sheetData sheetId="1"/>
      <sheetData sheetId="2" refreshError="1"/>
      <sheetData sheetId="3" refreshError="1"/>
      <sheetData sheetId="4"/>
      <sheetData sheetId="5"/>
      <sheetData sheetId="6" refreshError="1"/>
      <sheetData sheetId="7" refreshError="1"/>
      <sheetData sheetId="8"/>
      <sheetData sheetId="9"/>
      <sheetData sheetId="10"/>
      <sheetData sheetId="11"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NORÁRIOS"/>
      <sheetName val="Plan1"/>
      <sheetName val="BDI"/>
      <sheetName val="ORÇAMENTO"/>
      <sheetName val="CRONOGRAMA"/>
    </sheetNames>
    <sheetDataSet>
      <sheetData sheetId="0" refreshError="1"/>
      <sheetData sheetId="1" refreshError="1"/>
      <sheetData sheetId="2" refreshError="1"/>
      <sheetData sheetId="3" refreshError="1"/>
      <sheetData sheetId="4"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RONOG"/>
      <sheetName val="resumo"/>
      <sheetName val="ORCAMENTO"/>
      <sheetName val="ADMI_25.01"/>
      <sheetName val="ITEM 25 - ADIMINS. LOCAL"/>
      <sheetName val="20.01-04-EL_SP_SON_SEG"/>
      <sheetName val="20.05 - HS"/>
      <sheetName val="20.06-INC"/>
      <sheetName val="20.07- GLP"/>
      <sheetName val="ITEM 22.01 SINALIZACA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C4FF60-0670-4CF4-A7A5-9C163ECA0403}">
  <sheetPr>
    <tabColor theme="9" tint="-0.249977111117893"/>
  </sheetPr>
  <dimension ref="A1:H43"/>
  <sheetViews>
    <sheetView showGridLines="0" view="pageBreakPreview" zoomScaleNormal="100" zoomScaleSheetLayoutView="100" workbookViewId="0">
      <selection activeCell="H19" sqref="H19"/>
    </sheetView>
  </sheetViews>
  <sheetFormatPr defaultRowHeight="12.75"/>
  <cols>
    <col min="1" max="1" width="11" style="32" bestFit="1" customWidth="1"/>
    <col min="2" max="2" width="44" style="32" customWidth="1"/>
    <col min="3" max="3" width="13.7109375" style="34" customWidth="1"/>
    <col min="4" max="4" width="5.140625" style="32" customWidth="1"/>
    <col min="5" max="5" width="8.5703125" style="32" customWidth="1"/>
    <col min="6" max="6" width="8.85546875" style="32" customWidth="1"/>
    <col min="7" max="256" width="9.140625" style="32"/>
    <col min="257" max="257" width="11" style="32" bestFit="1" customWidth="1"/>
    <col min="258" max="258" width="40.42578125" style="32" customWidth="1"/>
    <col min="259" max="259" width="11.7109375" style="32" customWidth="1"/>
    <col min="260" max="260" width="3.140625" style="32" bestFit="1" customWidth="1"/>
    <col min="261" max="261" width="11" style="32" bestFit="1" customWidth="1"/>
    <col min="262" max="262" width="34.42578125" style="32" customWidth="1"/>
    <col min="263" max="512" width="9.140625" style="32"/>
    <col min="513" max="513" width="11" style="32" bestFit="1" customWidth="1"/>
    <col min="514" max="514" width="40.42578125" style="32" customWidth="1"/>
    <col min="515" max="515" width="11.7109375" style="32" customWidth="1"/>
    <col min="516" max="516" width="3.140625" style="32" bestFit="1" customWidth="1"/>
    <col min="517" max="517" width="11" style="32" bestFit="1" customWidth="1"/>
    <col min="518" max="518" width="34.42578125" style="32" customWidth="1"/>
    <col min="519" max="768" width="9.140625" style="32"/>
    <col min="769" max="769" width="11" style="32" bestFit="1" customWidth="1"/>
    <col min="770" max="770" width="40.42578125" style="32" customWidth="1"/>
    <col min="771" max="771" width="11.7109375" style="32" customWidth="1"/>
    <col min="772" max="772" width="3.140625" style="32" bestFit="1" customWidth="1"/>
    <col min="773" max="773" width="11" style="32" bestFit="1" customWidth="1"/>
    <col min="774" max="774" width="34.42578125" style="32" customWidth="1"/>
    <col min="775" max="1024" width="9.140625" style="32"/>
    <col min="1025" max="1025" width="11" style="32" bestFit="1" customWidth="1"/>
    <col min="1026" max="1026" width="40.42578125" style="32" customWidth="1"/>
    <col min="1027" max="1027" width="11.7109375" style="32" customWidth="1"/>
    <col min="1028" max="1028" width="3.140625" style="32" bestFit="1" customWidth="1"/>
    <col min="1029" max="1029" width="11" style="32" bestFit="1" customWidth="1"/>
    <col min="1030" max="1030" width="34.42578125" style="32" customWidth="1"/>
    <col min="1031" max="1280" width="9.140625" style="32"/>
    <col min="1281" max="1281" width="11" style="32" bestFit="1" customWidth="1"/>
    <col min="1282" max="1282" width="40.42578125" style="32" customWidth="1"/>
    <col min="1283" max="1283" width="11.7109375" style="32" customWidth="1"/>
    <col min="1284" max="1284" width="3.140625" style="32" bestFit="1" customWidth="1"/>
    <col min="1285" max="1285" width="11" style="32" bestFit="1" customWidth="1"/>
    <col min="1286" max="1286" width="34.42578125" style="32" customWidth="1"/>
    <col min="1287" max="1536" width="9.140625" style="32"/>
    <col min="1537" max="1537" width="11" style="32" bestFit="1" customWidth="1"/>
    <col min="1538" max="1538" width="40.42578125" style="32" customWidth="1"/>
    <col min="1539" max="1539" width="11.7109375" style="32" customWidth="1"/>
    <col min="1540" max="1540" width="3.140625" style="32" bestFit="1" customWidth="1"/>
    <col min="1541" max="1541" width="11" style="32" bestFit="1" customWidth="1"/>
    <col min="1542" max="1542" width="34.42578125" style="32" customWidth="1"/>
    <col min="1543" max="1792" width="9.140625" style="32"/>
    <col min="1793" max="1793" width="11" style="32" bestFit="1" customWidth="1"/>
    <col min="1794" max="1794" width="40.42578125" style="32" customWidth="1"/>
    <col min="1795" max="1795" width="11.7109375" style="32" customWidth="1"/>
    <col min="1796" max="1796" width="3.140625" style="32" bestFit="1" customWidth="1"/>
    <col min="1797" max="1797" width="11" style="32" bestFit="1" customWidth="1"/>
    <col min="1798" max="1798" width="34.42578125" style="32" customWidth="1"/>
    <col min="1799" max="2048" width="9.140625" style="32"/>
    <col min="2049" max="2049" width="11" style="32" bestFit="1" customWidth="1"/>
    <col min="2050" max="2050" width="40.42578125" style="32" customWidth="1"/>
    <col min="2051" max="2051" width="11.7109375" style="32" customWidth="1"/>
    <col min="2052" max="2052" width="3.140625" style="32" bestFit="1" customWidth="1"/>
    <col min="2053" max="2053" width="11" style="32" bestFit="1" customWidth="1"/>
    <col min="2054" max="2054" width="34.42578125" style="32" customWidth="1"/>
    <col min="2055" max="2304" width="9.140625" style="32"/>
    <col min="2305" max="2305" width="11" style="32" bestFit="1" customWidth="1"/>
    <col min="2306" max="2306" width="40.42578125" style="32" customWidth="1"/>
    <col min="2307" max="2307" width="11.7109375" style="32" customWidth="1"/>
    <col min="2308" max="2308" width="3.140625" style="32" bestFit="1" customWidth="1"/>
    <col min="2309" max="2309" width="11" style="32" bestFit="1" customWidth="1"/>
    <col min="2310" max="2310" width="34.42578125" style="32" customWidth="1"/>
    <col min="2311" max="2560" width="9.140625" style="32"/>
    <col min="2561" max="2561" width="11" style="32" bestFit="1" customWidth="1"/>
    <col min="2562" max="2562" width="40.42578125" style="32" customWidth="1"/>
    <col min="2563" max="2563" width="11.7109375" style="32" customWidth="1"/>
    <col min="2564" max="2564" width="3.140625" style="32" bestFit="1" customWidth="1"/>
    <col min="2565" max="2565" width="11" style="32" bestFit="1" customWidth="1"/>
    <col min="2566" max="2566" width="34.42578125" style="32" customWidth="1"/>
    <col min="2567" max="2816" width="9.140625" style="32"/>
    <col min="2817" max="2817" width="11" style="32" bestFit="1" customWidth="1"/>
    <col min="2818" max="2818" width="40.42578125" style="32" customWidth="1"/>
    <col min="2819" max="2819" width="11.7109375" style="32" customWidth="1"/>
    <col min="2820" max="2820" width="3.140625" style="32" bestFit="1" customWidth="1"/>
    <col min="2821" max="2821" width="11" style="32" bestFit="1" customWidth="1"/>
    <col min="2822" max="2822" width="34.42578125" style="32" customWidth="1"/>
    <col min="2823" max="3072" width="9.140625" style="32"/>
    <col min="3073" max="3073" width="11" style="32" bestFit="1" customWidth="1"/>
    <col min="3074" max="3074" width="40.42578125" style="32" customWidth="1"/>
    <col min="3075" max="3075" width="11.7109375" style="32" customWidth="1"/>
    <col min="3076" max="3076" width="3.140625" style="32" bestFit="1" customWidth="1"/>
    <col min="3077" max="3077" width="11" style="32" bestFit="1" customWidth="1"/>
    <col min="3078" max="3078" width="34.42578125" style="32" customWidth="1"/>
    <col min="3079" max="3328" width="9.140625" style="32"/>
    <col min="3329" max="3329" width="11" style="32" bestFit="1" customWidth="1"/>
    <col min="3330" max="3330" width="40.42578125" style="32" customWidth="1"/>
    <col min="3331" max="3331" width="11.7109375" style="32" customWidth="1"/>
    <col min="3332" max="3332" width="3.140625" style="32" bestFit="1" customWidth="1"/>
    <col min="3333" max="3333" width="11" style="32" bestFit="1" customWidth="1"/>
    <col min="3334" max="3334" width="34.42578125" style="32" customWidth="1"/>
    <col min="3335" max="3584" width="9.140625" style="32"/>
    <col min="3585" max="3585" width="11" style="32" bestFit="1" customWidth="1"/>
    <col min="3586" max="3586" width="40.42578125" style="32" customWidth="1"/>
    <col min="3587" max="3587" width="11.7109375" style="32" customWidth="1"/>
    <col min="3588" max="3588" width="3.140625" style="32" bestFit="1" customWidth="1"/>
    <col min="3589" max="3589" width="11" style="32" bestFit="1" customWidth="1"/>
    <col min="3590" max="3590" width="34.42578125" style="32" customWidth="1"/>
    <col min="3591" max="3840" width="9.140625" style="32"/>
    <col min="3841" max="3841" width="11" style="32" bestFit="1" customWidth="1"/>
    <col min="3842" max="3842" width="40.42578125" style="32" customWidth="1"/>
    <col min="3843" max="3843" width="11.7109375" style="32" customWidth="1"/>
    <col min="3844" max="3844" width="3.140625" style="32" bestFit="1" customWidth="1"/>
    <col min="3845" max="3845" width="11" style="32" bestFit="1" customWidth="1"/>
    <col min="3846" max="3846" width="34.42578125" style="32" customWidth="1"/>
    <col min="3847" max="4096" width="9.140625" style="32"/>
    <col min="4097" max="4097" width="11" style="32" bestFit="1" customWidth="1"/>
    <col min="4098" max="4098" width="40.42578125" style="32" customWidth="1"/>
    <col min="4099" max="4099" width="11.7109375" style="32" customWidth="1"/>
    <col min="4100" max="4100" width="3.140625" style="32" bestFit="1" customWidth="1"/>
    <col min="4101" max="4101" width="11" style="32" bestFit="1" customWidth="1"/>
    <col min="4102" max="4102" width="34.42578125" style="32" customWidth="1"/>
    <col min="4103" max="4352" width="9.140625" style="32"/>
    <col min="4353" max="4353" width="11" style="32" bestFit="1" customWidth="1"/>
    <col min="4354" max="4354" width="40.42578125" style="32" customWidth="1"/>
    <col min="4355" max="4355" width="11.7109375" style="32" customWidth="1"/>
    <col min="4356" max="4356" width="3.140625" style="32" bestFit="1" customWidth="1"/>
    <col min="4357" max="4357" width="11" style="32" bestFit="1" customWidth="1"/>
    <col min="4358" max="4358" width="34.42578125" style="32" customWidth="1"/>
    <col min="4359" max="4608" width="9.140625" style="32"/>
    <col min="4609" max="4609" width="11" style="32" bestFit="1" customWidth="1"/>
    <col min="4610" max="4610" width="40.42578125" style="32" customWidth="1"/>
    <col min="4611" max="4611" width="11.7109375" style="32" customWidth="1"/>
    <col min="4612" max="4612" width="3.140625" style="32" bestFit="1" customWidth="1"/>
    <col min="4613" max="4613" width="11" style="32" bestFit="1" customWidth="1"/>
    <col min="4614" max="4614" width="34.42578125" style="32" customWidth="1"/>
    <col min="4615" max="4864" width="9.140625" style="32"/>
    <col min="4865" max="4865" width="11" style="32" bestFit="1" customWidth="1"/>
    <col min="4866" max="4866" width="40.42578125" style="32" customWidth="1"/>
    <col min="4867" max="4867" width="11.7109375" style="32" customWidth="1"/>
    <col min="4868" max="4868" width="3.140625" style="32" bestFit="1" customWidth="1"/>
    <col min="4869" max="4869" width="11" style="32" bestFit="1" customWidth="1"/>
    <col min="4870" max="4870" width="34.42578125" style="32" customWidth="1"/>
    <col min="4871" max="5120" width="9.140625" style="32"/>
    <col min="5121" max="5121" width="11" style="32" bestFit="1" customWidth="1"/>
    <col min="5122" max="5122" width="40.42578125" style="32" customWidth="1"/>
    <col min="5123" max="5123" width="11.7109375" style="32" customWidth="1"/>
    <col min="5124" max="5124" width="3.140625" style="32" bestFit="1" customWidth="1"/>
    <col min="5125" max="5125" width="11" style="32" bestFit="1" customWidth="1"/>
    <col min="5126" max="5126" width="34.42578125" style="32" customWidth="1"/>
    <col min="5127" max="5376" width="9.140625" style="32"/>
    <col min="5377" max="5377" width="11" style="32" bestFit="1" customWidth="1"/>
    <col min="5378" max="5378" width="40.42578125" style="32" customWidth="1"/>
    <col min="5379" max="5379" width="11.7109375" style="32" customWidth="1"/>
    <col min="5380" max="5380" width="3.140625" style="32" bestFit="1" customWidth="1"/>
    <col min="5381" max="5381" width="11" style="32" bestFit="1" customWidth="1"/>
    <col min="5382" max="5382" width="34.42578125" style="32" customWidth="1"/>
    <col min="5383" max="5632" width="9.140625" style="32"/>
    <col min="5633" max="5633" width="11" style="32" bestFit="1" customWidth="1"/>
    <col min="5634" max="5634" width="40.42578125" style="32" customWidth="1"/>
    <col min="5635" max="5635" width="11.7109375" style="32" customWidth="1"/>
    <col min="5636" max="5636" width="3.140625" style="32" bestFit="1" customWidth="1"/>
    <col min="5637" max="5637" width="11" style="32" bestFit="1" customWidth="1"/>
    <col min="5638" max="5638" width="34.42578125" style="32" customWidth="1"/>
    <col min="5639" max="5888" width="9.140625" style="32"/>
    <col min="5889" max="5889" width="11" style="32" bestFit="1" customWidth="1"/>
    <col min="5890" max="5890" width="40.42578125" style="32" customWidth="1"/>
    <col min="5891" max="5891" width="11.7109375" style="32" customWidth="1"/>
    <col min="5892" max="5892" width="3.140625" style="32" bestFit="1" customWidth="1"/>
    <col min="5893" max="5893" width="11" style="32" bestFit="1" customWidth="1"/>
    <col min="5894" max="5894" width="34.42578125" style="32" customWidth="1"/>
    <col min="5895" max="6144" width="9.140625" style="32"/>
    <col min="6145" max="6145" width="11" style="32" bestFit="1" customWidth="1"/>
    <col min="6146" max="6146" width="40.42578125" style="32" customWidth="1"/>
    <col min="6147" max="6147" width="11.7109375" style="32" customWidth="1"/>
    <col min="6148" max="6148" width="3.140625" style="32" bestFit="1" customWidth="1"/>
    <col min="6149" max="6149" width="11" style="32" bestFit="1" customWidth="1"/>
    <col min="6150" max="6150" width="34.42578125" style="32" customWidth="1"/>
    <col min="6151" max="6400" width="9.140625" style="32"/>
    <col min="6401" max="6401" width="11" style="32" bestFit="1" customWidth="1"/>
    <col min="6402" max="6402" width="40.42578125" style="32" customWidth="1"/>
    <col min="6403" max="6403" width="11.7109375" style="32" customWidth="1"/>
    <col min="6404" max="6404" width="3.140625" style="32" bestFit="1" customWidth="1"/>
    <col min="6405" max="6405" width="11" style="32" bestFit="1" customWidth="1"/>
    <col min="6406" max="6406" width="34.42578125" style="32" customWidth="1"/>
    <col min="6407" max="6656" width="9.140625" style="32"/>
    <col min="6657" max="6657" width="11" style="32" bestFit="1" customWidth="1"/>
    <col min="6658" max="6658" width="40.42578125" style="32" customWidth="1"/>
    <col min="6659" max="6659" width="11.7109375" style="32" customWidth="1"/>
    <col min="6660" max="6660" width="3.140625" style="32" bestFit="1" customWidth="1"/>
    <col min="6661" max="6661" width="11" style="32" bestFit="1" customWidth="1"/>
    <col min="6662" max="6662" width="34.42578125" style="32" customWidth="1"/>
    <col min="6663" max="6912" width="9.140625" style="32"/>
    <col min="6913" max="6913" width="11" style="32" bestFit="1" customWidth="1"/>
    <col min="6914" max="6914" width="40.42578125" style="32" customWidth="1"/>
    <col min="6915" max="6915" width="11.7109375" style="32" customWidth="1"/>
    <col min="6916" max="6916" width="3.140625" style="32" bestFit="1" customWidth="1"/>
    <col min="6917" max="6917" width="11" style="32" bestFit="1" customWidth="1"/>
    <col min="6918" max="6918" width="34.42578125" style="32" customWidth="1"/>
    <col min="6919" max="7168" width="9.140625" style="32"/>
    <col min="7169" max="7169" width="11" style="32" bestFit="1" customWidth="1"/>
    <col min="7170" max="7170" width="40.42578125" style="32" customWidth="1"/>
    <col min="7171" max="7171" width="11.7109375" style="32" customWidth="1"/>
    <col min="7172" max="7172" width="3.140625" style="32" bestFit="1" customWidth="1"/>
    <col min="7173" max="7173" width="11" style="32" bestFit="1" customWidth="1"/>
    <col min="7174" max="7174" width="34.42578125" style="32" customWidth="1"/>
    <col min="7175" max="7424" width="9.140625" style="32"/>
    <col min="7425" max="7425" width="11" style="32" bestFit="1" customWidth="1"/>
    <col min="7426" max="7426" width="40.42578125" style="32" customWidth="1"/>
    <col min="7427" max="7427" width="11.7109375" style="32" customWidth="1"/>
    <col min="7428" max="7428" width="3.140625" style="32" bestFit="1" customWidth="1"/>
    <col min="7429" max="7429" width="11" style="32" bestFit="1" customWidth="1"/>
    <col min="7430" max="7430" width="34.42578125" style="32" customWidth="1"/>
    <col min="7431" max="7680" width="9.140625" style="32"/>
    <col min="7681" max="7681" width="11" style="32" bestFit="1" customWidth="1"/>
    <col min="7682" max="7682" width="40.42578125" style="32" customWidth="1"/>
    <col min="7683" max="7683" width="11.7109375" style="32" customWidth="1"/>
    <col min="7684" max="7684" width="3.140625" style="32" bestFit="1" customWidth="1"/>
    <col min="7685" max="7685" width="11" style="32" bestFit="1" customWidth="1"/>
    <col min="7686" max="7686" width="34.42578125" style="32" customWidth="1"/>
    <col min="7687" max="7936" width="9.140625" style="32"/>
    <col min="7937" max="7937" width="11" style="32" bestFit="1" customWidth="1"/>
    <col min="7938" max="7938" width="40.42578125" style="32" customWidth="1"/>
    <col min="7939" max="7939" width="11.7109375" style="32" customWidth="1"/>
    <col min="7940" max="7940" width="3.140625" style="32" bestFit="1" customWidth="1"/>
    <col min="7941" max="7941" width="11" style="32" bestFit="1" customWidth="1"/>
    <col min="7942" max="7942" width="34.42578125" style="32" customWidth="1"/>
    <col min="7943" max="8192" width="9.140625" style="32"/>
    <col min="8193" max="8193" width="11" style="32" bestFit="1" customWidth="1"/>
    <col min="8194" max="8194" width="40.42578125" style="32" customWidth="1"/>
    <col min="8195" max="8195" width="11.7109375" style="32" customWidth="1"/>
    <col min="8196" max="8196" width="3.140625" style="32" bestFit="1" customWidth="1"/>
    <col min="8197" max="8197" width="11" style="32" bestFit="1" customWidth="1"/>
    <col min="8198" max="8198" width="34.42578125" style="32" customWidth="1"/>
    <col min="8199" max="8448" width="9.140625" style="32"/>
    <col min="8449" max="8449" width="11" style="32" bestFit="1" customWidth="1"/>
    <col min="8450" max="8450" width="40.42578125" style="32" customWidth="1"/>
    <col min="8451" max="8451" width="11.7109375" style="32" customWidth="1"/>
    <col min="8452" max="8452" width="3.140625" style="32" bestFit="1" customWidth="1"/>
    <col min="8453" max="8453" width="11" style="32" bestFit="1" customWidth="1"/>
    <col min="8454" max="8454" width="34.42578125" style="32" customWidth="1"/>
    <col min="8455" max="8704" width="9.140625" style="32"/>
    <col min="8705" max="8705" width="11" style="32" bestFit="1" customWidth="1"/>
    <col min="8706" max="8706" width="40.42578125" style="32" customWidth="1"/>
    <col min="8707" max="8707" width="11.7109375" style="32" customWidth="1"/>
    <col min="8708" max="8708" width="3.140625" style="32" bestFit="1" customWidth="1"/>
    <col min="8709" max="8709" width="11" style="32" bestFit="1" customWidth="1"/>
    <col min="8710" max="8710" width="34.42578125" style="32" customWidth="1"/>
    <col min="8711" max="8960" width="9.140625" style="32"/>
    <col min="8961" max="8961" width="11" style="32" bestFit="1" customWidth="1"/>
    <col min="8962" max="8962" width="40.42578125" style="32" customWidth="1"/>
    <col min="8963" max="8963" width="11.7109375" style="32" customWidth="1"/>
    <col min="8964" max="8964" width="3.140625" style="32" bestFit="1" customWidth="1"/>
    <col min="8965" max="8965" width="11" style="32" bestFit="1" customWidth="1"/>
    <col min="8966" max="8966" width="34.42578125" style="32" customWidth="1"/>
    <col min="8967" max="9216" width="9.140625" style="32"/>
    <col min="9217" max="9217" width="11" style="32" bestFit="1" customWidth="1"/>
    <col min="9218" max="9218" width="40.42578125" style="32" customWidth="1"/>
    <col min="9219" max="9219" width="11.7109375" style="32" customWidth="1"/>
    <col min="9220" max="9220" width="3.140625" style="32" bestFit="1" customWidth="1"/>
    <col min="9221" max="9221" width="11" style="32" bestFit="1" customWidth="1"/>
    <col min="9222" max="9222" width="34.42578125" style="32" customWidth="1"/>
    <col min="9223" max="9472" width="9.140625" style="32"/>
    <col min="9473" max="9473" width="11" style="32" bestFit="1" customWidth="1"/>
    <col min="9474" max="9474" width="40.42578125" style="32" customWidth="1"/>
    <col min="9475" max="9475" width="11.7109375" style="32" customWidth="1"/>
    <col min="9476" max="9476" width="3.140625" style="32" bestFit="1" customWidth="1"/>
    <col min="9477" max="9477" width="11" style="32" bestFit="1" customWidth="1"/>
    <col min="9478" max="9478" width="34.42578125" style="32" customWidth="1"/>
    <col min="9479" max="9728" width="9.140625" style="32"/>
    <col min="9729" max="9729" width="11" style="32" bestFit="1" customWidth="1"/>
    <col min="9730" max="9730" width="40.42578125" style="32" customWidth="1"/>
    <col min="9731" max="9731" width="11.7109375" style="32" customWidth="1"/>
    <col min="9732" max="9732" width="3.140625" style="32" bestFit="1" customWidth="1"/>
    <col min="9733" max="9733" width="11" style="32" bestFit="1" customWidth="1"/>
    <col min="9734" max="9734" width="34.42578125" style="32" customWidth="1"/>
    <col min="9735" max="9984" width="9.140625" style="32"/>
    <col min="9985" max="9985" width="11" style="32" bestFit="1" customWidth="1"/>
    <col min="9986" max="9986" width="40.42578125" style="32" customWidth="1"/>
    <col min="9987" max="9987" width="11.7109375" style="32" customWidth="1"/>
    <col min="9988" max="9988" width="3.140625" style="32" bestFit="1" customWidth="1"/>
    <col min="9989" max="9989" width="11" style="32" bestFit="1" customWidth="1"/>
    <col min="9990" max="9990" width="34.42578125" style="32" customWidth="1"/>
    <col min="9991" max="10240" width="9.140625" style="32"/>
    <col min="10241" max="10241" width="11" style="32" bestFit="1" customWidth="1"/>
    <col min="10242" max="10242" width="40.42578125" style="32" customWidth="1"/>
    <col min="10243" max="10243" width="11.7109375" style="32" customWidth="1"/>
    <col min="10244" max="10244" width="3.140625" style="32" bestFit="1" customWidth="1"/>
    <col min="10245" max="10245" width="11" style="32" bestFit="1" customWidth="1"/>
    <col min="10246" max="10246" width="34.42578125" style="32" customWidth="1"/>
    <col min="10247" max="10496" width="9.140625" style="32"/>
    <col min="10497" max="10497" width="11" style="32" bestFit="1" customWidth="1"/>
    <col min="10498" max="10498" width="40.42578125" style="32" customWidth="1"/>
    <col min="10499" max="10499" width="11.7109375" style="32" customWidth="1"/>
    <col min="10500" max="10500" width="3.140625" style="32" bestFit="1" customWidth="1"/>
    <col min="10501" max="10501" width="11" style="32" bestFit="1" customWidth="1"/>
    <col min="10502" max="10502" width="34.42578125" style="32" customWidth="1"/>
    <col min="10503" max="10752" width="9.140625" style="32"/>
    <col min="10753" max="10753" width="11" style="32" bestFit="1" customWidth="1"/>
    <col min="10754" max="10754" width="40.42578125" style="32" customWidth="1"/>
    <col min="10755" max="10755" width="11.7109375" style="32" customWidth="1"/>
    <col min="10756" max="10756" width="3.140625" style="32" bestFit="1" customWidth="1"/>
    <col min="10757" max="10757" width="11" style="32" bestFit="1" customWidth="1"/>
    <col min="10758" max="10758" width="34.42578125" style="32" customWidth="1"/>
    <col min="10759" max="11008" width="9.140625" style="32"/>
    <col min="11009" max="11009" width="11" style="32" bestFit="1" customWidth="1"/>
    <col min="11010" max="11010" width="40.42578125" style="32" customWidth="1"/>
    <col min="11011" max="11011" width="11.7109375" style="32" customWidth="1"/>
    <col min="11012" max="11012" width="3.140625" style="32" bestFit="1" customWidth="1"/>
    <col min="11013" max="11013" width="11" style="32" bestFit="1" customWidth="1"/>
    <col min="11014" max="11014" width="34.42578125" style="32" customWidth="1"/>
    <col min="11015" max="11264" width="9.140625" style="32"/>
    <col min="11265" max="11265" width="11" style="32" bestFit="1" customWidth="1"/>
    <col min="11266" max="11266" width="40.42578125" style="32" customWidth="1"/>
    <col min="11267" max="11267" width="11.7109375" style="32" customWidth="1"/>
    <col min="11268" max="11268" width="3.140625" style="32" bestFit="1" customWidth="1"/>
    <col min="11269" max="11269" width="11" style="32" bestFit="1" customWidth="1"/>
    <col min="11270" max="11270" width="34.42578125" style="32" customWidth="1"/>
    <col min="11271" max="11520" width="9.140625" style="32"/>
    <col min="11521" max="11521" width="11" style="32" bestFit="1" customWidth="1"/>
    <col min="11522" max="11522" width="40.42578125" style="32" customWidth="1"/>
    <col min="11523" max="11523" width="11.7109375" style="32" customWidth="1"/>
    <col min="11524" max="11524" width="3.140625" style="32" bestFit="1" customWidth="1"/>
    <col min="11525" max="11525" width="11" style="32" bestFit="1" customWidth="1"/>
    <col min="11526" max="11526" width="34.42578125" style="32" customWidth="1"/>
    <col min="11527" max="11776" width="9.140625" style="32"/>
    <col min="11777" max="11777" width="11" style="32" bestFit="1" customWidth="1"/>
    <col min="11778" max="11778" width="40.42578125" style="32" customWidth="1"/>
    <col min="11779" max="11779" width="11.7109375" style="32" customWidth="1"/>
    <col min="11780" max="11780" width="3.140625" style="32" bestFit="1" customWidth="1"/>
    <col min="11781" max="11781" width="11" style="32" bestFit="1" customWidth="1"/>
    <col min="11782" max="11782" width="34.42578125" style="32" customWidth="1"/>
    <col min="11783" max="12032" width="9.140625" style="32"/>
    <col min="12033" max="12033" width="11" style="32" bestFit="1" customWidth="1"/>
    <col min="12034" max="12034" width="40.42578125" style="32" customWidth="1"/>
    <col min="12035" max="12035" width="11.7109375" style="32" customWidth="1"/>
    <col min="12036" max="12036" width="3.140625" style="32" bestFit="1" customWidth="1"/>
    <col min="12037" max="12037" width="11" style="32" bestFit="1" customWidth="1"/>
    <col min="12038" max="12038" width="34.42578125" style="32" customWidth="1"/>
    <col min="12039" max="12288" width="9.140625" style="32"/>
    <col min="12289" max="12289" width="11" style="32" bestFit="1" customWidth="1"/>
    <col min="12290" max="12290" width="40.42578125" style="32" customWidth="1"/>
    <col min="12291" max="12291" width="11.7109375" style="32" customWidth="1"/>
    <col min="12292" max="12292" width="3.140625" style="32" bestFit="1" customWidth="1"/>
    <col min="12293" max="12293" width="11" style="32" bestFit="1" customWidth="1"/>
    <col min="12294" max="12294" width="34.42578125" style="32" customWidth="1"/>
    <col min="12295" max="12544" width="9.140625" style="32"/>
    <col min="12545" max="12545" width="11" style="32" bestFit="1" customWidth="1"/>
    <col min="12546" max="12546" width="40.42578125" style="32" customWidth="1"/>
    <col min="12547" max="12547" width="11.7109375" style="32" customWidth="1"/>
    <col min="12548" max="12548" width="3.140625" style="32" bestFit="1" customWidth="1"/>
    <col min="12549" max="12549" width="11" style="32" bestFit="1" customWidth="1"/>
    <col min="12550" max="12550" width="34.42578125" style="32" customWidth="1"/>
    <col min="12551" max="12800" width="9.140625" style="32"/>
    <col min="12801" max="12801" width="11" style="32" bestFit="1" customWidth="1"/>
    <col min="12802" max="12802" width="40.42578125" style="32" customWidth="1"/>
    <col min="12803" max="12803" width="11.7109375" style="32" customWidth="1"/>
    <col min="12804" max="12804" width="3.140625" style="32" bestFit="1" customWidth="1"/>
    <col min="12805" max="12805" width="11" style="32" bestFit="1" customWidth="1"/>
    <col min="12806" max="12806" width="34.42578125" style="32" customWidth="1"/>
    <col min="12807" max="13056" width="9.140625" style="32"/>
    <col min="13057" max="13057" width="11" style="32" bestFit="1" customWidth="1"/>
    <col min="13058" max="13058" width="40.42578125" style="32" customWidth="1"/>
    <col min="13059" max="13059" width="11.7109375" style="32" customWidth="1"/>
    <col min="13060" max="13060" width="3.140625" style="32" bestFit="1" customWidth="1"/>
    <col min="13061" max="13061" width="11" style="32" bestFit="1" customWidth="1"/>
    <col min="13062" max="13062" width="34.42578125" style="32" customWidth="1"/>
    <col min="13063" max="13312" width="9.140625" style="32"/>
    <col min="13313" max="13313" width="11" style="32" bestFit="1" customWidth="1"/>
    <col min="13314" max="13314" width="40.42578125" style="32" customWidth="1"/>
    <col min="13315" max="13315" width="11.7109375" style="32" customWidth="1"/>
    <col min="13316" max="13316" width="3.140625" style="32" bestFit="1" customWidth="1"/>
    <col min="13317" max="13317" width="11" style="32" bestFit="1" customWidth="1"/>
    <col min="13318" max="13318" width="34.42578125" style="32" customWidth="1"/>
    <col min="13319" max="13568" width="9.140625" style="32"/>
    <col min="13569" max="13569" width="11" style="32" bestFit="1" customWidth="1"/>
    <col min="13570" max="13570" width="40.42578125" style="32" customWidth="1"/>
    <col min="13571" max="13571" width="11.7109375" style="32" customWidth="1"/>
    <col min="13572" max="13572" width="3.140625" style="32" bestFit="1" customWidth="1"/>
    <col min="13573" max="13573" width="11" style="32" bestFit="1" customWidth="1"/>
    <col min="13574" max="13574" width="34.42578125" style="32" customWidth="1"/>
    <col min="13575" max="13824" width="9.140625" style="32"/>
    <col min="13825" max="13825" width="11" style="32" bestFit="1" customWidth="1"/>
    <col min="13826" max="13826" width="40.42578125" style="32" customWidth="1"/>
    <col min="13827" max="13827" width="11.7109375" style="32" customWidth="1"/>
    <col min="13828" max="13828" width="3.140625" style="32" bestFit="1" customWidth="1"/>
    <col min="13829" max="13829" width="11" style="32" bestFit="1" customWidth="1"/>
    <col min="13830" max="13830" width="34.42578125" style="32" customWidth="1"/>
    <col min="13831" max="14080" width="9.140625" style="32"/>
    <col min="14081" max="14081" width="11" style="32" bestFit="1" customWidth="1"/>
    <col min="14082" max="14082" width="40.42578125" style="32" customWidth="1"/>
    <col min="14083" max="14083" width="11.7109375" style="32" customWidth="1"/>
    <col min="14084" max="14084" width="3.140625" style="32" bestFit="1" customWidth="1"/>
    <col min="14085" max="14085" width="11" style="32" bestFit="1" customWidth="1"/>
    <col min="14086" max="14086" width="34.42578125" style="32" customWidth="1"/>
    <col min="14087" max="14336" width="9.140625" style="32"/>
    <col min="14337" max="14337" width="11" style="32" bestFit="1" customWidth="1"/>
    <col min="14338" max="14338" width="40.42578125" style="32" customWidth="1"/>
    <col min="14339" max="14339" width="11.7109375" style="32" customWidth="1"/>
    <col min="14340" max="14340" width="3.140625" style="32" bestFit="1" customWidth="1"/>
    <col min="14341" max="14341" width="11" style="32" bestFit="1" customWidth="1"/>
    <col min="14342" max="14342" width="34.42578125" style="32" customWidth="1"/>
    <col min="14343" max="14592" width="9.140625" style="32"/>
    <col min="14593" max="14593" width="11" style="32" bestFit="1" customWidth="1"/>
    <col min="14594" max="14594" width="40.42578125" style="32" customWidth="1"/>
    <col min="14595" max="14595" width="11.7109375" style="32" customWidth="1"/>
    <col min="14596" max="14596" width="3.140625" style="32" bestFit="1" customWidth="1"/>
    <col min="14597" max="14597" width="11" style="32" bestFit="1" customWidth="1"/>
    <col min="14598" max="14598" width="34.42578125" style="32" customWidth="1"/>
    <col min="14599" max="14848" width="9.140625" style="32"/>
    <col min="14849" max="14849" width="11" style="32" bestFit="1" customWidth="1"/>
    <col min="14850" max="14850" width="40.42578125" style="32" customWidth="1"/>
    <col min="14851" max="14851" width="11.7109375" style="32" customWidth="1"/>
    <col min="14852" max="14852" width="3.140625" style="32" bestFit="1" customWidth="1"/>
    <col min="14853" max="14853" width="11" style="32" bestFit="1" customWidth="1"/>
    <col min="14854" max="14854" width="34.42578125" style="32" customWidth="1"/>
    <col min="14855" max="15104" width="9.140625" style="32"/>
    <col min="15105" max="15105" width="11" style="32" bestFit="1" customWidth="1"/>
    <col min="15106" max="15106" width="40.42578125" style="32" customWidth="1"/>
    <col min="15107" max="15107" width="11.7109375" style="32" customWidth="1"/>
    <col min="15108" max="15108" width="3.140625" style="32" bestFit="1" customWidth="1"/>
    <col min="15109" max="15109" width="11" style="32" bestFit="1" customWidth="1"/>
    <col min="15110" max="15110" width="34.42578125" style="32" customWidth="1"/>
    <col min="15111" max="15360" width="9.140625" style="32"/>
    <col min="15361" max="15361" width="11" style="32" bestFit="1" customWidth="1"/>
    <col min="15362" max="15362" width="40.42578125" style="32" customWidth="1"/>
    <col min="15363" max="15363" width="11.7109375" style="32" customWidth="1"/>
    <col min="15364" max="15364" width="3.140625" style="32" bestFit="1" customWidth="1"/>
    <col min="15365" max="15365" width="11" style="32" bestFit="1" customWidth="1"/>
    <col min="15366" max="15366" width="34.42578125" style="32" customWidth="1"/>
    <col min="15367" max="15616" width="9.140625" style="32"/>
    <col min="15617" max="15617" width="11" style="32" bestFit="1" customWidth="1"/>
    <col min="15618" max="15618" width="40.42578125" style="32" customWidth="1"/>
    <col min="15619" max="15619" width="11.7109375" style="32" customWidth="1"/>
    <col min="15620" max="15620" width="3.140625" style="32" bestFit="1" customWidth="1"/>
    <col min="15621" max="15621" width="11" style="32" bestFit="1" customWidth="1"/>
    <col min="15622" max="15622" width="34.42578125" style="32" customWidth="1"/>
    <col min="15623" max="15872" width="9.140625" style="32"/>
    <col min="15873" max="15873" width="11" style="32" bestFit="1" customWidth="1"/>
    <col min="15874" max="15874" width="40.42578125" style="32" customWidth="1"/>
    <col min="15875" max="15875" width="11.7109375" style="32" customWidth="1"/>
    <col min="15876" max="15876" width="3.140625" style="32" bestFit="1" customWidth="1"/>
    <col min="15877" max="15877" width="11" style="32" bestFit="1" customWidth="1"/>
    <col min="15878" max="15878" width="34.42578125" style="32" customWidth="1"/>
    <col min="15879" max="16128" width="9.140625" style="32"/>
    <col min="16129" max="16129" width="11" style="32" bestFit="1" customWidth="1"/>
    <col min="16130" max="16130" width="40.42578125" style="32" customWidth="1"/>
    <col min="16131" max="16131" width="11.7109375" style="32" customWidth="1"/>
    <col min="16132" max="16132" width="3.140625" style="32" bestFit="1" customWidth="1"/>
    <col min="16133" max="16133" width="11" style="32" bestFit="1" customWidth="1"/>
    <col min="16134" max="16134" width="34.42578125" style="32" customWidth="1"/>
    <col min="16135" max="16384" width="9.140625" style="32"/>
  </cols>
  <sheetData>
    <row r="1" spans="1:8" s="26" customFormat="1" ht="52.5" customHeight="1" thickBot="1">
      <c r="A1" s="400" t="s">
        <v>0</v>
      </c>
      <c r="B1" s="401"/>
      <c r="C1" s="401"/>
      <c r="D1" s="402"/>
      <c r="E1" s="25"/>
      <c r="F1" s="25"/>
      <c r="H1" s="27"/>
    </row>
    <row r="2" spans="1:8" s="29" customFormat="1" ht="31.5" customHeight="1" thickBot="1">
      <c r="A2" s="58"/>
      <c r="B2" s="59" t="s">
        <v>1</v>
      </c>
      <c r="C2" s="60"/>
      <c r="D2" s="61"/>
      <c r="E2" s="28"/>
      <c r="F2" s="28"/>
      <c r="H2" s="30"/>
    </row>
    <row r="3" spans="1:8" s="31" customFormat="1" ht="30.75" customHeight="1">
      <c r="A3" s="37" t="s">
        <v>2</v>
      </c>
      <c r="B3" s="403" t="s">
        <v>0</v>
      </c>
      <c r="C3" s="403"/>
      <c r="D3" s="404"/>
      <c r="E3" s="28"/>
    </row>
    <row r="4" spans="1:8" s="31" customFormat="1" ht="25.5" customHeight="1">
      <c r="A4" s="37" t="s">
        <v>3</v>
      </c>
      <c r="B4" s="403" t="s">
        <v>4</v>
      </c>
      <c r="C4" s="403"/>
      <c r="D4" s="404"/>
      <c r="E4" s="28"/>
    </row>
    <row r="5" spans="1:8" s="31" customFormat="1">
      <c r="A5" s="38"/>
      <c r="B5" s="62" t="s">
        <v>5</v>
      </c>
      <c r="C5" s="63"/>
      <c r="D5" s="39"/>
      <c r="E5" s="28"/>
    </row>
    <row r="6" spans="1:8" s="31" customFormat="1">
      <c r="A6" s="38"/>
      <c r="B6" s="62"/>
      <c r="C6" s="28"/>
      <c r="D6" s="40"/>
      <c r="E6" s="28"/>
    </row>
    <row r="7" spans="1:8">
      <c r="A7" s="397" t="s">
        <v>6</v>
      </c>
      <c r="B7" s="398"/>
      <c r="C7" s="398"/>
      <c r="D7" s="399"/>
    </row>
    <row r="8" spans="1:8" s="33" customFormat="1">
      <c r="A8" s="41"/>
      <c r="B8" s="64"/>
      <c r="C8" s="65"/>
      <c r="D8" s="51"/>
    </row>
    <row r="9" spans="1:8">
      <c r="A9" s="42"/>
      <c r="B9" s="66" t="s">
        <v>7</v>
      </c>
      <c r="C9" s="65"/>
      <c r="D9" s="51"/>
    </row>
    <row r="10" spans="1:8">
      <c r="A10" s="42"/>
      <c r="C10" s="65"/>
      <c r="D10" s="51"/>
    </row>
    <row r="11" spans="1:8">
      <c r="A11" s="397" t="s">
        <v>8</v>
      </c>
      <c r="B11" s="398"/>
      <c r="C11" s="398"/>
      <c r="D11" s="399"/>
    </row>
    <row r="12" spans="1:8" s="33" customFormat="1" ht="6">
      <c r="A12" s="41"/>
      <c r="C12" s="67"/>
      <c r="D12" s="43"/>
    </row>
    <row r="13" spans="1:8">
      <c r="A13" s="42"/>
      <c r="B13" s="66" t="s">
        <v>9</v>
      </c>
      <c r="C13" s="67"/>
      <c r="D13" s="43"/>
    </row>
    <row r="14" spans="1:8">
      <c r="A14" s="42"/>
      <c r="B14" s="34"/>
      <c r="D14" s="44"/>
      <c r="E14" s="34"/>
      <c r="F14" s="34"/>
    </row>
    <row r="15" spans="1:8">
      <c r="A15" s="397" t="s">
        <v>10</v>
      </c>
      <c r="B15" s="398"/>
      <c r="C15" s="398"/>
      <c r="D15" s="399"/>
    </row>
    <row r="16" spans="1:8" s="33" customFormat="1" ht="6">
      <c r="A16" s="41"/>
      <c r="C16" s="67"/>
      <c r="D16" s="45"/>
    </row>
    <row r="17" spans="1:6">
      <c r="A17" s="68"/>
      <c r="B17" s="69" t="s">
        <v>11</v>
      </c>
      <c r="C17" s="70">
        <v>3.2599999999999997E-2</v>
      </c>
      <c r="D17" s="71" t="s">
        <v>12</v>
      </c>
      <c r="F17" s="72"/>
    </row>
    <row r="18" spans="1:6">
      <c r="A18" s="68"/>
      <c r="B18" s="69" t="s">
        <v>13</v>
      </c>
      <c r="C18" s="70">
        <v>1.4999999999999999E-2</v>
      </c>
      <c r="D18" s="71" t="s">
        <v>12</v>
      </c>
      <c r="F18" s="72"/>
    </row>
    <row r="19" spans="1:6">
      <c r="A19" s="68"/>
      <c r="B19" s="69" t="s">
        <v>14</v>
      </c>
      <c r="C19" s="70">
        <v>7.6300000000000007E-2</v>
      </c>
      <c r="D19" s="71" t="s">
        <v>12</v>
      </c>
      <c r="F19" s="72"/>
    </row>
    <row r="20" spans="1:6">
      <c r="A20" s="68"/>
      <c r="B20" s="69" t="s">
        <v>15</v>
      </c>
      <c r="C20" s="70">
        <v>6.1000000000000004E-3</v>
      </c>
      <c r="D20" s="71" t="s">
        <v>12</v>
      </c>
      <c r="F20" s="72"/>
    </row>
    <row r="21" spans="1:6">
      <c r="A21" s="42"/>
      <c r="B21" s="73"/>
      <c r="C21" s="74"/>
      <c r="D21" s="71"/>
      <c r="F21" s="72"/>
    </row>
    <row r="22" spans="1:6">
      <c r="A22" s="68"/>
      <c r="B22" s="69" t="s">
        <v>16</v>
      </c>
      <c r="C22" s="70">
        <v>7.0000000000000007E-2</v>
      </c>
      <c r="D22" s="71" t="s">
        <v>12</v>
      </c>
      <c r="F22" s="72"/>
    </row>
    <row r="23" spans="1:6" ht="12.75" customHeight="1">
      <c r="A23" s="42"/>
      <c r="D23" s="44"/>
    </row>
    <row r="24" spans="1:6" ht="12.75" customHeight="1">
      <c r="A24" s="397" t="s">
        <v>17</v>
      </c>
      <c r="B24" s="398"/>
      <c r="C24" s="398"/>
      <c r="D24" s="399"/>
    </row>
    <row r="25" spans="1:6" s="33" customFormat="1" ht="6">
      <c r="A25" s="41"/>
      <c r="C25" s="67"/>
      <c r="D25" s="45"/>
    </row>
    <row r="26" spans="1:6">
      <c r="A26" s="68"/>
      <c r="B26" s="75" t="s">
        <v>18</v>
      </c>
      <c r="C26" s="76">
        <f>C27+C28+C29+C30</f>
        <v>7.6500000000000012E-2</v>
      </c>
      <c r="D26" s="77" t="s">
        <v>12</v>
      </c>
      <c r="F26" s="72"/>
    </row>
    <row r="27" spans="1:6">
      <c r="A27" s="42"/>
      <c r="B27" s="78" t="s">
        <v>19</v>
      </c>
      <c r="C27" s="70">
        <v>0.04</v>
      </c>
      <c r="D27" s="71" t="s">
        <v>12</v>
      </c>
      <c r="F27" s="72"/>
    </row>
    <row r="28" spans="1:6">
      <c r="A28" s="42"/>
      <c r="B28" s="78" t="s">
        <v>20</v>
      </c>
      <c r="C28" s="79">
        <v>0.03</v>
      </c>
      <c r="D28" s="80" t="s">
        <v>12</v>
      </c>
      <c r="F28" s="72"/>
    </row>
    <row r="29" spans="1:6" ht="12.75" customHeight="1">
      <c r="A29" s="42"/>
      <c r="B29" s="78" t="s">
        <v>21</v>
      </c>
      <c r="C29" s="79">
        <v>6.4999999999999997E-3</v>
      </c>
      <c r="D29" s="80" t="s">
        <v>12</v>
      </c>
    </row>
    <row r="30" spans="1:6" ht="12.75" customHeight="1">
      <c r="A30" s="42"/>
      <c r="B30" s="78" t="s">
        <v>22</v>
      </c>
      <c r="C30" s="79">
        <v>0</v>
      </c>
      <c r="D30" s="71" t="s">
        <v>12</v>
      </c>
    </row>
    <row r="31" spans="1:6" ht="12.75" customHeight="1">
      <c r="A31" s="42"/>
      <c r="D31" s="44"/>
    </row>
    <row r="32" spans="1:6">
      <c r="A32" s="397" t="s">
        <v>23</v>
      </c>
      <c r="B32" s="398"/>
      <c r="C32" s="398"/>
      <c r="D32" s="399"/>
    </row>
    <row r="33" spans="1:6" s="33" customFormat="1" ht="6">
      <c r="A33" s="41"/>
      <c r="C33" s="67"/>
      <c r="D33" s="43"/>
    </row>
    <row r="34" spans="1:6" ht="12.75" customHeight="1">
      <c r="A34" s="405" t="s">
        <v>24</v>
      </c>
      <c r="B34" s="406"/>
      <c r="C34" s="407">
        <v>0.29930000000000001</v>
      </c>
      <c r="D34" s="408"/>
      <c r="F34" s="35"/>
    </row>
    <row r="35" spans="1:6" ht="12.75" customHeight="1">
      <c r="A35" s="405"/>
      <c r="B35" s="406"/>
      <c r="C35" s="409"/>
      <c r="D35" s="410"/>
      <c r="E35" s="411"/>
      <c r="F35" s="411"/>
    </row>
    <row r="36" spans="1:6">
      <c r="A36" s="42"/>
      <c r="C36" s="53"/>
      <c r="D36" s="46"/>
      <c r="E36" s="411"/>
      <c r="F36" s="411"/>
    </row>
    <row r="37" spans="1:6" ht="12.75" customHeight="1">
      <c r="A37" s="47"/>
      <c r="C37" s="365"/>
      <c r="D37" s="46"/>
    </row>
    <row r="38" spans="1:6" ht="12.75" customHeight="1">
      <c r="A38" s="47"/>
      <c r="D38" s="46"/>
    </row>
    <row r="39" spans="1:6">
      <c r="A39" s="47"/>
      <c r="D39" s="46"/>
    </row>
    <row r="40" spans="1:6">
      <c r="A40" s="48"/>
      <c r="B40" s="81"/>
      <c r="C40" s="82"/>
      <c r="D40" s="49"/>
    </row>
    <row r="41" spans="1:6">
      <c r="A41" s="87"/>
      <c r="B41" s="89" t="s">
        <v>25</v>
      </c>
      <c r="C41" s="82"/>
      <c r="D41" s="49"/>
    </row>
    <row r="42" spans="1:6">
      <c r="A42" s="87"/>
      <c r="B42" s="90" t="s">
        <v>26</v>
      </c>
      <c r="C42" s="82"/>
      <c r="D42" s="49"/>
    </row>
    <row r="43" spans="1:6" ht="13.5" thickBot="1">
      <c r="A43" s="88"/>
      <c r="B43" s="95" t="s">
        <v>27</v>
      </c>
      <c r="C43" s="83"/>
      <c r="D43" s="84"/>
    </row>
  </sheetData>
  <sheetProtection selectLockedCells="1" autoFilter="0"/>
  <protectedRanges>
    <protectedRange sqref="C17:C20" name="Intervalo1"/>
    <protectedRange sqref="C21:C22 C27:C30" name="Intervalo2"/>
  </protectedRanges>
  <mergeCells count="11">
    <mergeCell ref="A24:D24"/>
    <mergeCell ref="A32:D32"/>
    <mergeCell ref="A34:B35"/>
    <mergeCell ref="C34:D35"/>
    <mergeCell ref="E35:F36"/>
    <mergeCell ref="A15:D15"/>
    <mergeCell ref="A1:D1"/>
    <mergeCell ref="B3:D3"/>
    <mergeCell ref="B4:D4"/>
    <mergeCell ref="A7:D7"/>
    <mergeCell ref="A11:D11"/>
  </mergeCells>
  <conditionalFormatting sqref="F34">
    <cfRule type="cellIs" dxfId="12" priority="1" stopIfTrue="1" operator="equal">
      <formula>"Atende"</formula>
    </cfRule>
  </conditionalFormatting>
  <dataValidations disablePrompts="1" count="2">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50 IX65550 ST65550 ACP65550 AML65550 AWH65550 BGD65550 BPZ65550 BZV65550 CJR65550 CTN65550 DDJ65550 DNF65550 DXB65550 EGX65550 EQT65550 FAP65550 FKL65550 FUH65550 GED65550 GNZ65550 GXV65550 HHR65550 HRN65550 IBJ65550 ILF65550 IVB65550 JEX65550 JOT65550 JYP65550 KIL65550 KSH65550 LCD65550 LLZ65550 LVV65550 MFR65550 MPN65550 MZJ65550 NJF65550 NTB65550 OCX65550 OMT65550 OWP65550 PGL65550 PQH65550 QAD65550 QJZ65550 QTV65550 RDR65550 RNN65550 RXJ65550 SHF65550 SRB65550 TAX65550 TKT65550 TUP65550 UEL65550 UOH65550 UYD65550 VHZ65550 VRV65550 WBR65550 WLN65550 WVJ65550 B131086 IX131086 ST131086 ACP131086 AML131086 AWH131086 BGD131086 BPZ131086 BZV131086 CJR131086 CTN131086 DDJ131086 DNF131086 DXB131086 EGX131086 EQT131086 FAP131086 FKL131086 FUH131086 GED131086 GNZ131086 GXV131086 HHR131086 HRN131086 IBJ131086 ILF131086 IVB131086 JEX131086 JOT131086 JYP131086 KIL131086 KSH131086 LCD131086 LLZ131086 LVV131086 MFR131086 MPN131086 MZJ131086 NJF131086 NTB131086 OCX131086 OMT131086 OWP131086 PGL131086 PQH131086 QAD131086 QJZ131086 QTV131086 RDR131086 RNN131086 RXJ131086 SHF131086 SRB131086 TAX131086 TKT131086 TUP131086 UEL131086 UOH131086 UYD131086 VHZ131086 VRV131086 WBR131086 WLN131086 WVJ131086 B196622 IX196622 ST196622 ACP196622 AML196622 AWH196622 BGD196622 BPZ196622 BZV196622 CJR196622 CTN196622 DDJ196622 DNF196622 DXB196622 EGX196622 EQT196622 FAP196622 FKL196622 FUH196622 GED196622 GNZ196622 GXV196622 HHR196622 HRN196622 IBJ196622 ILF196622 IVB196622 JEX196622 JOT196622 JYP196622 KIL196622 KSH196622 LCD196622 LLZ196622 LVV196622 MFR196622 MPN196622 MZJ196622 NJF196622 NTB196622 OCX196622 OMT196622 OWP196622 PGL196622 PQH196622 QAD196622 QJZ196622 QTV196622 RDR196622 RNN196622 RXJ196622 SHF196622 SRB196622 TAX196622 TKT196622 TUP196622 UEL196622 UOH196622 UYD196622 VHZ196622 VRV196622 WBR196622 WLN196622 WVJ196622 B262158 IX262158 ST262158 ACP262158 AML262158 AWH262158 BGD262158 BPZ262158 BZV262158 CJR262158 CTN262158 DDJ262158 DNF262158 DXB262158 EGX262158 EQT262158 FAP262158 FKL262158 FUH262158 GED262158 GNZ262158 GXV262158 HHR262158 HRN262158 IBJ262158 ILF262158 IVB262158 JEX262158 JOT262158 JYP262158 KIL262158 KSH262158 LCD262158 LLZ262158 LVV262158 MFR262158 MPN262158 MZJ262158 NJF262158 NTB262158 OCX262158 OMT262158 OWP262158 PGL262158 PQH262158 QAD262158 QJZ262158 QTV262158 RDR262158 RNN262158 RXJ262158 SHF262158 SRB262158 TAX262158 TKT262158 TUP262158 UEL262158 UOH262158 UYD262158 VHZ262158 VRV262158 WBR262158 WLN262158 WVJ262158 B327694 IX327694 ST327694 ACP327694 AML327694 AWH327694 BGD327694 BPZ327694 BZV327694 CJR327694 CTN327694 DDJ327694 DNF327694 DXB327694 EGX327694 EQT327694 FAP327694 FKL327694 FUH327694 GED327694 GNZ327694 GXV327694 HHR327694 HRN327694 IBJ327694 ILF327694 IVB327694 JEX327694 JOT327694 JYP327694 KIL327694 KSH327694 LCD327694 LLZ327694 LVV327694 MFR327694 MPN327694 MZJ327694 NJF327694 NTB327694 OCX327694 OMT327694 OWP327694 PGL327694 PQH327694 QAD327694 QJZ327694 QTV327694 RDR327694 RNN327694 RXJ327694 SHF327694 SRB327694 TAX327694 TKT327694 TUP327694 UEL327694 UOH327694 UYD327694 VHZ327694 VRV327694 WBR327694 WLN327694 WVJ327694 B393230 IX393230 ST393230 ACP393230 AML393230 AWH393230 BGD393230 BPZ393230 BZV393230 CJR393230 CTN393230 DDJ393230 DNF393230 DXB393230 EGX393230 EQT393230 FAP393230 FKL393230 FUH393230 GED393230 GNZ393230 GXV393230 HHR393230 HRN393230 IBJ393230 ILF393230 IVB393230 JEX393230 JOT393230 JYP393230 KIL393230 KSH393230 LCD393230 LLZ393230 LVV393230 MFR393230 MPN393230 MZJ393230 NJF393230 NTB393230 OCX393230 OMT393230 OWP393230 PGL393230 PQH393230 QAD393230 QJZ393230 QTV393230 RDR393230 RNN393230 RXJ393230 SHF393230 SRB393230 TAX393230 TKT393230 TUP393230 UEL393230 UOH393230 UYD393230 VHZ393230 VRV393230 WBR393230 WLN393230 WVJ393230 B458766 IX458766 ST458766 ACP458766 AML458766 AWH458766 BGD458766 BPZ458766 BZV458766 CJR458766 CTN458766 DDJ458766 DNF458766 DXB458766 EGX458766 EQT458766 FAP458766 FKL458766 FUH458766 GED458766 GNZ458766 GXV458766 HHR458766 HRN458766 IBJ458766 ILF458766 IVB458766 JEX458766 JOT458766 JYP458766 KIL458766 KSH458766 LCD458766 LLZ458766 LVV458766 MFR458766 MPN458766 MZJ458766 NJF458766 NTB458766 OCX458766 OMT458766 OWP458766 PGL458766 PQH458766 QAD458766 QJZ458766 QTV458766 RDR458766 RNN458766 RXJ458766 SHF458766 SRB458766 TAX458766 TKT458766 TUP458766 UEL458766 UOH458766 UYD458766 VHZ458766 VRV458766 WBR458766 WLN458766 WVJ458766 B524302 IX524302 ST524302 ACP524302 AML524302 AWH524302 BGD524302 BPZ524302 BZV524302 CJR524302 CTN524302 DDJ524302 DNF524302 DXB524302 EGX524302 EQT524302 FAP524302 FKL524302 FUH524302 GED524302 GNZ524302 GXV524302 HHR524302 HRN524302 IBJ524302 ILF524302 IVB524302 JEX524302 JOT524302 JYP524302 KIL524302 KSH524302 LCD524302 LLZ524302 LVV524302 MFR524302 MPN524302 MZJ524302 NJF524302 NTB524302 OCX524302 OMT524302 OWP524302 PGL524302 PQH524302 QAD524302 QJZ524302 QTV524302 RDR524302 RNN524302 RXJ524302 SHF524302 SRB524302 TAX524302 TKT524302 TUP524302 UEL524302 UOH524302 UYD524302 VHZ524302 VRV524302 WBR524302 WLN524302 WVJ524302 B589838 IX589838 ST589838 ACP589838 AML589838 AWH589838 BGD589838 BPZ589838 BZV589838 CJR589838 CTN589838 DDJ589838 DNF589838 DXB589838 EGX589838 EQT589838 FAP589838 FKL589838 FUH589838 GED589838 GNZ589838 GXV589838 HHR589838 HRN589838 IBJ589838 ILF589838 IVB589838 JEX589838 JOT589838 JYP589838 KIL589838 KSH589838 LCD589838 LLZ589838 LVV589838 MFR589838 MPN589838 MZJ589838 NJF589838 NTB589838 OCX589838 OMT589838 OWP589838 PGL589838 PQH589838 QAD589838 QJZ589838 QTV589838 RDR589838 RNN589838 RXJ589838 SHF589838 SRB589838 TAX589838 TKT589838 TUP589838 UEL589838 UOH589838 UYD589838 VHZ589838 VRV589838 WBR589838 WLN589838 WVJ589838 B655374 IX655374 ST655374 ACP655374 AML655374 AWH655374 BGD655374 BPZ655374 BZV655374 CJR655374 CTN655374 DDJ655374 DNF655374 DXB655374 EGX655374 EQT655374 FAP655374 FKL655374 FUH655374 GED655374 GNZ655374 GXV655374 HHR655374 HRN655374 IBJ655374 ILF655374 IVB655374 JEX655374 JOT655374 JYP655374 KIL655374 KSH655374 LCD655374 LLZ655374 LVV655374 MFR655374 MPN655374 MZJ655374 NJF655374 NTB655374 OCX655374 OMT655374 OWP655374 PGL655374 PQH655374 QAD655374 QJZ655374 QTV655374 RDR655374 RNN655374 RXJ655374 SHF655374 SRB655374 TAX655374 TKT655374 TUP655374 UEL655374 UOH655374 UYD655374 VHZ655374 VRV655374 WBR655374 WLN655374 WVJ655374 B720910 IX720910 ST720910 ACP720910 AML720910 AWH720910 BGD720910 BPZ720910 BZV720910 CJR720910 CTN720910 DDJ720910 DNF720910 DXB720910 EGX720910 EQT720910 FAP720910 FKL720910 FUH720910 GED720910 GNZ720910 GXV720910 HHR720910 HRN720910 IBJ720910 ILF720910 IVB720910 JEX720910 JOT720910 JYP720910 KIL720910 KSH720910 LCD720910 LLZ720910 LVV720910 MFR720910 MPN720910 MZJ720910 NJF720910 NTB720910 OCX720910 OMT720910 OWP720910 PGL720910 PQH720910 QAD720910 QJZ720910 QTV720910 RDR720910 RNN720910 RXJ720910 SHF720910 SRB720910 TAX720910 TKT720910 TUP720910 UEL720910 UOH720910 UYD720910 VHZ720910 VRV720910 WBR720910 WLN720910 WVJ720910 B786446 IX786446 ST786446 ACP786446 AML786446 AWH786446 BGD786446 BPZ786446 BZV786446 CJR786446 CTN786446 DDJ786446 DNF786446 DXB786446 EGX786446 EQT786446 FAP786446 FKL786446 FUH786446 GED786446 GNZ786446 GXV786446 HHR786446 HRN786446 IBJ786446 ILF786446 IVB786446 JEX786446 JOT786446 JYP786446 KIL786446 KSH786446 LCD786446 LLZ786446 LVV786446 MFR786446 MPN786446 MZJ786446 NJF786446 NTB786446 OCX786446 OMT786446 OWP786446 PGL786446 PQH786446 QAD786446 QJZ786446 QTV786446 RDR786446 RNN786446 RXJ786446 SHF786446 SRB786446 TAX786446 TKT786446 TUP786446 UEL786446 UOH786446 UYD786446 VHZ786446 VRV786446 WBR786446 WLN786446 WVJ786446 B851982 IX851982 ST851982 ACP851982 AML851982 AWH851982 BGD851982 BPZ851982 BZV851982 CJR851982 CTN851982 DDJ851982 DNF851982 DXB851982 EGX851982 EQT851982 FAP851982 FKL851982 FUH851982 GED851982 GNZ851982 GXV851982 HHR851982 HRN851982 IBJ851982 ILF851982 IVB851982 JEX851982 JOT851982 JYP851982 KIL851982 KSH851982 LCD851982 LLZ851982 LVV851982 MFR851982 MPN851982 MZJ851982 NJF851982 NTB851982 OCX851982 OMT851982 OWP851982 PGL851982 PQH851982 QAD851982 QJZ851982 QTV851982 RDR851982 RNN851982 RXJ851982 SHF851982 SRB851982 TAX851982 TKT851982 TUP851982 UEL851982 UOH851982 UYD851982 VHZ851982 VRV851982 WBR851982 WLN851982 WVJ851982 B917518 IX917518 ST917518 ACP917518 AML917518 AWH917518 BGD917518 BPZ917518 BZV917518 CJR917518 CTN917518 DDJ917518 DNF917518 DXB917518 EGX917518 EQT917518 FAP917518 FKL917518 FUH917518 GED917518 GNZ917518 GXV917518 HHR917518 HRN917518 IBJ917518 ILF917518 IVB917518 JEX917518 JOT917518 JYP917518 KIL917518 KSH917518 LCD917518 LLZ917518 LVV917518 MFR917518 MPN917518 MZJ917518 NJF917518 NTB917518 OCX917518 OMT917518 OWP917518 PGL917518 PQH917518 QAD917518 QJZ917518 QTV917518 RDR917518 RNN917518 RXJ917518 SHF917518 SRB917518 TAX917518 TKT917518 TUP917518 UEL917518 UOH917518 UYD917518 VHZ917518 VRV917518 WBR917518 WLN917518 WVJ917518 B983054 IX983054 ST983054 ACP983054 AML983054 AWH983054 BGD983054 BPZ983054 BZV983054 CJR983054 CTN983054 DDJ983054 DNF983054 DXB983054 EGX983054 EQT983054 FAP983054 FKL983054 FUH983054 GED983054 GNZ983054 GXV983054 HHR983054 HRN983054 IBJ983054 ILF983054 IVB983054 JEX983054 JOT983054 JYP983054 KIL983054 KSH983054 LCD983054 LLZ983054 LVV983054 MFR983054 MPN983054 MZJ983054 NJF983054 NTB983054 OCX983054 OMT983054 OWP983054 PGL983054 PQH983054 QAD983054 QJZ983054 QTV983054 RDR983054 RNN983054 RXJ983054 SHF983054 SRB983054 TAX983054 TKT983054 TUP983054 UEL983054 UOH983054 UYD983054 VHZ983054 VRV983054 WBR983054 WLN983054 WVJ983054" xr:uid="{263B2531-6A91-442D-92CE-F391AE2B9C76}">
      <mc:AlternateContent xmlns:x12ac="http://schemas.microsoft.com/office/spreadsheetml/2011/1/ac" xmlns:mc="http://schemas.openxmlformats.org/markup-compatibility/2006">
        <mc:Choice Requires="x12ac">
          <x12ac:list>Edificações, Fornecimento de Materiais e Equipamentos," Redes de Água, Esgoto ou Correlatas", Rodovias e Ferrovias," Portuárias, Marítimas e Fluviais",</x12ac:list>
        </mc:Choice>
        <mc:Fallback>
          <formula1>"Edificações, Fornecimento de Materiais e Equipamentos, Redes de Água, Esgoto ou Correlatas, Rodovias e Ferrovias, Portuárias, Marítimas e Fluviais,"</formula1>
        </mc:Fallback>
      </mc:AlternateContent>
    </dataValidation>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6 IX65546 ST65546 ACP65546 AML65546 AWH65546 BGD65546 BPZ65546 BZV65546 CJR65546 CTN65546 DDJ65546 DNF65546 DXB65546 EGX65546 EQT65546 FAP65546 FKL65546 FUH65546 GED65546 GNZ65546 GXV65546 HHR65546 HRN65546 IBJ65546 ILF65546 IVB65546 JEX65546 JOT65546 JYP65546 KIL65546 KSH65546 LCD65546 LLZ65546 LVV65546 MFR65546 MPN65546 MZJ65546 NJF65546 NTB65546 OCX65546 OMT65546 OWP65546 PGL65546 PQH65546 QAD65546 QJZ65546 QTV65546 RDR65546 RNN65546 RXJ65546 SHF65546 SRB65546 TAX65546 TKT65546 TUP65546 UEL65546 UOH65546 UYD65546 VHZ65546 VRV65546 WBR65546 WLN65546 WVJ65546 B131082 IX131082 ST131082 ACP131082 AML131082 AWH131082 BGD131082 BPZ131082 BZV131082 CJR131082 CTN131082 DDJ131082 DNF131082 DXB131082 EGX131082 EQT131082 FAP131082 FKL131082 FUH131082 GED131082 GNZ131082 GXV131082 HHR131082 HRN131082 IBJ131082 ILF131082 IVB131082 JEX131082 JOT131082 JYP131082 KIL131082 KSH131082 LCD131082 LLZ131082 LVV131082 MFR131082 MPN131082 MZJ131082 NJF131082 NTB131082 OCX131082 OMT131082 OWP131082 PGL131082 PQH131082 QAD131082 QJZ131082 QTV131082 RDR131082 RNN131082 RXJ131082 SHF131082 SRB131082 TAX131082 TKT131082 TUP131082 UEL131082 UOH131082 UYD131082 VHZ131082 VRV131082 WBR131082 WLN131082 WVJ131082 B196618 IX196618 ST196618 ACP196618 AML196618 AWH196618 BGD196618 BPZ196618 BZV196618 CJR196618 CTN196618 DDJ196618 DNF196618 DXB196618 EGX196618 EQT196618 FAP196618 FKL196618 FUH196618 GED196618 GNZ196618 GXV196618 HHR196618 HRN196618 IBJ196618 ILF196618 IVB196618 JEX196618 JOT196618 JYP196618 KIL196618 KSH196618 LCD196618 LLZ196618 LVV196618 MFR196618 MPN196618 MZJ196618 NJF196618 NTB196618 OCX196618 OMT196618 OWP196618 PGL196618 PQH196618 QAD196618 QJZ196618 QTV196618 RDR196618 RNN196618 RXJ196618 SHF196618 SRB196618 TAX196618 TKT196618 TUP196618 UEL196618 UOH196618 UYD196618 VHZ196618 VRV196618 WBR196618 WLN196618 WVJ196618 B262154 IX262154 ST262154 ACP262154 AML262154 AWH262154 BGD262154 BPZ262154 BZV262154 CJR262154 CTN262154 DDJ262154 DNF262154 DXB262154 EGX262154 EQT262154 FAP262154 FKL262154 FUH262154 GED262154 GNZ262154 GXV262154 HHR262154 HRN262154 IBJ262154 ILF262154 IVB262154 JEX262154 JOT262154 JYP262154 KIL262154 KSH262154 LCD262154 LLZ262154 LVV262154 MFR262154 MPN262154 MZJ262154 NJF262154 NTB262154 OCX262154 OMT262154 OWP262154 PGL262154 PQH262154 QAD262154 QJZ262154 QTV262154 RDR262154 RNN262154 RXJ262154 SHF262154 SRB262154 TAX262154 TKT262154 TUP262154 UEL262154 UOH262154 UYD262154 VHZ262154 VRV262154 WBR262154 WLN262154 WVJ262154 B327690 IX327690 ST327690 ACP327690 AML327690 AWH327690 BGD327690 BPZ327690 BZV327690 CJR327690 CTN327690 DDJ327690 DNF327690 DXB327690 EGX327690 EQT327690 FAP327690 FKL327690 FUH327690 GED327690 GNZ327690 GXV327690 HHR327690 HRN327690 IBJ327690 ILF327690 IVB327690 JEX327690 JOT327690 JYP327690 KIL327690 KSH327690 LCD327690 LLZ327690 LVV327690 MFR327690 MPN327690 MZJ327690 NJF327690 NTB327690 OCX327690 OMT327690 OWP327690 PGL327690 PQH327690 QAD327690 QJZ327690 QTV327690 RDR327690 RNN327690 RXJ327690 SHF327690 SRB327690 TAX327690 TKT327690 TUP327690 UEL327690 UOH327690 UYD327690 VHZ327690 VRV327690 WBR327690 WLN327690 WVJ327690 B393226 IX393226 ST393226 ACP393226 AML393226 AWH393226 BGD393226 BPZ393226 BZV393226 CJR393226 CTN393226 DDJ393226 DNF393226 DXB393226 EGX393226 EQT393226 FAP393226 FKL393226 FUH393226 GED393226 GNZ393226 GXV393226 HHR393226 HRN393226 IBJ393226 ILF393226 IVB393226 JEX393226 JOT393226 JYP393226 KIL393226 KSH393226 LCD393226 LLZ393226 LVV393226 MFR393226 MPN393226 MZJ393226 NJF393226 NTB393226 OCX393226 OMT393226 OWP393226 PGL393226 PQH393226 QAD393226 QJZ393226 QTV393226 RDR393226 RNN393226 RXJ393226 SHF393226 SRB393226 TAX393226 TKT393226 TUP393226 UEL393226 UOH393226 UYD393226 VHZ393226 VRV393226 WBR393226 WLN393226 WVJ393226 B458762 IX458762 ST458762 ACP458762 AML458762 AWH458762 BGD458762 BPZ458762 BZV458762 CJR458762 CTN458762 DDJ458762 DNF458762 DXB458762 EGX458762 EQT458762 FAP458762 FKL458762 FUH458762 GED458762 GNZ458762 GXV458762 HHR458762 HRN458762 IBJ458762 ILF458762 IVB458762 JEX458762 JOT458762 JYP458762 KIL458762 KSH458762 LCD458762 LLZ458762 LVV458762 MFR458762 MPN458762 MZJ458762 NJF458762 NTB458762 OCX458762 OMT458762 OWP458762 PGL458762 PQH458762 QAD458762 QJZ458762 QTV458762 RDR458762 RNN458762 RXJ458762 SHF458762 SRB458762 TAX458762 TKT458762 TUP458762 UEL458762 UOH458762 UYD458762 VHZ458762 VRV458762 WBR458762 WLN458762 WVJ458762 B524298 IX524298 ST524298 ACP524298 AML524298 AWH524298 BGD524298 BPZ524298 BZV524298 CJR524298 CTN524298 DDJ524298 DNF524298 DXB524298 EGX524298 EQT524298 FAP524298 FKL524298 FUH524298 GED524298 GNZ524298 GXV524298 HHR524298 HRN524298 IBJ524298 ILF524298 IVB524298 JEX524298 JOT524298 JYP524298 KIL524298 KSH524298 LCD524298 LLZ524298 LVV524298 MFR524298 MPN524298 MZJ524298 NJF524298 NTB524298 OCX524298 OMT524298 OWP524298 PGL524298 PQH524298 QAD524298 QJZ524298 QTV524298 RDR524298 RNN524298 RXJ524298 SHF524298 SRB524298 TAX524298 TKT524298 TUP524298 UEL524298 UOH524298 UYD524298 VHZ524298 VRV524298 WBR524298 WLN524298 WVJ524298 B589834 IX589834 ST589834 ACP589834 AML589834 AWH589834 BGD589834 BPZ589834 BZV589834 CJR589834 CTN589834 DDJ589834 DNF589834 DXB589834 EGX589834 EQT589834 FAP589834 FKL589834 FUH589834 GED589834 GNZ589834 GXV589834 HHR589834 HRN589834 IBJ589834 ILF589834 IVB589834 JEX589834 JOT589834 JYP589834 KIL589834 KSH589834 LCD589834 LLZ589834 LVV589834 MFR589834 MPN589834 MZJ589834 NJF589834 NTB589834 OCX589834 OMT589834 OWP589834 PGL589834 PQH589834 QAD589834 QJZ589834 QTV589834 RDR589834 RNN589834 RXJ589834 SHF589834 SRB589834 TAX589834 TKT589834 TUP589834 UEL589834 UOH589834 UYD589834 VHZ589834 VRV589834 WBR589834 WLN589834 WVJ589834 B655370 IX655370 ST655370 ACP655370 AML655370 AWH655370 BGD655370 BPZ655370 BZV655370 CJR655370 CTN655370 DDJ655370 DNF655370 DXB655370 EGX655370 EQT655370 FAP655370 FKL655370 FUH655370 GED655370 GNZ655370 GXV655370 HHR655370 HRN655370 IBJ655370 ILF655370 IVB655370 JEX655370 JOT655370 JYP655370 KIL655370 KSH655370 LCD655370 LLZ655370 LVV655370 MFR655370 MPN655370 MZJ655370 NJF655370 NTB655370 OCX655370 OMT655370 OWP655370 PGL655370 PQH655370 QAD655370 QJZ655370 QTV655370 RDR655370 RNN655370 RXJ655370 SHF655370 SRB655370 TAX655370 TKT655370 TUP655370 UEL655370 UOH655370 UYD655370 VHZ655370 VRV655370 WBR655370 WLN655370 WVJ655370 B720906 IX720906 ST720906 ACP720906 AML720906 AWH720906 BGD720906 BPZ720906 BZV720906 CJR720906 CTN720906 DDJ720906 DNF720906 DXB720906 EGX720906 EQT720906 FAP720906 FKL720906 FUH720906 GED720906 GNZ720906 GXV720906 HHR720906 HRN720906 IBJ720906 ILF720906 IVB720906 JEX720906 JOT720906 JYP720906 KIL720906 KSH720906 LCD720906 LLZ720906 LVV720906 MFR720906 MPN720906 MZJ720906 NJF720906 NTB720906 OCX720906 OMT720906 OWP720906 PGL720906 PQH720906 QAD720906 QJZ720906 QTV720906 RDR720906 RNN720906 RXJ720906 SHF720906 SRB720906 TAX720906 TKT720906 TUP720906 UEL720906 UOH720906 UYD720906 VHZ720906 VRV720906 WBR720906 WLN720906 WVJ720906 B786442 IX786442 ST786442 ACP786442 AML786442 AWH786442 BGD786442 BPZ786442 BZV786442 CJR786442 CTN786442 DDJ786442 DNF786442 DXB786442 EGX786442 EQT786442 FAP786442 FKL786442 FUH786442 GED786442 GNZ786442 GXV786442 HHR786442 HRN786442 IBJ786442 ILF786442 IVB786442 JEX786442 JOT786442 JYP786442 KIL786442 KSH786442 LCD786442 LLZ786442 LVV786442 MFR786442 MPN786442 MZJ786442 NJF786442 NTB786442 OCX786442 OMT786442 OWP786442 PGL786442 PQH786442 QAD786442 QJZ786442 QTV786442 RDR786442 RNN786442 RXJ786442 SHF786442 SRB786442 TAX786442 TKT786442 TUP786442 UEL786442 UOH786442 UYD786442 VHZ786442 VRV786442 WBR786442 WLN786442 WVJ786442 B851978 IX851978 ST851978 ACP851978 AML851978 AWH851978 BGD851978 BPZ851978 BZV851978 CJR851978 CTN851978 DDJ851978 DNF851978 DXB851978 EGX851978 EQT851978 FAP851978 FKL851978 FUH851978 GED851978 GNZ851978 GXV851978 HHR851978 HRN851978 IBJ851978 ILF851978 IVB851978 JEX851978 JOT851978 JYP851978 KIL851978 KSH851978 LCD851978 LLZ851978 LVV851978 MFR851978 MPN851978 MZJ851978 NJF851978 NTB851978 OCX851978 OMT851978 OWP851978 PGL851978 PQH851978 QAD851978 QJZ851978 QTV851978 RDR851978 RNN851978 RXJ851978 SHF851978 SRB851978 TAX851978 TKT851978 TUP851978 UEL851978 UOH851978 UYD851978 VHZ851978 VRV851978 WBR851978 WLN851978 WVJ851978 B917514 IX917514 ST917514 ACP917514 AML917514 AWH917514 BGD917514 BPZ917514 BZV917514 CJR917514 CTN917514 DDJ917514 DNF917514 DXB917514 EGX917514 EQT917514 FAP917514 FKL917514 FUH917514 GED917514 GNZ917514 GXV917514 HHR917514 HRN917514 IBJ917514 ILF917514 IVB917514 JEX917514 JOT917514 JYP917514 KIL917514 KSH917514 LCD917514 LLZ917514 LVV917514 MFR917514 MPN917514 MZJ917514 NJF917514 NTB917514 OCX917514 OMT917514 OWP917514 PGL917514 PQH917514 QAD917514 QJZ917514 QTV917514 RDR917514 RNN917514 RXJ917514 SHF917514 SRB917514 TAX917514 TKT917514 TUP917514 UEL917514 UOH917514 UYD917514 VHZ917514 VRV917514 WBR917514 WLN917514 WVJ917514 B983050 IX983050 ST983050 ACP983050 AML983050 AWH983050 BGD983050 BPZ983050 BZV983050 CJR983050 CTN983050 DDJ983050 DNF983050 DXB983050 EGX983050 EQT983050 FAP983050 FKL983050 FUH983050 GED983050 GNZ983050 GXV983050 HHR983050 HRN983050 IBJ983050 ILF983050 IVB983050 JEX983050 JOT983050 JYP983050 KIL983050 KSH983050 LCD983050 LLZ983050 LVV983050 MFR983050 MPN983050 MZJ983050 NJF983050 NTB983050 OCX983050 OMT983050 OWP983050 PGL983050 PQH983050 QAD983050 QJZ983050 QTV983050 RDR983050 RNN983050 RXJ983050 SHF983050 SRB983050 TAX983050 TKT983050 TUP983050 UEL983050 UOH983050 UYD983050 VHZ983050 VRV983050 WBR983050 WLN983050 WVJ983050" xr:uid="{42F8CD5F-AE27-45F4-9068-98423EFDB754}">
      <formula1>"Com Desoneração, Sem Desoneração"</formula1>
    </dataValidation>
  </dataValidations>
  <printOptions horizontalCentered="1"/>
  <pageMargins left="0.78740157480314965" right="0.78740157480314965" top="1.5748031496062993" bottom="0.39370078740157483" header="0.51181102362204722" footer="0.51181102362204722"/>
  <pageSetup paperSize="9" scale="10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D303A-8F8A-4505-9670-5E43B3F439B0}">
  <sheetPr>
    <tabColor theme="9" tint="-0.249977111117893"/>
  </sheetPr>
  <dimension ref="A1:H43"/>
  <sheetViews>
    <sheetView showGridLines="0" view="pageBreakPreview" topLeftCell="A3" zoomScaleNormal="100" zoomScaleSheetLayoutView="100" workbookViewId="0">
      <selection activeCell="B42" sqref="B41:B42"/>
    </sheetView>
  </sheetViews>
  <sheetFormatPr defaultRowHeight="12.75"/>
  <cols>
    <col min="1" max="1" width="11" style="32" bestFit="1" customWidth="1"/>
    <col min="2" max="2" width="44" style="32" customWidth="1"/>
    <col min="3" max="3" width="13.7109375" style="34" customWidth="1"/>
    <col min="4" max="4" width="5.140625" style="32" customWidth="1"/>
    <col min="5" max="5" width="8.5703125" style="32" customWidth="1"/>
    <col min="6" max="6" width="8.85546875" style="32" customWidth="1"/>
    <col min="7" max="256" width="9.140625" style="32"/>
    <col min="257" max="257" width="11" style="32" bestFit="1" customWidth="1"/>
    <col min="258" max="258" width="40.42578125" style="32" customWidth="1"/>
    <col min="259" max="259" width="11.7109375" style="32" customWidth="1"/>
    <col min="260" max="260" width="3.140625" style="32" bestFit="1" customWidth="1"/>
    <col min="261" max="261" width="11" style="32" bestFit="1" customWidth="1"/>
    <col min="262" max="262" width="34.42578125" style="32" customWidth="1"/>
    <col min="263" max="512" width="9.140625" style="32"/>
    <col min="513" max="513" width="11" style="32" bestFit="1" customWidth="1"/>
    <col min="514" max="514" width="40.42578125" style="32" customWidth="1"/>
    <col min="515" max="515" width="11.7109375" style="32" customWidth="1"/>
    <col min="516" max="516" width="3.140625" style="32" bestFit="1" customWidth="1"/>
    <col min="517" max="517" width="11" style="32" bestFit="1" customWidth="1"/>
    <col min="518" max="518" width="34.42578125" style="32" customWidth="1"/>
    <col min="519" max="768" width="9.140625" style="32"/>
    <col min="769" max="769" width="11" style="32" bestFit="1" customWidth="1"/>
    <col min="770" max="770" width="40.42578125" style="32" customWidth="1"/>
    <col min="771" max="771" width="11.7109375" style="32" customWidth="1"/>
    <col min="772" max="772" width="3.140625" style="32" bestFit="1" customWidth="1"/>
    <col min="773" max="773" width="11" style="32" bestFit="1" customWidth="1"/>
    <col min="774" max="774" width="34.42578125" style="32" customWidth="1"/>
    <col min="775" max="1024" width="9.140625" style="32"/>
    <col min="1025" max="1025" width="11" style="32" bestFit="1" customWidth="1"/>
    <col min="1026" max="1026" width="40.42578125" style="32" customWidth="1"/>
    <col min="1027" max="1027" width="11.7109375" style="32" customWidth="1"/>
    <col min="1028" max="1028" width="3.140625" style="32" bestFit="1" customWidth="1"/>
    <col min="1029" max="1029" width="11" style="32" bestFit="1" customWidth="1"/>
    <col min="1030" max="1030" width="34.42578125" style="32" customWidth="1"/>
    <col min="1031" max="1280" width="9.140625" style="32"/>
    <col min="1281" max="1281" width="11" style="32" bestFit="1" customWidth="1"/>
    <col min="1282" max="1282" width="40.42578125" style="32" customWidth="1"/>
    <col min="1283" max="1283" width="11.7109375" style="32" customWidth="1"/>
    <col min="1284" max="1284" width="3.140625" style="32" bestFit="1" customWidth="1"/>
    <col min="1285" max="1285" width="11" style="32" bestFit="1" customWidth="1"/>
    <col min="1286" max="1286" width="34.42578125" style="32" customWidth="1"/>
    <col min="1287" max="1536" width="9.140625" style="32"/>
    <col min="1537" max="1537" width="11" style="32" bestFit="1" customWidth="1"/>
    <col min="1538" max="1538" width="40.42578125" style="32" customWidth="1"/>
    <col min="1539" max="1539" width="11.7109375" style="32" customWidth="1"/>
    <col min="1540" max="1540" width="3.140625" style="32" bestFit="1" customWidth="1"/>
    <col min="1541" max="1541" width="11" style="32" bestFit="1" customWidth="1"/>
    <col min="1542" max="1542" width="34.42578125" style="32" customWidth="1"/>
    <col min="1543" max="1792" width="9.140625" style="32"/>
    <col min="1793" max="1793" width="11" style="32" bestFit="1" customWidth="1"/>
    <col min="1794" max="1794" width="40.42578125" style="32" customWidth="1"/>
    <col min="1795" max="1795" width="11.7109375" style="32" customWidth="1"/>
    <col min="1796" max="1796" width="3.140625" style="32" bestFit="1" customWidth="1"/>
    <col min="1797" max="1797" width="11" style="32" bestFit="1" customWidth="1"/>
    <col min="1798" max="1798" width="34.42578125" style="32" customWidth="1"/>
    <col min="1799" max="2048" width="9.140625" style="32"/>
    <col min="2049" max="2049" width="11" style="32" bestFit="1" customWidth="1"/>
    <col min="2050" max="2050" width="40.42578125" style="32" customWidth="1"/>
    <col min="2051" max="2051" width="11.7109375" style="32" customWidth="1"/>
    <col min="2052" max="2052" width="3.140625" style="32" bestFit="1" customWidth="1"/>
    <col min="2053" max="2053" width="11" style="32" bestFit="1" customWidth="1"/>
    <col min="2054" max="2054" width="34.42578125" style="32" customWidth="1"/>
    <col min="2055" max="2304" width="9.140625" style="32"/>
    <col min="2305" max="2305" width="11" style="32" bestFit="1" customWidth="1"/>
    <col min="2306" max="2306" width="40.42578125" style="32" customWidth="1"/>
    <col min="2307" max="2307" width="11.7109375" style="32" customWidth="1"/>
    <col min="2308" max="2308" width="3.140625" style="32" bestFit="1" customWidth="1"/>
    <col min="2309" max="2309" width="11" style="32" bestFit="1" customWidth="1"/>
    <col min="2310" max="2310" width="34.42578125" style="32" customWidth="1"/>
    <col min="2311" max="2560" width="9.140625" style="32"/>
    <col min="2561" max="2561" width="11" style="32" bestFit="1" customWidth="1"/>
    <col min="2562" max="2562" width="40.42578125" style="32" customWidth="1"/>
    <col min="2563" max="2563" width="11.7109375" style="32" customWidth="1"/>
    <col min="2564" max="2564" width="3.140625" style="32" bestFit="1" customWidth="1"/>
    <col min="2565" max="2565" width="11" style="32" bestFit="1" customWidth="1"/>
    <col min="2566" max="2566" width="34.42578125" style="32" customWidth="1"/>
    <col min="2567" max="2816" width="9.140625" style="32"/>
    <col min="2817" max="2817" width="11" style="32" bestFit="1" customWidth="1"/>
    <col min="2818" max="2818" width="40.42578125" style="32" customWidth="1"/>
    <col min="2819" max="2819" width="11.7109375" style="32" customWidth="1"/>
    <col min="2820" max="2820" width="3.140625" style="32" bestFit="1" customWidth="1"/>
    <col min="2821" max="2821" width="11" style="32" bestFit="1" customWidth="1"/>
    <col min="2822" max="2822" width="34.42578125" style="32" customWidth="1"/>
    <col min="2823" max="3072" width="9.140625" style="32"/>
    <col min="3073" max="3073" width="11" style="32" bestFit="1" customWidth="1"/>
    <col min="3074" max="3074" width="40.42578125" style="32" customWidth="1"/>
    <col min="3075" max="3075" width="11.7109375" style="32" customWidth="1"/>
    <col min="3076" max="3076" width="3.140625" style="32" bestFit="1" customWidth="1"/>
    <col min="3077" max="3077" width="11" style="32" bestFit="1" customWidth="1"/>
    <col min="3078" max="3078" width="34.42578125" style="32" customWidth="1"/>
    <col min="3079" max="3328" width="9.140625" style="32"/>
    <col min="3329" max="3329" width="11" style="32" bestFit="1" customWidth="1"/>
    <col min="3330" max="3330" width="40.42578125" style="32" customWidth="1"/>
    <col min="3331" max="3331" width="11.7109375" style="32" customWidth="1"/>
    <col min="3332" max="3332" width="3.140625" style="32" bestFit="1" customWidth="1"/>
    <col min="3333" max="3333" width="11" style="32" bestFit="1" customWidth="1"/>
    <col min="3334" max="3334" width="34.42578125" style="32" customWidth="1"/>
    <col min="3335" max="3584" width="9.140625" style="32"/>
    <col min="3585" max="3585" width="11" style="32" bestFit="1" customWidth="1"/>
    <col min="3586" max="3586" width="40.42578125" style="32" customWidth="1"/>
    <col min="3587" max="3587" width="11.7109375" style="32" customWidth="1"/>
    <col min="3588" max="3588" width="3.140625" style="32" bestFit="1" customWidth="1"/>
    <col min="3589" max="3589" width="11" style="32" bestFit="1" customWidth="1"/>
    <col min="3590" max="3590" width="34.42578125" style="32" customWidth="1"/>
    <col min="3591" max="3840" width="9.140625" style="32"/>
    <col min="3841" max="3841" width="11" style="32" bestFit="1" customWidth="1"/>
    <col min="3842" max="3842" width="40.42578125" style="32" customWidth="1"/>
    <col min="3843" max="3843" width="11.7109375" style="32" customWidth="1"/>
    <col min="3844" max="3844" width="3.140625" style="32" bestFit="1" customWidth="1"/>
    <col min="3845" max="3845" width="11" style="32" bestFit="1" customWidth="1"/>
    <col min="3846" max="3846" width="34.42578125" style="32" customWidth="1"/>
    <col min="3847" max="4096" width="9.140625" style="32"/>
    <col min="4097" max="4097" width="11" style="32" bestFit="1" customWidth="1"/>
    <col min="4098" max="4098" width="40.42578125" style="32" customWidth="1"/>
    <col min="4099" max="4099" width="11.7109375" style="32" customWidth="1"/>
    <col min="4100" max="4100" width="3.140625" style="32" bestFit="1" customWidth="1"/>
    <col min="4101" max="4101" width="11" style="32" bestFit="1" customWidth="1"/>
    <col min="4102" max="4102" width="34.42578125" style="32" customWidth="1"/>
    <col min="4103" max="4352" width="9.140625" style="32"/>
    <col min="4353" max="4353" width="11" style="32" bestFit="1" customWidth="1"/>
    <col min="4354" max="4354" width="40.42578125" style="32" customWidth="1"/>
    <col min="4355" max="4355" width="11.7109375" style="32" customWidth="1"/>
    <col min="4356" max="4356" width="3.140625" style="32" bestFit="1" customWidth="1"/>
    <col min="4357" max="4357" width="11" style="32" bestFit="1" customWidth="1"/>
    <col min="4358" max="4358" width="34.42578125" style="32" customWidth="1"/>
    <col min="4359" max="4608" width="9.140625" style="32"/>
    <col min="4609" max="4609" width="11" style="32" bestFit="1" customWidth="1"/>
    <col min="4610" max="4610" width="40.42578125" style="32" customWidth="1"/>
    <col min="4611" max="4611" width="11.7109375" style="32" customWidth="1"/>
    <col min="4612" max="4612" width="3.140625" style="32" bestFit="1" customWidth="1"/>
    <col min="4613" max="4613" width="11" style="32" bestFit="1" customWidth="1"/>
    <col min="4614" max="4614" width="34.42578125" style="32" customWidth="1"/>
    <col min="4615" max="4864" width="9.140625" style="32"/>
    <col min="4865" max="4865" width="11" style="32" bestFit="1" customWidth="1"/>
    <col min="4866" max="4866" width="40.42578125" style="32" customWidth="1"/>
    <col min="4867" max="4867" width="11.7109375" style="32" customWidth="1"/>
    <col min="4868" max="4868" width="3.140625" style="32" bestFit="1" customWidth="1"/>
    <col min="4869" max="4869" width="11" style="32" bestFit="1" customWidth="1"/>
    <col min="4870" max="4870" width="34.42578125" style="32" customWidth="1"/>
    <col min="4871" max="5120" width="9.140625" style="32"/>
    <col min="5121" max="5121" width="11" style="32" bestFit="1" customWidth="1"/>
    <col min="5122" max="5122" width="40.42578125" style="32" customWidth="1"/>
    <col min="5123" max="5123" width="11.7109375" style="32" customWidth="1"/>
    <col min="5124" max="5124" width="3.140625" style="32" bestFit="1" customWidth="1"/>
    <col min="5125" max="5125" width="11" style="32" bestFit="1" customWidth="1"/>
    <col min="5126" max="5126" width="34.42578125" style="32" customWidth="1"/>
    <col min="5127" max="5376" width="9.140625" style="32"/>
    <col min="5377" max="5377" width="11" style="32" bestFit="1" customWidth="1"/>
    <col min="5378" max="5378" width="40.42578125" style="32" customWidth="1"/>
    <col min="5379" max="5379" width="11.7109375" style="32" customWidth="1"/>
    <col min="5380" max="5380" width="3.140625" style="32" bestFit="1" customWidth="1"/>
    <col min="5381" max="5381" width="11" style="32" bestFit="1" customWidth="1"/>
    <col min="5382" max="5382" width="34.42578125" style="32" customWidth="1"/>
    <col min="5383" max="5632" width="9.140625" style="32"/>
    <col min="5633" max="5633" width="11" style="32" bestFit="1" customWidth="1"/>
    <col min="5634" max="5634" width="40.42578125" style="32" customWidth="1"/>
    <col min="5635" max="5635" width="11.7109375" style="32" customWidth="1"/>
    <col min="5636" max="5636" width="3.140625" style="32" bestFit="1" customWidth="1"/>
    <col min="5637" max="5637" width="11" style="32" bestFit="1" customWidth="1"/>
    <col min="5638" max="5638" width="34.42578125" style="32" customWidth="1"/>
    <col min="5639" max="5888" width="9.140625" style="32"/>
    <col min="5889" max="5889" width="11" style="32" bestFit="1" customWidth="1"/>
    <col min="5890" max="5890" width="40.42578125" style="32" customWidth="1"/>
    <col min="5891" max="5891" width="11.7109375" style="32" customWidth="1"/>
    <col min="5892" max="5892" width="3.140625" style="32" bestFit="1" customWidth="1"/>
    <col min="5893" max="5893" width="11" style="32" bestFit="1" customWidth="1"/>
    <col min="5894" max="5894" width="34.42578125" style="32" customWidth="1"/>
    <col min="5895" max="6144" width="9.140625" style="32"/>
    <col min="6145" max="6145" width="11" style="32" bestFit="1" customWidth="1"/>
    <col min="6146" max="6146" width="40.42578125" style="32" customWidth="1"/>
    <col min="6147" max="6147" width="11.7109375" style="32" customWidth="1"/>
    <col min="6148" max="6148" width="3.140625" style="32" bestFit="1" customWidth="1"/>
    <col min="6149" max="6149" width="11" style="32" bestFit="1" customWidth="1"/>
    <col min="6150" max="6150" width="34.42578125" style="32" customWidth="1"/>
    <col min="6151" max="6400" width="9.140625" style="32"/>
    <col min="6401" max="6401" width="11" style="32" bestFit="1" customWidth="1"/>
    <col min="6402" max="6402" width="40.42578125" style="32" customWidth="1"/>
    <col min="6403" max="6403" width="11.7109375" style="32" customWidth="1"/>
    <col min="6404" max="6404" width="3.140625" style="32" bestFit="1" customWidth="1"/>
    <col min="6405" max="6405" width="11" style="32" bestFit="1" customWidth="1"/>
    <col min="6406" max="6406" width="34.42578125" style="32" customWidth="1"/>
    <col min="6407" max="6656" width="9.140625" style="32"/>
    <col min="6657" max="6657" width="11" style="32" bestFit="1" customWidth="1"/>
    <col min="6658" max="6658" width="40.42578125" style="32" customWidth="1"/>
    <col min="6659" max="6659" width="11.7109375" style="32" customWidth="1"/>
    <col min="6660" max="6660" width="3.140625" style="32" bestFit="1" customWidth="1"/>
    <col min="6661" max="6661" width="11" style="32" bestFit="1" customWidth="1"/>
    <col min="6662" max="6662" width="34.42578125" style="32" customWidth="1"/>
    <col min="6663" max="6912" width="9.140625" style="32"/>
    <col min="6913" max="6913" width="11" style="32" bestFit="1" customWidth="1"/>
    <col min="6914" max="6914" width="40.42578125" style="32" customWidth="1"/>
    <col min="6915" max="6915" width="11.7109375" style="32" customWidth="1"/>
    <col min="6916" max="6916" width="3.140625" style="32" bestFit="1" customWidth="1"/>
    <col min="6917" max="6917" width="11" style="32" bestFit="1" customWidth="1"/>
    <col min="6918" max="6918" width="34.42578125" style="32" customWidth="1"/>
    <col min="6919" max="7168" width="9.140625" style="32"/>
    <col min="7169" max="7169" width="11" style="32" bestFit="1" customWidth="1"/>
    <col min="7170" max="7170" width="40.42578125" style="32" customWidth="1"/>
    <col min="7171" max="7171" width="11.7109375" style="32" customWidth="1"/>
    <col min="7172" max="7172" width="3.140625" style="32" bestFit="1" customWidth="1"/>
    <col min="7173" max="7173" width="11" style="32" bestFit="1" customWidth="1"/>
    <col min="7174" max="7174" width="34.42578125" style="32" customWidth="1"/>
    <col min="7175" max="7424" width="9.140625" style="32"/>
    <col min="7425" max="7425" width="11" style="32" bestFit="1" customWidth="1"/>
    <col min="7426" max="7426" width="40.42578125" style="32" customWidth="1"/>
    <col min="7427" max="7427" width="11.7109375" style="32" customWidth="1"/>
    <col min="7428" max="7428" width="3.140625" style="32" bestFit="1" customWidth="1"/>
    <col min="7429" max="7429" width="11" style="32" bestFit="1" customWidth="1"/>
    <col min="7430" max="7430" width="34.42578125" style="32" customWidth="1"/>
    <col min="7431" max="7680" width="9.140625" style="32"/>
    <col min="7681" max="7681" width="11" style="32" bestFit="1" customWidth="1"/>
    <col min="7682" max="7682" width="40.42578125" style="32" customWidth="1"/>
    <col min="7683" max="7683" width="11.7109375" style="32" customWidth="1"/>
    <col min="7684" max="7684" width="3.140625" style="32" bestFit="1" customWidth="1"/>
    <col min="7685" max="7685" width="11" style="32" bestFit="1" customWidth="1"/>
    <col min="7686" max="7686" width="34.42578125" style="32" customWidth="1"/>
    <col min="7687" max="7936" width="9.140625" style="32"/>
    <col min="7937" max="7937" width="11" style="32" bestFit="1" customWidth="1"/>
    <col min="7938" max="7938" width="40.42578125" style="32" customWidth="1"/>
    <col min="7939" max="7939" width="11.7109375" style="32" customWidth="1"/>
    <col min="7940" max="7940" width="3.140625" style="32" bestFit="1" customWidth="1"/>
    <col min="7941" max="7941" width="11" style="32" bestFit="1" customWidth="1"/>
    <col min="7942" max="7942" width="34.42578125" style="32" customWidth="1"/>
    <col min="7943" max="8192" width="9.140625" style="32"/>
    <col min="8193" max="8193" width="11" style="32" bestFit="1" customWidth="1"/>
    <col min="8194" max="8194" width="40.42578125" style="32" customWidth="1"/>
    <col min="8195" max="8195" width="11.7109375" style="32" customWidth="1"/>
    <col min="8196" max="8196" width="3.140625" style="32" bestFit="1" customWidth="1"/>
    <col min="8197" max="8197" width="11" style="32" bestFit="1" customWidth="1"/>
    <col min="8198" max="8198" width="34.42578125" style="32" customWidth="1"/>
    <col min="8199" max="8448" width="9.140625" style="32"/>
    <col min="8449" max="8449" width="11" style="32" bestFit="1" customWidth="1"/>
    <col min="8450" max="8450" width="40.42578125" style="32" customWidth="1"/>
    <col min="8451" max="8451" width="11.7109375" style="32" customWidth="1"/>
    <col min="8452" max="8452" width="3.140625" style="32" bestFit="1" customWidth="1"/>
    <col min="8453" max="8453" width="11" style="32" bestFit="1" customWidth="1"/>
    <col min="8454" max="8454" width="34.42578125" style="32" customWidth="1"/>
    <col min="8455" max="8704" width="9.140625" style="32"/>
    <col min="8705" max="8705" width="11" style="32" bestFit="1" customWidth="1"/>
    <col min="8706" max="8706" width="40.42578125" style="32" customWidth="1"/>
    <col min="8707" max="8707" width="11.7109375" style="32" customWidth="1"/>
    <col min="8708" max="8708" width="3.140625" style="32" bestFit="1" customWidth="1"/>
    <col min="8709" max="8709" width="11" style="32" bestFit="1" customWidth="1"/>
    <col min="8710" max="8710" width="34.42578125" style="32" customWidth="1"/>
    <col min="8711" max="8960" width="9.140625" style="32"/>
    <col min="8961" max="8961" width="11" style="32" bestFit="1" customWidth="1"/>
    <col min="8962" max="8962" width="40.42578125" style="32" customWidth="1"/>
    <col min="8963" max="8963" width="11.7109375" style="32" customWidth="1"/>
    <col min="8964" max="8964" width="3.140625" style="32" bestFit="1" customWidth="1"/>
    <col min="8965" max="8965" width="11" style="32" bestFit="1" customWidth="1"/>
    <col min="8966" max="8966" width="34.42578125" style="32" customWidth="1"/>
    <col min="8967" max="9216" width="9.140625" style="32"/>
    <col min="9217" max="9217" width="11" style="32" bestFit="1" customWidth="1"/>
    <col min="9218" max="9218" width="40.42578125" style="32" customWidth="1"/>
    <col min="9219" max="9219" width="11.7109375" style="32" customWidth="1"/>
    <col min="9220" max="9220" width="3.140625" style="32" bestFit="1" customWidth="1"/>
    <col min="9221" max="9221" width="11" style="32" bestFit="1" customWidth="1"/>
    <col min="9222" max="9222" width="34.42578125" style="32" customWidth="1"/>
    <col min="9223" max="9472" width="9.140625" style="32"/>
    <col min="9473" max="9473" width="11" style="32" bestFit="1" customWidth="1"/>
    <col min="9474" max="9474" width="40.42578125" style="32" customWidth="1"/>
    <col min="9475" max="9475" width="11.7109375" style="32" customWidth="1"/>
    <col min="9476" max="9476" width="3.140625" style="32" bestFit="1" customWidth="1"/>
    <col min="9477" max="9477" width="11" style="32" bestFit="1" customWidth="1"/>
    <col min="9478" max="9478" width="34.42578125" style="32" customWidth="1"/>
    <col min="9479" max="9728" width="9.140625" style="32"/>
    <col min="9729" max="9729" width="11" style="32" bestFit="1" customWidth="1"/>
    <col min="9730" max="9730" width="40.42578125" style="32" customWidth="1"/>
    <col min="9731" max="9731" width="11.7109375" style="32" customWidth="1"/>
    <col min="9732" max="9732" width="3.140625" style="32" bestFit="1" customWidth="1"/>
    <col min="9733" max="9733" width="11" style="32" bestFit="1" customWidth="1"/>
    <col min="9734" max="9734" width="34.42578125" style="32" customWidth="1"/>
    <col min="9735" max="9984" width="9.140625" style="32"/>
    <col min="9985" max="9985" width="11" style="32" bestFit="1" customWidth="1"/>
    <col min="9986" max="9986" width="40.42578125" style="32" customWidth="1"/>
    <col min="9987" max="9987" width="11.7109375" style="32" customWidth="1"/>
    <col min="9988" max="9988" width="3.140625" style="32" bestFit="1" customWidth="1"/>
    <col min="9989" max="9989" width="11" style="32" bestFit="1" customWidth="1"/>
    <col min="9990" max="9990" width="34.42578125" style="32" customWidth="1"/>
    <col min="9991" max="10240" width="9.140625" style="32"/>
    <col min="10241" max="10241" width="11" style="32" bestFit="1" customWidth="1"/>
    <col min="10242" max="10242" width="40.42578125" style="32" customWidth="1"/>
    <col min="10243" max="10243" width="11.7109375" style="32" customWidth="1"/>
    <col min="10244" max="10244" width="3.140625" style="32" bestFit="1" customWidth="1"/>
    <col min="10245" max="10245" width="11" style="32" bestFit="1" customWidth="1"/>
    <col min="10246" max="10246" width="34.42578125" style="32" customWidth="1"/>
    <col min="10247" max="10496" width="9.140625" style="32"/>
    <col min="10497" max="10497" width="11" style="32" bestFit="1" customWidth="1"/>
    <col min="10498" max="10498" width="40.42578125" style="32" customWidth="1"/>
    <col min="10499" max="10499" width="11.7109375" style="32" customWidth="1"/>
    <col min="10500" max="10500" width="3.140625" style="32" bestFit="1" customWidth="1"/>
    <col min="10501" max="10501" width="11" style="32" bestFit="1" customWidth="1"/>
    <col min="10502" max="10502" width="34.42578125" style="32" customWidth="1"/>
    <col min="10503" max="10752" width="9.140625" style="32"/>
    <col min="10753" max="10753" width="11" style="32" bestFit="1" customWidth="1"/>
    <col min="10754" max="10754" width="40.42578125" style="32" customWidth="1"/>
    <col min="10755" max="10755" width="11.7109375" style="32" customWidth="1"/>
    <col min="10756" max="10756" width="3.140625" style="32" bestFit="1" customWidth="1"/>
    <col min="10757" max="10757" width="11" style="32" bestFit="1" customWidth="1"/>
    <col min="10758" max="10758" width="34.42578125" style="32" customWidth="1"/>
    <col min="10759" max="11008" width="9.140625" style="32"/>
    <col min="11009" max="11009" width="11" style="32" bestFit="1" customWidth="1"/>
    <col min="11010" max="11010" width="40.42578125" style="32" customWidth="1"/>
    <col min="11011" max="11011" width="11.7109375" style="32" customWidth="1"/>
    <col min="11012" max="11012" width="3.140625" style="32" bestFit="1" customWidth="1"/>
    <col min="11013" max="11013" width="11" style="32" bestFit="1" customWidth="1"/>
    <col min="11014" max="11014" width="34.42578125" style="32" customWidth="1"/>
    <col min="11015" max="11264" width="9.140625" style="32"/>
    <col min="11265" max="11265" width="11" style="32" bestFit="1" customWidth="1"/>
    <col min="11266" max="11266" width="40.42578125" style="32" customWidth="1"/>
    <col min="11267" max="11267" width="11.7109375" style="32" customWidth="1"/>
    <col min="11268" max="11268" width="3.140625" style="32" bestFit="1" customWidth="1"/>
    <col min="11269" max="11269" width="11" style="32" bestFit="1" customWidth="1"/>
    <col min="11270" max="11270" width="34.42578125" style="32" customWidth="1"/>
    <col min="11271" max="11520" width="9.140625" style="32"/>
    <col min="11521" max="11521" width="11" style="32" bestFit="1" customWidth="1"/>
    <col min="11522" max="11522" width="40.42578125" style="32" customWidth="1"/>
    <col min="11523" max="11523" width="11.7109375" style="32" customWidth="1"/>
    <col min="11524" max="11524" width="3.140625" style="32" bestFit="1" customWidth="1"/>
    <col min="11525" max="11525" width="11" style="32" bestFit="1" customWidth="1"/>
    <col min="11526" max="11526" width="34.42578125" style="32" customWidth="1"/>
    <col min="11527" max="11776" width="9.140625" style="32"/>
    <col min="11777" max="11777" width="11" style="32" bestFit="1" customWidth="1"/>
    <col min="11778" max="11778" width="40.42578125" style="32" customWidth="1"/>
    <col min="11779" max="11779" width="11.7109375" style="32" customWidth="1"/>
    <col min="11780" max="11780" width="3.140625" style="32" bestFit="1" customWidth="1"/>
    <col min="11781" max="11781" width="11" style="32" bestFit="1" customWidth="1"/>
    <col min="11782" max="11782" width="34.42578125" style="32" customWidth="1"/>
    <col min="11783" max="12032" width="9.140625" style="32"/>
    <col min="12033" max="12033" width="11" style="32" bestFit="1" customWidth="1"/>
    <col min="12034" max="12034" width="40.42578125" style="32" customWidth="1"/>
    <col min="12035" max="12035" width="11.7109375" style="32" customWidth="1"/>
    <col min="12036" max="12036" width="3.140625" style="32" bestFit="1" customWidth="1"/>
    <col min="12037" max="12037" width="11" style="32" bestFit="1" customWidth="1"/>
    <col min="12038" max="12038" width="34.42578125" style="32" customWidth="1"/>
    <col min="12039" max="12288" width="9.140625" style="32"/>
    <col min="12289" max="12289" width="11" style="32" bestFit="1" customWidth="1"/>
    <col min="12290" max="12290" width="40.42578125" style="32" customWidth="1"/>
    <col min="12291" max="12291" width="11.7109375" style="32" customWidth="1"/>
    <col min="12292" max="12292" width="3.140625" style="32" bestFit="1" customWidth="1"/>
    <col min="12293" max="12293" width="11" style="32" bestFit="1" customWidth="1"/>
    <col min="12294" max="12294" width="34.42578125" style="32" customWidth="1"/>
    <col min="12295" max="12544" width="9.140625" style="32"/>
    <col min="12545" max="12545" width="11" style="32" bestFit="1" customWidth="1"/>
    <col min="12546" max="12546" width="40.42578125" style="32" customWidth="1"/>
    <col min="12547" max="12547" width="11.7109375" style="32" customWidth="1"/>
    <col min="12548" max="12548" width="3.140625" style="32" bestFit="1" customWidth="1"/>
    <col min="12549" max="12549" width="11" style="32" bestFit="1" customWidth="1"/>
    <col min="12550" max="12550" width="34.42578125" style="32" customWidth="1"/>
    <col min="12551" max="12800" width="9.140625" style="32"/>
    <col min="12801" max="12801" width="11" style="32" bestFit="1" customWidth="1"/>
    <col min="12802" max="12802" width="40.42578125" style="32" customWidth="1"/>
    <col min="12803" max="12803" width="11.7109375" style="32" customWidth="1"/>
    <col min="12804" max="12804" width="3.140625" style="32" bestFit="1" customWidth="1"/>
    <col min="12805" max="12805" width="11" style="32" bestFit="1" customWidth="1"/>
    <col min="12806" max="12806" width="34.42578125" style="32" customWidth="1"/>
    <col min="12807" max="13056" width="9.140625" style="32"/>
    <col min="13057" max="13057" width="11" style="32" bestFit="1" customWidth="1"/>
    <col min="13058" max="13058" width="40.42578125" style="32" customWidth="1"/>
    <col min="13059" max="13059" width="11.7109375" style="32" customWidth="1"/>
    <col min="13060" max="13060" width="3.140625" style="32" bestFit="1" customWidth="1"/>
    <col min="13061" max="13061" width="11" style="32" bestFit="1" customWidth="1"/>
    <col min="13062" max="13062" width="34.42578125" style="32" customWidth="1"/>
    <col min="13063" max="13312" width="9.140625" style="32"/>
    <col min="13313" max="13313" width="11" style="32" bestFit="1" customWidth="1"/>
    <col min="13314" max="13314" width="40.42578125" style="32" customWidth="1"/>
    <col min="13315" max="13315" width="11.7109375" style="32" customWidth="1"/>
    <col min="13316" max="13316" width="3.140625" style="32" bestFit="1" customWidth="1"/>
    <col min="13317" max="13317" width="11" style="32" bestFit="1" customWidth="1"/>
    <col min="13318" max="13318" width="34.42578125" style="32" customWidth="1"/>
    <col min="13319" max="13568" width="9.140625" style="32"/>
    <col min="13569" max="13569" width="11" style="32" bestFit="1" customWidth="1"/>
    <col min="13570" max="13570" width="40.42578125" style="32" customWidth="1"/>
    <col min="13571" max="13571" width="11.7109375" style="32" customWidth="1"/>
    <col min="13572" max="13572" width="3.140625" style="32" bestFit="1" customWidth="1"/>
    <col min="13573" max="13573" width="11" style="32" bestFit="1" customWidth="1"/>
    <col min="13574" max="13574" width="34.42578125" style="32" customWidth="1"/>
    <col min="13575" max="13824" width="9.140625" style="32"/>
    <col min="13825" max="13825" width="11" style="32" bestFit="1" customWidth="1"/>
    <col min="13826" max="13826" width="40.42578125" style="32" customWidth="1"/>
    <col min="13827" max="13827" width="11.7109375" style="32" customWidth="1"/>
    <col min="13828" max="13828" width="3.140625" style="32" bestFit="1" customWidth="1"/>
    <col min="13829" max="13829" width="11" style="32" bestFit="1" customWidth="1"/>
    <col min="13830" max="13830" width="34.42578125" style="32" customWidth="1"/>
    <col min="13831" max="14080" width="9.140625" style="32"/>
    <col min="14081" max="14081" width="11" style="32" bestFit="1" customWidth="1"/>
    <col min="14082" max="14082" width="40.42578125" style="32" customWidth="1"/>
    <col min="14083" max="14083" width="11.7109375" style="32" customWidth="1"/>
    <col min="14084" max="14084" width="3.140625" style="32" bestFit="1" customWidth="1"/>
    <col min="14085" max="14085" width="11" style="32" bestFit="1" customWidth="1"/>
    <col min="14086" max="14086" width="34.42578125" style="32" customWidth="1"/>
    <col min="14087" max="14336" width="9.140625" style="32"/>
    <col min="14337" max="14337" width="11" style="32" bestFit="1" customWidth="1"/>
    <col min="14338" max="14338" width="40.42578125" style="32" customWidth="1"/>
    <col min="14339" max="14339" width="11.7109375" style="32" customWidth="1"/>
    <col min="14340" max="14340" width="3.140625" style="32" bestFit="1" customWidth="1"/>
    <col min="14341" max="14341" width="11" style="32" bestFit="1" customWidth="1"/>
    <col min="14342" max="14342" width="34.42578125" style="32" customWidth="1"/>
    <col min="14343" max="14592" width="9.140625" style="32"/>
    <col min="14593" max="14593" width="11" style="32" bestFit="1" customWidth="1"/>
    <col min="14594" max="14594" width="40.42578125" style="32" customWidth="1"/>
    <col min="14595" max="14595" width="11.7109375" style="32" customWidth="1"/>
    <col min="14596" max="14596" width="3.140625" style="32" bestFit="1" customWidth="1"/>
    <col min="14597" max="14597" width="11" style="32" bestFit="1" customWidth="1"/>
    <col min="14598" max="14598" width="34.42578125" style="32" customWidth="1"/>
    <col min="14599" max="14848" width="9.140625" style="32"/>
    <col min="14849" max="14849" width="11" style="32" bestFit="1" customWidth="1"/>
    <col min="14850" max="14850" width="40.42578125" style="32" customWidth="1"/>
    <col min="14851" max="14851" width="11.7109375" style="32" customWidth="1"/>
    <col min="14852" max="14852" width="3.140625" style="32" bestFit="1" customWidth="1"/>
    <col min="14853" max="14853" width="11" style="32" bestFit="1" customWidth="1"/>
    <col min="14854" max="14854" width="34.42578125" style="32" customWidth="1"/>
    <col min="14855" max="15104" width="9.140625" style="32"/>
    <col min="15105" max="15105" width="11" style="32" bestFit="1" customWidth="1"/>
    <col min="15106" max="15106" width="40.42578125" style="32" customWidth="1"/>
    <col min="15107" max="15107" width="11.7109375" style="32" customWidth="1"/>
    <col min="15108" max="15108" width="3.140625" style="32" bestFit="1" customWidth="1"/>
    <col min="15109" max="15109" width="11" style="32" bestFit="1" customWidth="1"/>
    <col min="15110" max="15110" width="34.42578125" style="32" customWidth="1"/>
    <col min="15111" max="15360" width="9.140625" style="32"/>
    <col min="15361" max="15361" width="11" style="32" bestFit="1" customWidth="1"/>
    <col min="15362" max="15362" width="40.42578125" style="32" customWidth="1"/>
    <col min="15363" max="15363" width="11.7109375" style="32" customWidth="1"/>
    <col min="15364" max="15364" width="3.140625" style="32" bestFit="1" customWidth="1"/>
    <col min="15365" max="15365" width="11" style="32" bestFit="1" customWidth="1"/>
    <col min="15366" max="15366" width="34.42578125" style="32" customWidth="1"/>
    <col min="15367" max="15616" width="9.140625" style="32"/>
    <col min="15617" max="15617" width="11" style="32" bestFit="1" customWidth="1"/>
    <col min="15618" max="15618" width="40.42578125" style="32" customWidth="1"/>
    <col min="15619" max="15619" width="11.7109375" style="32" customWidth="1"/>
    <col min="15620" max="15620" width="3.140625" style="32" bestFit="1" customWidth="1"/>
    <col min="15621" max="15621" width="11" style="32" bestFit="1" customWidth="1"/>
    <col min="15622" max="15622" width="34.42578125" style="32" customWidth="1"/>
    <col min="15623" max="15872" width="9.140625" style="32"/>
    <col min="15873" max="15873" width="11" style="32" bestFit="1" customWidth="1"/>
    <col min="15874" max="15874" width="40.42578125" style="32" customWidth="1"/>
    <col min="15875" max="15875" width="11.7109375" style="32" customWidth="1"/>
    <col min="15876" max="15876" width="3.140625" style="32" bestFit="1" customWidth="1"/>
    <col min="15877" max="15877" width="11" style="32" bestFit="1" customWidth="1"/>
    <col min="15878" max="15878" width="34.42578125" style="32" customWidth="1"/>
    <col min="15879" max="16128" width="9.140625" style="32"/>
    <col min="16129" max="16129" width="11" style="32" bestFit="1" customWidth="1"/>
    <col min="16130" max="16130" width="40.42578125" style="32" customWidth="1"/>
    <col min="16131" max="16131" width="11.7109375" style="32" customWidth="1"/>
    <col min="16132" max="16132" width="3.140625" style="32" bestFit="1" customWidth="1"/>
    <col min="16133" max="16133" width="11" style="32" bestFit="1" customWidth="1"/>
    <col min="16134" max="16134" width="34.42578125" style="32" customWidth="1"/>
    <col min="16135" max="16384" width="9.140625" style="32"/>
  </cols>
  <sheetData>
    <row r="1" spans="1:8" s="26" customFormat="1" ht="52.5" customHeight="1" thickBot="1">
      <c r="A1" s="400" t="s">
        <v>0</v>
      </c>
      <c r="B1" s="401"/>
      <c r="C1" s="401"/>
      <c r="D1" s="402"/>
      <c r="E1" s="25"/>
      <c r="F1" s="25"/>
      <c r="H1" s="27"/>
    </row>
    <row r="2" spans="1:8" s="29" customFormat="1" ht="31.5" customHeight="1" thickBot="1">
      <c r="A2" s="58"/>
      <c r="B2" s="59" t="s">
        <v>28</v>
      </c>
      <c r="C2" s="60"/>
      <c r="D2" s="61"/>
      <c r="E2" s="28"/>
      <c r="F2" s="28"/>
      <c r="H2" s="30"/>
    </row>
    <row r="3" spans="1:8" s="31" customFormat="1" ht="30.75" customHeight="1">
      <c r="A3" s="37" t="s">
        <v>2</v>
      </c>
      <c r="B3" s="403" t="s">
        <v>0</v>
      </c>
      <c r="C3" s="403"/>
      <c r="D3" s="404"/>
      <c r="E3" s="28"/>
    </row>
    <row r="4" spans="1:8" s="31" customFormat="1" ht="25.5" customHeight="1">
      <c r="A4" s="37" t="s">
        <v>3</v>
      </c>
      <c r="B4" s="403" t="s">
        <v>4</v>
      </c>
      <c r="C4" s="403"/>
      <c r="D4" s="404"/>
      <c r="E4" s="28"/>
    </row>
    <row r="5" spans="1:8" s="31" customFormat="1">
      <c r="A5" s="38"/>
      <c r="B5" s="62" t="s">
        <v>5</v>
      </c>
      <c r="C5" s="63"/>
      <c r="D5" s="39"/>
      <c r="E5" s="28"/>
    </row>
    <row r="6" spans="1:8" s="31" customFormat="1">
      <c r="A6" s="38"/>
      <c r="B6" s="62"/>
      <c r="C6" s="28"/>
      <c r="D6" s="40"/>
      <c r="E6" s="28"/>
    </row>
    <row r="7" spans="1:8">
      <c r="A7" s="397" t="s">
        <v>6</v>
      </c>
      <c r="B7" s="398"/>
      <c r="C7" s="398"/>
      <c r="D7" s="399"/>
    </row>
    <row r="8" spans="1:8" s="33" customFormat="1">
      <c r="A8" s="41"/>
      <c r="B8" s="64"/>
      <c r="C8" s="65"/>
      <c r="D8" s="51"/>
    </row>
    <row r="9" spans="1:8">
      <c r="A9" s="42"/>
      <c r="B9" s="66" t="s">
        <v>7</v>
      </c>
      <c r="C9" s="65"/>
      <c r="D9" s="51"/>
    </row>
    <row r="10" spans="1:8">
      <c r="A10" s="42"/>
      <c r="C10" s="65"/>
      <c r="D10" s="51"/>
    </row>
    <row r="11" spans="1:8">
      <c r="A11" s="397" t="s">
        <v>8</v>
      </c>
      <c r="B11" s="398"/>
      <c r="C11" s="398"/>
      <c r="D11" s="399"/>
    </row>
    <row r="12" spans="1:8" s="33" customFormat="1" ht="6">
      <c r="A12" s="41"/>
      <c r="C12" s="67"/>
      <c r="D12" s="43"/>
    </row>
    <row r="13" spans="1:8">
      <c r="A13" s="42"/>
      <c r="B13" s="66" t="s">
        <v>9</v>
      </c>
      <c r="C13" s="67"/>
      <c r="D13" s="43"/>
    </row>
    <row r="14" spans="1:8">
      <c r="A14" s="42"/>
      <c r="B14" s="34"/>
      <c r="D14" s="44"/>
      <c r="E14" s="34"/>
      <c r="F14" s="34"/>
    </row>
    <row r="15" spans="1:8">
      <c r="A15" s="397" t="s">
        <v>10</v>
      </c>
      <c r="B15" s="398"/>
      <c r="C15" s="398"/>
      <c r="D15" s="399"/>
    </row>
    <row r="16" spans="1:8" s="33" customFormat="1" ht="6">
      <c r="A16" s="41"/>
      <c r="C16" s="67"/>
      <c r="D16" s="45"/>
    </row>
    <row r="17" spans="1:6">
      <c r="A17" s="68"/>
      <c r="B17" s="69" t="s">
        <v>11</v>
      </c>
      <c r="C17" s="70">
        <v>0.04</v>
      </c>
      <c r="D17" s="71" t="s">
        <v>12</v>
      </c>
      <c r="F17" s="72"/>
    </row>
    <row r="18" spans="1:6">
      <c r="A18" s="68"/>
      <c r="B18" s="69" t="s">
        <v>13</v>
      </c>
      <c r="C18" s="70">
        <v>1.3299999999999999E-2</v>
      </c>
      <c r="D18" s="71" t="s">
        <v>12</v>
      </c>
      <c r="F18" s="72"/>
    </row>
    <row r="19" spans="1:6">
      <c r="A19" s="68"/>
      <c r="B19" s="69" t="s">
        <v>14</v>
      </c>
      <c r="C19" s="70">
        <v>0</v>
      </c>
      <c r="D19" s="71" t="s">
        <v>12</v>
      </c>
      <c r="F19" s="72"/>
    </row>
    <row r="20" spans="1:6">
      <c r="A20" s="68"/>
      <c r="B20" s="69" t="s">
        <v>15</v>
      </c>
      <c r="C20" s="70">
        <v>8.5000000000000006E-3</v>
      </c>
      <c r="D20" s="71" t="s">
        <v>12</v>
      </c>
      <c r="F20" s="72"/>
    </row>
    <row r="21" spans="1:6">
      <c r="A21" s="42"/>
      <c r="B21" s="73"/>
      <c r="C21" s="74"/>
      <c r="D21" s="71"/>
      <c r="F21" s="72"/>
    </row>
    <row r="22" spans="1:6">
      <c r="A22" s="68"/>
      <c r="B22" s="69" t="s">
        <v>16</v>
      </c>
      <c r="C22" s="70">
        <v>0.05</v>
      </c>
      <c r="D22" s="71" t="s">
        <v>12</v>
      </c>
      <c r="F22" s="72"/>
    </row>
    <row r="23" spans="1:6" ht="12.75" customHeight="1">
      <c r="A23" s="42"/>
      <c r="D23" s="44"/>
    </row>
    <row r="24" spans="1:6" ht="12.75" customHeight="1">
      <c r="A24" s="397" t="s">
        <v>17</v>
      </c>
      <c r="B24" s="398"/>
      <c r="C24" s="398"/>
      <c r="D24" s="399"/>
    </row>
    <row r="25" spans="1:6" s="33" customFormat="1" ht="6">
      <c r="A25" s="41"/>
      <c r="C25" s="67"/>
      <c r="D25" s="45"/>
    </row>
    <row r="26" spans="1:6">
      <c r="A26" s="68"/>
      <c r="B26" s="75" t="s">
        <v>18</v>
      </c>
      <c r="C26" s="76">
        <f>C27+C28+C29+C30</f>
        <v>3.6499999999999998E-2</v>
      </c>
      <c r="D26" s="77" t="s">
        <v>12</v>
      </c>
      <c r="F26" s="72"/>
    </row>
    <row r="27" spans="1:6">
      <c r="A27" s="42"/>
      <c r="B27" s="78" t="s">
        <v>19</v>
      </c>
      <c r="C27" s="70">
        <v>0</v>
      </c>
      <c r="D27" s="71" t="s">
        <v>12</v>
      </c>
      <c r="F27" s="72"/>
    </row>
    <row r="28" spans="1:6">
      <c r="A28" s="42"/>
      <c r="B28" s="78" t="s">
        <v>20</v>
      </c>
      <c r="C28" s="79">
        <v>0.03</v>
      </c>
      <c r="D28" s="80" t="s">
        <v>12</v>
      </c>
    </row>
    <row r="29" spans="1:6" ht="12.75" customHeight="1">
      <c r="A29" s="42"/>
      <c r="B29" s="78" t="s">
        <v>21</v>
      </c>
      <c r="C29" s="79">
        <v>6.4999999999999997E-3</v>
      </c>
      <c r="D29" s="80" t="s">
        <v>12</v>
      </c>
    </row>
    <row r="30" spans="1:6" ht="12.75" customHeight="1">
      <c r="A30" s="42"/>
      <c r="B30" s="78" t="s">
        <v>22</v>
      </c>
      <c r="C30" s="79">
        <v>0</v>
      </c>
      <c r="D30" s="71" t="s">
        <v>12</v>
      </c>
    </row>
    <row r="31" spans="1:6" ht="12.75" customHeight="1">
      <c r="A31" s="42"/>
      <c r="D31" s="44"/>
    </row>
    <row r="32" spans="1:6">
      <c r="A32" s="397" t="s">
        <v>23</v>
      </c>
      <c r="B32" s="398"/>
      <c r="C32" s="398"/>
      <c r="D32" s="399"/>
    </row>
    <row r="33" spans="1:6" s="33" customFormat="1" ht="6">
      <c r="A33" s="41"/>
      <c r="C33" s="67"/>
      <c r="D33" s="43"/>
    </row>
    <row r="34" spans="1:6" ht="12.75" customHeight="1">
      <c r="A34" s="405" t="s">
        <v>24</v>
      </c>
      <c r="B34" s="406"/>
      <c r="C34" s="407">
        <v>0.15570000000000001</v>
      </c>
      <c r="D34" s="408"/>
      <c r="F34" s="35"/>
    </row>
    <row r="35" spans="1:6" ht="12.75" customHeight="1">
      <c r="A35" s="405"/>
      <c r="B35" s="406"/>
      <c r="C35" s="409"/>
      <c r="D35" s="410"/>
      <c r="E35" s="411"/>
      <c r="F35" s="411"/>
    </row>
    <row r="36" spans="1:6">
      <c r="A36" s="42"/>
      <c r="C36" s="53"/>
      <c r="D36" s="46"/>
      <c r="E36" s="411"/>
      <c r="F36" s="411"/>
    </row>
    <row r="37" spans="1:6" ht="12.75" customHeight="1">
      <c r="A37" s="47"/>
      <c r="C37" s="365"/>
      <c r="D37" s="46"/>
    </row>
    <row r="38" spans="1:6" ht="12.75" customHeight="1">
      <c r="A38" s="47"/>
      <c r="D38" s="46"/>
    </row>
    <row r="39" spans="1:6">
      <c r="A39" s="47"/>
      <c r="D39" s="46"/>
    </row>
    <row r="40" spans="1:6">
      <c r="A40" s="48"/>
      <c r="B40" s="81"/>
      <c r="C40" s="82"/>
      <c r="D40" s="49"/>
    </row>
    <row r="41" spans="1:6">
      <c r="A41" s="87"/>
      <c r="B41" s="89" t="s">
        <v>25</v>
      </c>
      <c r="C41" s="82"/>
      <c r="D41" s="49"/>
    </row>
    <row r="42" spans="1:6">
      <c r="A42" s="87"/>
      <c r="B42" s="90" t="s">
        <v>26</v>
      </c>
      <c r="C42" s="82"/>
      <c r="D42" s="49"/>
    </row>
    <row r="43" spans="1:6" ht="13.5" thickBot="1">
      <c r="A43" s="88"/>
      <c r="B43" s="95" t="s">
        <v>27</v>
      </c>
      <c r="C43" s="83"/>
      <c r="D43" s="84"/>
    </row>
  </sheetData>
  <sheetProtection selectLockedCells="1" autoFilter="0"/>
  <protectedRanges>
    <protectedRange sqref="C17:C20" name="Intervalo1"/>
    <protectedRange sqref="C21:C22 C27:C30" name="Intervalo2"/>
  </protectedRanges>
  <mergeCells count="11">
    <mergeCell ref="A15:D15"/>
    <mergeCell ref="A1:D1"/>
    <mergeCell ref="B3:D3"/>
    <mergeCell ref="B4:D4"/>
    <mergeCell ref="A7:D7"/>
    <mergeCell ref="A11:D11"/>
    <mergeCell ref="A24:D24"/>
    <mergeCell ref="A32:D32"/>
    <mergeCell ref="A34:B35"/>
    <mergeCell ref="C34:D35"/>
    <mergeCell ref="E35:F36"/>
  </mergeCells>
  <conditionalFormatting sqref="F34">
    <cfRule type="cellIs" dxfId="11" priority="1" stopIfTrue="1" operator="equal">
      <formula>"Atende"</formula>
    </cfRule>
  </conditionalFormatting>
  <dataValidations disablePrompts="1" count="2">
    <dataValidation type="list" allowBlank="1" showInputMessage="1" showErrorMessage="1" sqref="B9 IX9 ST9 ACP9 AML9 AWH9 BGD9 BPZ9 BZV9 CJR9 CTN9 DDJ9 DNF9 DXB9 EGX9 EQT9 FAP9 FKL9 FUH9 GED9 GNZ9 GXV9 HHR9 HRN9 IBJ9 ILF9 IVB9 JEX9 JOT9 JYP9 KIL9 KSH9 LCD9 LLZ9 LVV9 MFR9 MPN9 MZJ9 NJF9 NTB9 OCX9 OMT9 OWP9 PGL9 PQH9 QAD9 QJZ9 QTV9 RDR9 RNN9 RXJ9 SHF9 SRB9 TAX9 TKT9 TUP9 UEL9 UOH9 UYD9 VHZ9 VRV9 WBR9 WLN9 WVJ9 B65546 IX65546 ST65546 ACP65546 AML65546 AWH65546 BGD65546 BPZ65546 BZV65546 CJR65546 CTN65546 DDJ65546 DNF65546 DXB65546 EGX65546 EQT65546 FAP65546 FKL65546 FUH65546 GED65546 GNZ65546 GXV65546 HHR65546 HRN65546 IBJ65546 ILF65546 IVB65546 JEX65546 JOT65546 JYP65546 KIL65546 KSH65546 LCD65546 LLZ65546 LVV65546 MFR65546 MPN65546 MZJ65546 NJF65546 NTB65546 OCX65546 OMT65546 OWP65546 PGL65546 PQH65546 QAD65546 QJZ65546 QTV65546 RDR65546 RNN65546 RXJ65546 SHF65546 SRB65546 TAX65546 TKT65546 TUP65546 UEL65546 UOH65546 UYD65546 VHZ65546 VRV65546 WBR65546 WLN65546 WVJ65546 B131082 IX131082 ST131082 ACP131082 AML131082 AWH131082 BGD131082 BPZ131082 BZV131082 CJR131082 CTN131082 DDJ131082 DNF131082 DXB131082 EGX131082 EQT131082 FAP131082 FKL131082 FUH131082 GED131082 GNZ131082 GXV131082 HHR131082 HRN131082 IBJ131082 ILF131082 IVB131082 JEX131082 JOT131082 JYP131082 KIL131082 KSH131082 LCD131082 LLZ131082 LVV131082 MFR131082 MPN131082 MZJ131082 NJF131082 NTB131082 OCX131082 OMT131082 OWP131082 PGL131082 PQH131082 QAD131082 QJZ131082 QTV131082 RDR131082 RNN131082 RXJ131082 SHF131082 SRB131082 TAX131082 TKT131082 TUP131082 UEL131082 UOH131082 UYD131082 VHZ131082 VRV131082 WBR131082 WLN131082 WVJ131082 B196618 IX196618 ST196618 ACP196618 AML196618 AWH196618 BGD196618 BPZ196618 BZV196618 CJR196618 CTN196618 DDJ196618 DNF196618 DXB196618 EGX196618 EQT196618 FAP196618 FKL196618 FUH196618 GED196618 GNZ196618 GXV196618 HHR196618 HRN196618 IBJ196618 ILF196618 IVB196618 JEX196618 JOT196618 JYP196618 KIL196618 KSH196618 LCD196618 LLZ196618 LVV196618 MFR196618 MPN196618 MZJ196618 NJF196618 NTB196618 OCX196618 OMT196618 OWP196618 PGL196618 PQH196618 QAD196618 QJZ196618 QTV196618 RDR196618 RNN196618 RXJ196618 SHF196618 SRB196618 TAX196618 TKT196618 TUP196618 UEL196618 UOH196618 UYD196618 VHZ196618 VRV196618 WBR196618 WLN196618 WVJ196618 B262154 IX262154 ST262154 ACP262154 AML262154 AWH262154 BGD262154 BPZ262154 BZV262154 CJR262154 CTN262154 DDJ262154 DNF262154 DXB262154 EGX262154 EQT262154 FAP262154 FKL262154 FUH262154 GED262154 GNZ262154 GXV262154 HHR262154 HRN262154 IBJ262154 ILF262154 IVB262154 JEX262154 JOT262154 JYP262154 KIL262154 KSH262154 LCD262154 LLZ262154 LVV262154 MFR262154 MPN262154 MZJ262154 NJF262154 NTB262154 OCX262154 OMT262154 OWP262154 PGL262154 PQH262154 QAD262154 QJZ262154 QTV262154 RDR262154 RNN262154 RXJ262154 SHF262154 SRB262154 TAX262154 TKT262154 TUP262154 UEL262154 UOH262154 UYD262154 VHZ262154 VRV262154 WBR262154 WLN262154 WVJ262154 B327690 IX327690 ST327690 ACP327690 AML327690 AWH327690 BGD327690 BPZ327690 BZV327690 CJR327690 CTN327690 DDJ327690 DNF327690 DXB327690 EGX327690 EQT327690 FAP327690 FKL327690 FUH327690 GED327690 GNZ327690 GXV327690 HHR327690 HRN327690 IBJ327690 ILF327690 IVB327690 JEX327690 JOT327690 JYP327690 KIL327690 KSH327690 LCD327690 LLZ327690 LVV327690 MFR327690 MPN327690 MZJ327690 NJF327690 NTB327690 OCX327690 OMT327690 OWP327690 PGL327690 PQH327690 QAD327690 QJZ327690 QTV327690 RDR327690 RNN327690 RXJ327690 SHF327690 SRB327690 TAX327690 TKT327690 TUP327690 UEL327690 UOH327690 UYD327690 VHZ327690 VRV327690 WBR327690 WLN327690 WVJ327690 B393226 IX393226 ST393226 ACP393226 AML393226 AWH393226 BGD393226 BPZ393226 BZV393226 CJR393226 CTN393226 DDJ393226 DNF393226 DXB393226 EGX393226 EQT393226 FAP393226 FKL393226 FUH393226 GED393226 GNZ393226 GXV393226 HHR393226 HRN393226 IBJ393226 ILF393226 IVB393226 JEX393226 JOT393226 JYP393226 KIL393226 KSH393226 LCD393226 LLZ393226 LVV393226 MFR393226 MPN393226 MZJ393226 NJF393226 NTB393226 OCX393226 OMT393226 OWP393226 PGL393226 PQH393226 QAD393226 QJZ393226 QTV393226 RDR393226 RNN393226 RXJ393226 SHF393226 SRB393226 TAX393226 TKT393226 TUP393226 UEL393226 UOH393226 UYD393226 VHZ393226 VRV393226 WBR393226 WLN393226 WVJ393226 B458762 IX458762 ST458762 ACP458762 AML458762 AWH458762 BGD458762 BPZ458762 BZV458762 CJR458762 CTN458762 DDJ458762 DNF458762 DXB458762 EGX458762 EQT458762 FAP458762 FKL458762 FUH458762 GED458762 GNZ458762 GXV458762 HHR458762 HRN458762 IBJ458762 ILF458762 IVB458762 JEX458762 JOT458762 JYP458762 KIL458762 KSH458762 LCD458762 LLZ458762 LVV458762 MFR458762 MPN458762 MZJ458762 NJF458762 NTB458762 OCX458762 OMT458762 OWP458762 PGL458762 PQH458762 QAD458762 QJZ458762 QTV458762 RDR458762 RNN458762 RXJ458762 SHF458762 SRB458762 TAX458762 TKT458762 TUP458762 UEL458762 UOH458762 UYD458762 VHZ458762 VRV458762 WBR458762 WLN458762 WVJ458762 B524298 IX524298 ST524298 ACP524298 AML524298 AWH524298 BGD524298 BPZ524298 BZV524298 CJR524298 CTN524298 DDJ524298 DNF524298 DXB524298 EGX524298 EQT524298 FAP524298 FKL524298 FUH524298 GED524298 GNZ524298 GXV524298 HHR524298 HRN524298 IBJ524298 ILF524298 IVB524298 JEX524298 JOT524298 JYP524298 KIL524298 KSH524298 LCD524298 LLZ524298 LVV524298 MFR524298 MPN524298 MZJ524298 NJF524298 NTB524298 OCX524298 OMT524298 OWP524298 PGL524298 PQH524298 QAD524298 QJZ524298 QTV524298 RDR524298 RNN524298 RXJ524298 SHF524298 SRB524298 TAX524298 TKT524298 TUP524298 UEL524298 UOH524298 UYD524298 VHZ524298 VRV524298 WBR524298 WLN524298 WVJ524298 B589834 IX589834 ST589834 ACP589834 AML589834 AWH589834 BGD589834 BPZ589834 BZV589834 CJR589834 CTN589834 DDJ589834 DNF589834 DXB589834 EGX589834 EQT589834 FAP589834 FKL589834 FUH589834 GED589834 GNZ589834 GXV589834 HHR589834 HRN589834 IBJ589834 ILF589834 IVB589834 JEX589834 JOT589834 JYP589834 KIL589834 KSH589834 LCD589834 LLZ589834 LVV589834 MFR589834 MPN589834 MZJ589834 NJF589834 NTB589834 OCX589834 OMT589834 OWP589834 PGL589834 PQH589834 QAD589834 QJZ589834 QTV589834 RDR589834 RNN589834 RXJ589834 SHF589834 SRB589834 TAX589834 TKT589834 TUP589834 UEL589834 UOH589834 UYD589834 VHZ589834 VRV589834 WBR589834 WLN589834 WVJ589834 B655370 IX655370 ST655370 ACP655370 AML655370 AWH655370 BGD655370 BPZ655370 BZV655370 CJR655370 CTN655370 DDJ655370 DNF655370 DXB655370 EGX655370 EQT655370 FAP655370 FKL655370 FUH655370 GED655370 GNZ655370 GXV655370 HHR655370 HRN655370 IBJ655370 ILF655370 IVB655370 JEX655370 JOT655370 JYP655370 KIL655370 KSH655370 LCD655370 LLZ655370 LVV655370 MFR655370 MPN655370 MZJ655370 NJF655370 NTB655370 OCX655370 OMT655370 OWP655370 PGL655370 PQH655370 QAD655370 QJZ655370 QTV655370 RDR655370 RNN655370 RXJ655370 SHF655370 SRB655370 TAX655370 TKT655370 TUP655370 UEL655370 UOH655370 UYD655370 VHZ655370 VRV655370 WBR655370 WLN655370 WVJ655370 B720906 IX720906 ST720906 ACP720906 AML720906 AWH720906 BGD720906 BPZ720906 BZV720906 CJR720906 CTN720906 DDJ720906 DNF720906 DXB720906 EGX720906 EQT720906 FAP720906 FKL720906 FUH720906 GED720906 GNZ720906 GXV720906 HHR720906 HRN720906 IBJ720906 ILF720906 IVB720906 JEX720906 JOT720906 JYP720906 KIL720906 KSH720906 LCD720906 LLZ720906 LVV720906 MFR720906 MPN720906 MZJ720906 NJF720906 NTB720906 OCX720906 OMT720906 OWP720906 PGL720906 PQH720906 QAD720906 QJZ720906 QTV720906 RDR720906 RNN720906 RXJ720906 SHF720906 SRB720906 TAX720906 TKT720906 TUP720906 UEL720906 UOH720906 UYD720906 VHZ720906 VRV720906 WBR720906 WLN720906 WVJ720906 B786442 IX786442 ST786442 ACP786442 AML786442 AWH786442 BGD786442 BPZ786442 BZV786442 CJR786442 CTN786442 DDJ786442 DNF786442 DXB786442 EGX786442 EQT786442 FAP786442 FKL786442 FUH786442 GED786442 GNZ786442 GXV786442 HHR786442 HRN786442 IBJ786442 ILF786442 IVB786442 JEX786442 JOT786442 JYP786442 KIL786442 KSH786442 LCD786442 LLZ786442 LVV786442 MFR786442 MPN786442 MZJ786442 NJF786442 NTB786442 OCX786442 OMT786442 OWP786442 PGL786442 PQH786442 QAD786442 QJZ786442 QTV786442 RDR786442 RNN786442 RXJ786442 SHF786442 SRB786442 TAX786442 TKT786442 TUP786442 UEL786442 UOH786442 UYD786442 VHZ786442 VRV786442 WBR786442 WLN786442 WVJ786442 B851978 IX851978 ST851978 ACP851978 AML851978 AWH851978 BGD851978 BPZ851978 BZV851978 CJR851978 CTN851978 DDJ851978 DNF851978 DXB851978 EGX851978 EQT851978 FAP851978 FKL851978 FUH851978 GED851978 GNZ851978 GXV851978 HHR851978 HRN851978 IBJ851978 ILF851978 IVB851978 JEX851978 JOT851978 JYP851978 KIL851978 KSH851978 LCD851978 LLZ851978 LVV851978 MFR851978 MPN851978 MZJ851978 NJF851978 NTB851978 OCX851978 OMT851978 OWP851978 PGL851978 PQH851978 QAD851978 QJZ851978 QTV851978 RDR851978 RNN851978 RXJ851978 SHF851978 SRB851978 TAX851978 TKT851978 TUP851978 UEL851978 UOH851978 UYD851978 VHZ851978 VRV851978 WBR851978 WLN851978 WVJ851978 B917514 IX917514 ST917514 ACP917514 AML917514 AWH917514 BGD917514 BPZ917514 BZV917514 CJR917514 CTN917514 DDJ917514 DNF917514 DXB917514 EGX917514 EQT917514 FAP917514 FKL917514 FUH917514 GED917514 GNZ917514 GXV917514 HHR917514 HRN917514 IBJ917514 ILF917514 IVB917514 JEX917514 JOT917514 JYP917514 KIL917514 KSH917514 LCD917514 LLZ917514 LVV917514 MFR917514 MPN917514 MZJ917514 NJF917514 NTB917514 OCX917514 OMT917514 OWP917514 PGL917514 PQH917514 QAD917514 QJZ917514 QTV917514 RDR917514 RNN917514 RXJ917514 SHF917514 SRB917514 TAX917514 TKT917514 TUP917514 UEL917514 UOH917514 UYD917514 VHZ917514 VRV917514 WBR917514 WLN917514 WVJ917514 B983050 IX983050 ST983050 ACP983050 AML983050 AWH983050 BGD983050 BPZ983050 BZV983050 CJR983050 CTN983050 DDJ983050 DNF983050 DXB983050 EGX983050 EQT983050 FAP983050 FKL983050 FUH983050 GED983050 GNZ983050 GXV983050 HHR983050 HRN983050 IBJ983050 ILF983050 IVB983050 JEX983050 JOT983050 JYP983050 KIL983050 KSH983050 LCD983050 LLZ983050 LVV983050 MFR983050 MPN983050 MZJ983050 NJF983050 NTB983050 OCX983050 OMT983050 OWP983050 PGL983050 PQH983050 QAD983050 QJZ983050 QTV983050 RDR983050 RNN983050 RXJ983050 SHF983050 SRB983050 TAX983050 TKT983050 TUP983050 UEL983050 UOH983050 UYD983050 VHZ983050 VRV983050 WBR983050 WLN983050 WVJ983050" xr:uid="{9C8B7359-56F9-4AA1-9C70-E386151D0971}">
      <formula1>"Com Desoneração, Sem Desoneração"</formula1>
    </dataValidation>
    <dataValidation type="list" allowBlank="1" showInputMessage="1" showErrorMessage="1" sqref="B13 IX13 ST13 ACP13 AML13 AWH13 BGD13 BPZ13 BZV13 CJR13 CTN13 DDJ13 DNF13 DXB13 EGX13 EQT13 FAP13 FKL13 FUH13 GED13 GNZ13 GXV13 HHR13 HRN13 IBJ13 ILF13 IVB13 JEX13 JOT13 JYP13 KIL13 KSH13 LCD13 LLZ13 LVV13 MFR13 MPN13 MZJ13 NJF13 NTB13 OCX13 OMT13 OWP13 PGL13 PQH13 QAD13 QJZ13 QTV13 RDR13 RNN13 RXJ13 SHF13 SRB13 TAX13 TKT13 TUP13 UEL13 UOH13 UYD13 VHZ13 VRV13 WBR13 WLN13 WVJ13 B65550 IX65550 ST65550 ACP65550 AML65550 AWH65550 BGD65550 BPZ65550 BZV65550 CJR65550 CTN65550 DDJ65550 DNF65550 DXB65550 EGX65550 EQT65550 FAP65550 FKL65550 FUH65550 GED65550 GNZ65550 GXV65550 HHR65550 HRN65550 IBJ65550 ILF65550 IVB65550 JEX65550 JOT65550 JYP65550 KIL65550 KSH65550 LCD65550 LLZ65550 LVV65550 MFR65550 MPN65550 MZJ65550 NJF65550 NTB65550 OCX65550 OMT65550 OWP65550 PGL65550 PQH65550 QAD65550 QJZ65550 QTV65550 RDR65550 RNN65550 RXJ65550 SHF65550 SRB65550 TAX65550 TKT65550 TUP65550 UEL65550 UOH65550 UYD65550 VHZ65550 VRV65550 WBR65550 WLN65550 WVJ65550 B131086 IX131086 ST131086 ACP131086 AML131086 AWH131086 BGD131086 BPZ131086 BZV131086 CJR131086 CTN131086 DDJ131086 DNF131086 DXB131086 EGX131086 EQT131086 FAP131086 FKL131086 FUH131086 GED131086 GNZ131086 GXV131086 HHR131086 HRN131086 IBJ131086 ILF131086 IVB131086 JEX131086 JOT131086 JYP131086 KIL131086 KSH131086 LCD131086 LLZ131086 LVV131086 MFR131086 MPN131086 MZJ131086 NJF131086 NTB131086 OCX131086 OMT131086 OWP131086 PGL131086 PQH131086 QAD131086 QJZ131086 QTV131086 RDR131086 RNN131086 RXJ131086 SHF131086 SRB131086 TAX131086 TKT131086 TUP131086 UEL131086 UOH131086 UYD131086 VHZ131086 VRV131086 WBR131086 WLN131086 WVJ131086 B196622 IX196622 ST196622 ACP196622 AML196622 AWH196622 BGD196622 BPZ196622 BZV196622 CJR196622 CTN196622 DDJ196622 DNF196622 DXB196622 EGX196622 EQT196622 FAP196622 FKL196622 FUH196622 GED196622 GNZ196622 GXV196622 HHR196622 HRN196622 IBJ196622 ILF196622 IVB196622 JEX196622 JOT196622 JYP196622 KIL196622 KSH196622 LCD196622 LLZ196622 LVV196622 MFR196622 MPN196622 MZJ196622 NJF196622 NTB196622 OCX196622 OMT196622 OWP196622 PGL196622 PQH196622 QAD196622 QJZ196622 QTV196622 RDR196622 RNN196622 RXJ196622 SHF196622 SRB196622 TAX196622 TKT196622 TUP196622 UEL196622 UOH196622 UYD196622 VHZ196622 VRV196622 WBR196622 WLN196622 WVJ196622 B262158 IX262158 ST262158 ACP262158 AML262158 AWH262158 BGD262158 BPZ262158 BZV262158 CJR262158 CTN262158 DDJ262158 DNF262158 DXB262158 EGX262158 EQT262158 FAP262158 FKL262158 FUH262158 GED262158 GNZ262158 GXV262158 HHR262158 HRN262158 IBJ262158 ILF262158 IVB262158 JEX262158 JOT262158 JYP262158 KIL262158 KSH262158 LCD262158 LLZ262158 LVV262158 MFR262158 MPN262158 MZJ262158 NJF262158 NTB262158 OCX262158 OMT262158 OWP262158 PGL262158 PQH262158 QAD262158 QJZ262158 QTV262158 RDR262158 RNN262158 RXJ262158 SHF262158 SRB262158 TAX262158 TKT262158 TUP262158 UEL262158 UOH262158 UYD262158 VHZ262158 VRV262158 WBR262158 WLN262158 WVJ262158 B327694 IX327694 ST327694 ACP327694 AML327694 AWH327694 BGD327694 BPZ327694 BZV327694 CJR327694 CTN327694 DDJ327694 DNF327694 DXB327694 EGX327694 EQT327694 FAP327694 FKL327694 FUH327694 GED327694 GNZ327694 GXV327694 HHR327694 HRN327694 IBJ327694 ILF327694 IVB327694 JEX327694 JOT327694 JYP327694 KIL327694 KSH327694 LCD327694 LLZ327694 LVV327694 MFR327694 MPN327694 MZJ327694 NJF327694 NTB327694 OCX327694 OMT327694 OWP327694 PGL327694 PQH327694 QAD327694 QJZ327694 QTV327694 RDR327694 RNN327694 RXJ327694 SHF327694 SRB327694 TAX327694 TKT327694 TUP327694 UEL327694 UOH327694 UYD327694 VHZ327694 VRV327694 WBR327694 WLN327694 WVJ327694 B393230 IX393230 ST393230 ACP393230 AML393230 AWH393230 BGD393230 BPZ393230 BZV393230 CJR393230 CTN393230 DDJ393230 DNF393230 DXB393230 EGX393230 EQT393230 FAP393230 FKL393230 FUH393230 GED393230 GNZ393230 GXV393230 HHR393230 HRN393230 IBJ393230 ILF393230 IVB393230 JEX393230 JOT393230 JYP393230 KIL393230 KSH393230 LCD393230 LLZ393230 LVV393230 MFR393230 MPN393230 MZJ393230 NJF393230 NTB393230 OCX393230 OMT393230 OWP393230 PGL393230 PQH393230 QAD393230 QJZ393230 QTV393230 RDR393230 RNN393230 RXJ393230 SHF393230 SRB393230 TAX393230 TKT393230 TUP393230 UEL393230 UOH393230 UYD393230 VHZ393230 VRV393230 WBR393230 WLN393230 WVJ393230 B458766 IX458766 ST458766 ACP458766 AML458766 AWH458766 BGD458766 BPZ458766 BZV458766 CJR458766 CTN458766 DDJ458766 DNF458766 DXB458766 EGX458766 EQT458766 FAP458766 FKL458766 FUH458766 GED458766 GNZ458766 GXV458766 HHR458766 HRN458766 IBJ458766 ILF458766 IVB458766 JEX458766 JOT458766 JYP458766 KIL458766 KSH458766 LCD458766 LLZ458766 LVV458766 MFR458766 MPN458766 MZJ458766 NJF458766 NTB458766 OCX458766 OMT458766 OWP458766 PGL458766 PQH458766 QAD458766 QJZ458766 QTV458766 RDR458766 RNN458766 RXJ458766 SHF458766 SRB458766 TAX458766 TKT458766 TUP458766 UEL458766 UOH458766 UYD458766 VHZ458766 VRV458766 WBR458766 WLN458766 WVJ458766 B524302 IX524302 ST524302 ACP524302 AML524302 AWH524302 BGD524302 BPZ524302 BZV524302 CJR524302 CTN524302 DDJ524302 DNF524302 DXB524302 EGX524302 EQT524302 FAP524302 FKL524302 FUH524302 GED524302 GNZ524302 GXV524302 HHR524302 HRN524302 IBJ524302 ILF524302 IVB524302 JEX524302 JOT524302 JYP524302 KIL524302 KSH524302 LCD524302 LLZ524302 LVV524302 MFR524302 MPN524302 MZJ524302 NJF524302 NTB524302 OCX524302 OMT524302 OWP524302 PGL524302 PQH524302 QAD524302 QJZ524302 QTV524302 RDR524302 RNN524302 RXJ524302 SHF524302 SRB524302 TAX524302 TKT524302 TUP524302 UEL524302 UOH524302 UYD524302 VHZ524302 VRV524302 WBR524302 WLN524302 WVJ524302 B589838 IX589838 ST589838 ACP589838 AML589838 AWH589838 BGD589838 BPZ589838 BZV589838 CJR589838 CTN589838 DDJ589838 DNF589838 DXB589838 EGX589838 EQT589838 FAP589838 FKL589838 FUH589838 GED589838 GNZ589838 GXV589838 HHR589838 HRN589838 IBJ589838 ILF589838 IVB589838 JEX589838 JOT589838 JYP589838 KIL589838 KSH589838 LCD589838 LLZ589838 LVV589838 MFR589838 MPN589838 MZJ589838 NJF589838 NTB589838 OCX589838 OMT589838 OWP589838 PGL589838 PQH589838 QAD589838 QJZ589838 QTV589838 RDR589838 RNN589838 RXJ589838 SHF589838 SRB589838 TAX589838 TKT589838 TUP589838 UEL589838 UOH589838 UYD589838 VHZ589838 VRV589838 WBR589838 WLN589838 WVJ589838 B655374 IX655374 ST655374 ACP655374 AML655374 AWH655374 BGD655374 BPZ655374 BZV655374 CJR655374 CTN655374 DDJ655374 DNF655374 DXB655374 EGX655374 EQT655374 FAP655374 FKL655374 FUH655374 GED655374 GNZ655374 GXV655374 HHR655374 HRN655374 IBJ655374 ILF655374 IVB655374 JEX655374 JOT655374 JYP655374 KIL655374 KSH655374 LCD655374 LLZ655374 LVV655374 MFR655374 MPN655374 MZJ655374 NJF655374 NTB655374 OCX655374 OMT655374 OWP655374 PGL655374 PQH655374 QAD655374 QJZ655374 QTV655374 RDR655374 RNN655374 RXJ655374 SHF655374 SRB655374 TAX655374 TKT655374 TUP655374 UEL655374 UOH655374 UYD655374 VHZ655374 VRV655374 WBR655374 WLN655374 WVJ655374 B720910 IX720910 ST720910 ACP720910 AML720910 AWH720910 BGD720910 BPZ720910 BZV720910 CJR720910 CTN720910 DDJ720910 DNF720910 DXB720910 EGX720910 EQT720910 FAP720910 FKL720910 FUH720910 GED720910 GNZ720910 GXV720910 HHR720910 HRN720910 IBJ720910 ILF720910 IVB720910 JEX720910 JOT720910 JYP720910 KIL720910 KSH720910 LCD720910 LLZ720910 LVV720910 MFR720910 MPN720910 MZJ720910 NJF720910 NTB720910 OCX720910 OMT720910 OWP720910 PGL720910 PQH720910 QAD720910 QJZ720910 QTV720910 RDR720910 RNN720910 RXJ720910 SHF720910 SRB720910 TAX720910 TKT720910 TUP720910 UEL720910 UOH720910 UYD720910 VHZ720910 VRV720910 WBR720910 WLN720910 WVJ720910 B786446 IX786446 ST786446 ACP786446 AML786446 AWH786446 BGD786446 BPZ786446 BZV786446 CJR786446 CTN786446 DDJ786446 DNF786446 DXB786446 EGX786446 EQT786446 FAP786446 FKL786446 FUH786446 GED786446 GNZ786446 GXV786446 HHR786446 HRN786446 IBJ786446 ILF786446 IVB786446 JEX786446 JOT786446 JYP786446 KIL786446 KSH786446 LCD786446 LLZ786446 LVV786446 MFR786446 MPN786446 MZJ786446 NJF786446 NTB786446 OCX786446 OMT786446 OWP786446 PGL786446 PQH786446 QAD786446 QJZ786446 QTV786446 RDR786446 RNN786446 RXJ786446 SHF786446 SRB786446 TAX786446 TKT786446 TUP786446 UEL786446 UOH786446 UYD786446 VHZ786446 VRV786446 WBR786446 WLN786446 WVJ786446 B851982 IX851982 ST851982 ACP851982 AML851982 AWH851982 BGD851982 BPZ851982 BZV851982 CJR851982 CTN851982 DDJ851982 DNF851982 DXB851982 EGX851982 EQT851982 FAP851982 FKL851982 FUH851982 GED851982 GNZ851982 GXV851982 HHR851982 HRN851982 IBJ851982 ILF851982 IVB851982 JEX851982 JOT851982 JYP851982 KIL851982 KSH851982 LCD851982 LLZ851982 LVV851982 MFR851982 MPN851982 MZJ851982 NJF851982 NTB851982 OCX851982 OMT851982 OWP851982 PGL851982 PQH851982 QAD851982 QJZ851982 QTV851982 RDR851982 RNN851982 RXJ851982 SHF851982 SRB851982 TAX851982 TKT851982 TUP851982 UEL851982 UOH851982 UYD851982 VHZ851982 VRV851982 WBR851982 WLN851982 WVJ851982 B917518 IX917518 ST917518 ACP917518 AML917518 AWH917518 BGD917518 BPZ917518 BZV917518 CJR917518 CTN917518 DDJ917518 DNF917518 DXB917518 EGX917518 EQT917518 FAP917518 FKL917518 FUH917518 GED917518 GNZ917518 GXV917518 HHR917518 HRN917518 IBJ917518 ILF917518 IVB917518 JEX917518 JOT917518 JYP917518 KIL917518 KSH917518 LCD917518 LLZ917518 LVV917518 MFR917518 MPN917518 MZJ917518 NJF917518 NTB917518 OCX917518 OMT917518 OWP917518 PGL917518 PQH917518 QAD917518 QJZ917518 QTV917518 RDR917518 RNN917518 RXJ917518 SHF917518 SRB917518 TAX917518 TKT917518 TUP917518 UEL917518 UOH917518 UYD917518 VHZ917518 VRV917518 WBR917518 WLN917518 WVJ917518 B983054 IX983054 ST983054 ACP983054 AML983054 AWH983054 BGD983054 BPZ983054 BZV983054 CJR983054 CTN983054 DDJ983054 DNF983054 DXB983054 EGX983054 EQT983054 FAP983054 FKL983054 FUH983054 GED983054 GNZ983054 GXV983054 HHR983054 HRN983054 IBJ983054 ILF983054 IVB983054 JEX983054 JOT983054 JYP983054 KIL983054 KSH983054 LCD983054 LLZ983054 LVV983054 MFR983054 MPN983054 MZJ983054 NJF983054 NTB983054 OCX983054 OMT983054 OWP983054 PGL983054 PQH983054 QAD983054 QJZ983054 QTV983054 RDR983054 RNN983054 RXJ983054 SHF983054 SRB983054 TAX983054 TKT983054 TUP983054 UEL983054 UOH983054 UYD983054 VHZ983054 VRV983054 WBR983054 WLN983054 WVJ983054" xr:uid="{864A7CEA-6685-4802-8DDA-2B8F9E0B8FA6}">
      <mc:AlternateContent xmlns:x12ac="http://schemas.microsoft.com/office/spreadsheetml/2011/1/ac" xmlns:mc="http://schemas.openxmlformats.org/markup-compatibility/2006">
        <mc:Choice Requires="x12ac">
          <x12ac:list>Edificações, Fornecimento de Materiais e Equipamentos," Redes de Água, Esgoto ou Correlatas", Rodovias e Ferrovias," Portuárias, Marítimas e Fluviais",</x12ac:list>
        </mc:Choice>
        <mc:Fallback>
          <formula1>"Edificações, Fornecimento de Materiais e Equipamentos, Redes de Água, Esgoto ou Correlatas, Rodovias e Ferrovias, Portuárias, Marítimas e Fluviais,"</formula1>
        </mc:Fallback>
      </mc:AlternateContent>
    </dataValidation>
  </dataValidations>
  <printOptions horizontalCentered="1"/>
  <pageMargins left="0.78740157480314965" right="0.78740157480314965" top="1.5748031496062993" bottom="0.39370078740157483" header="0.51181102362204722" footer="0.51181102362204722"/>
  <pageSetup paperSize="9" scale="109" orientation="portrait" r:id="rId1"/>
  <headerFooter alignWithMargins="0"/>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I52"/>
  <sheetViews>
    <sheetView view="pageBreakPreview" topLeftCell="A18" zoomScale="55" zoomScaleNormal="55" zoomScaleSheetLayoutView="55" workbookViewId="0">
      <selection activeCell="H12" sqref="H12"/>
    </sheetView>
  </sheetViews>
  <sheetFormatPr defaultColWidth="9.140625" defaultRowHeight="15"/>
  <cols>
    <col min="1" max="1" width="40.7109375" customWidth="1"/>
    <col min="2" max="2" width="100.7109375" customWidth="1"/>
    <col min="3" max="3" width="50.7109375" customWidth="1"/>
    <col min="4" max="4" width="60.7109375" customWidth="1"/>
    <col min="5" max="7" width="10.7109375" customWidth="1"/>
    <col min="8" max="8" width="69.7109375" customWidth="1"/>
    <col min="9" max="10" width="10.7109375" customWidth="1"/>
  </cols>
  <sheetData>
    <row r="1" spans="1:7" ht="69.95" customHeight="1">
      <c r="A1" s="412" t="s">
        <v>0</v>
      </c>
      <c r="B1" s="413"/>
      <c r="C1" s="413"/>
      <c r="D1" s="414"/>
    </row>
    <row r="2" spans="1:7" ht="60" customHeight="1" thickBot="1">
      <c r="A2" s="100" t="s">
        <v>29</v>
      </c>
      <c r="B2" s="101" t="s">
        <v>30</v>
      </c>
      <c r="C2" s="393" t="s">
        <v>31</v>
      </c>
      <c r="D2" s="96" t="s">
        <v>32</v>
      </c>
    </row>
    <row r="3" spans="1:7" ht="30" customHeight="1">
      <c r="A3" s="417" t="s">
        <v>33</v>
      </c>
      <c r="B3" s="419" t="s">
        <v>34</v>
      </c>
      <c r="C3" s="421" t="s">
        <v>35</v>
      </c>
      <c r="D3" s="423" t="s">
        <v>36</v>
      </c>
    </row>
    <row r="4" spans="1:7" ht="30" customHeight="1" thickBot="1">
      <c r="A4" s="418"/>
      <c r="B4" s="420"/>
      <c r="C4" s="422"/>
      <c r="D4" s="424"/>
    </row>
    <row r="5" spans="1:7" ht="15" customHeight="1">
      <c r="A5" s="20"/>
      <c r="B5" s="52"/>
      <c r="C5" s="21"/>
      <c r="D5" s="22"/>
    </row>
    <row r="6" spans="1:7" ht="39.950000000000003" customHeight="1">
      <c r="A6" s="13">
        <v>1</v>
      </c>
      <c r="B6" s="10" t="str">
        <f>VLOOKUP(A6,ORÇAMENTO!A:I,4,0)</f>
        <v>LICITAÇÃO</v>
      </c>
      <c r="C6" s="11"/>
      <c r="D6" s="9"/>
      <c r="G6" s="50"/>
    </row>
    <row r="7" spans="1:7" ht="15" customHeight="1">
      <c r="A7" s="13"/>
      <c r="B7" s="10"/>
      <c r="C7" s="11"/>
      <c r="D7" s="9"/>
    </row>
    <row r="8" spans="1:7" ht="39.950000000000003" customHeight="1">
      <c r="A8" s="13">
        <v>3</v>
      </c>
      <c r="B8" s="10" t="str">
        <f>VLOOKUP(A8,ORÇAMENTO!A:I,4,0)</f>
        <v>SERVIÇOS PRELIMINARES</v>
      </c>
      <c r="C8" s="11">
        <f>ORÇAMENTO!I6</f>
        <v>139102.53</v>
      </c>
      <c r="D8" s="9">
        <f>C8/$C$44</f>
        <v>1.2714290296581327E-2</v>
      </c>
    </row>
    <row r="9" spans="1:7" ht="15" customHeight="1">
      <c r="A9" s="13"/>
      <c r="B9" s="10"/>
      <c r="C9" s="11"/>
      <c r="D9" s="9"/>
    </row>
    <row r="10" spans="1:7" ht="39.950000000000003" customHeight="1">
      <c r="A10" s="13">
        <v>4</v>
      </c>
      <c r="B10" s="10" t="str">
        <f>VLOOKUP(A10,ORÇAMENTO!A:I,4,0)</f>
        <v>MOVIMENTAÇÃO DE TERRA</v>
      </c>
      <c r="C10" s="11">
        <f>ORÇAMENTO!I14</f>
        <v>190961.05</v>
      </c>
      <c r="D10" s="9">
        <f>C10/$C$44</f>
        <v>1.7454277970644975E-2</v>
      </c>
    </row>
    <row r="11" spans="1:7" ht="15" customHeight="1">
      <c r="A11" s="14"/>
      <c r="B11" s="10"/>
      <c r="C11" s="11"/>
      <c r="D11" s="9"/>
    </row>
    <row r="12" spans="1:7" ht="39.950000000000003" customHeight="1">
      <c r="A12" s="13">
        <v>5</v>
      </c>
      <c r="B12" s="10" t="str">
        <f>VLOOKUP(A12,ORÇAMENTO!A:I,4,0)</f>
        <v>ESTRUTURAL</v>
      </c>
      <c r="C12" s="11">
        <f>ORÇAMENTO!I18</f>
        <v>4258983.28</v>
      </c>
      <c r="D12" s="9">
        <f>C12/$C$44</f>
        <v>0.38928084047217631</v>
      </c>
    </row>
    <row r="13" spans="1:7" ht="15" customHeight="1">
      <c r="A13" s="15"/>
      <c r="B13" s="10"/>
      <c r="C13" s="11"/>
      <c r="D13" s="12"/>
    </row>
    <row r="14" spans="1:7" ht="39.950000000000003" customHeight="1">
      <c r="A14" s="13">
        <v>6</v>
      </c>
      <c r="B14" s="10" t="str">
        <f>VLOOKUP(A14,ORÇAMENTO!A:I,4,0)</f>
        <v>PAREDES E PAINÉIS</v>
      </c>
      <c r="C14" s="11">
        <f>ORÇAMENTO!I34</f>
        <v>435707.88517754187</v>
      </c>
      <c r="D14" s="9">
        <f>C14/$C$44</f>
        <v>3.9824700073081289E-2</v>
      </c>
    </row>
    <row r="15" spans="1:7" ht="15" customHeight="1">
      <c r="A15" s="15"/>
      <c r="B15" s="10"/>
      <c r="C15" s="11"/>
      <c r="D15" s="12"/>
    </row>
    <row r="16" spans="1:7" ht="39.950000000000003" customHeight="1">
      <c r="A16" s="13">
        <v>7</v>
      </c>
      <c r="B16" s="10" t="str">
        <f>VLOOKUP(A16,ORÇAMENTO!A:I,4,0)</f>
        <v>ESQUADRIAS DE MADEIRA</v>
      </c>
      <c r="C16" s="11">
        <f>ORÇAMENTO!I38</f>
        <v>185660.27451763698</v>
      </c>
      <c r="D16" s="9">
        <f>C16/$C$44</f>
        <v>1.6969774933354678E-2</v>
      </c>
    </row>
    <row r="17" spans="1:4" ht="15" customHeight="1">
      <c r="A17" s="13"/>
      <c r="B17" s="10"/>
      <c r="C17" s="11"/>
      <c r="D17" s="9"/>
    </row>
    <row r="18" spans="1:4" ht="39.950000000000003" customHeight="1">
      <c r="A18" s="13">
        <v>8</v>
      </c>
      <c r="B18" s="10" t="str">
        <f>VLOOKUP(A18,ORÇAMENTO!A:I,4,0)</f>
        <v>ESQUADRIAS METÁLICAS</v>
      </c>
      <c r="C18" s="11">
        <f>ORÇAMENTO!I50</f>
        <v>473058.19042023993</v>
      </c>
      <c r="D18" s="9">
        <f>C18/$C$44</f>
        <v>4.3238603641345547E-2</v>
      </c>
    </row>
    <row r="19" spans="1:4" ht="11.25" customHeight="1">
      <c r="A19" s="13"/>
      <c r="B19" s="10"/>
      <c r="C19" s="11"/>
      <c r="D19" s="9"/>
    </row>
    <row r="20" spans="1:4" ht="39.950000000000003" customHeight="1">
      <c r="A20" s="13">
        <v>9</v>
      </c>
      <c r="B20" s="10" t="str">
        <f>VLOOKUP(A20,ORÇAMENTO!A:I,4,0)</f>
        <v>VIDROS E ESPELHOS</v>
      </c>
      <c r="C20" s="11">
        <f>ORÇAMENTO!I61</f>
        <v>149487.30829684803</v>
      </c>
      <c r="D20" s="9">
        <f>C20/$C$44</f>
        <v>1.3663482852114021E-2</v>
      </c>
    </row>
    <row r="21" spans="1:4" ht="15" customHeight="1">
      <c r="A21" s="13"/>
      <c r="B21" s="10"/>
      <c r="C21" s="11"/>
      <c r="D21" s="9"/>
    </row>
    <row r="22" spans="1:4" ht="39.950000000000003" customHeight="1">
      <c r="A22" s="13">
        <v>10</v>
      </c>
      <c r="B22" s="10" t="str">
        <f>VLOOKUP(A22,ORÇAMENTO!A:I,4,0)</f>
        <v>IMPERMEABILIZAÇÕES</v>
      </c>
      <c r="C22" s="11">
        <f>ORÇAMENTO!I64</f>
        <v>295884.84557690402</v>
      </c>
      <c r="D22" s="9">
        <f>C22/$C$44</f>
        <v>2.7044553546394123E-2</v>
      </c>
    </row>
    <row r="23" spans="1:4" ht="15" customHeight="1">
      <c r="A23" s="15"/>
      <c r="B23" s="10"/>
      <c r="C23" s="11"/>
      <c r="D23" s="12"/>
    </row>
    <row r="24" spans="1:4" ht="39.950000000000003" customHeight="1">
      <c r="A24" s="13">
        <v>11</v>
      </c>
      <c r="B24" s="10" t="str">
        <f>VLOOKUP(A24,ORÇAMENTO!A:I,4,0)</f>
        <v>TETOS E FORROS</v>
      </c>
      <c r="C24" s="11">
        <f>ORÇAMENTO!I68</f>
        <v>111504.99</v>
      </c>
      <c r="D24" s="9">
        <f>C24/$C$44</f>
        <v>1.0191811841074335E-2</v>
      </c>
    </row>
    <row r="25" spans="1:4" ht="15" customHeight="1">
      <c r="A25" s="15"/>
      <c r="B25" s="10"/>
      <c r="C25" s="11"/>
      <c r="D25" s="12"/>
    </row>
    <row r="26" spans="1:4" ht="39.950000000000003" customHeight="1">
      <c r="A26" s="13">
        <v>12</v>
      </c>
      <c r="B26" s="10" t="str">
        <f>VLOOKUP(A26,ORÇAMENTO!A:I,4,0)</f>
        <v>REVESTIMENTOS</v>
      </c>
      <c r="C26" s="11">
        <f>ORÇAMENTO!I70</f>
        <v>758176.37367956538</v>
      </c>
      <c r="D26" s="9">
        <f>C26/$C$44</f>
        <v>6.9299059556798256E-2</v>
      </c>
    </row>
    <row r="27" spans="1:4" ht="15" customHeight="1">
      <c r="A27" s="13"/>
      <c r="B27" s="10"/>
      <c r="C27" s="11"/>
      <c r="D27" s="9"/>
    </row>
    <row r="28" spans="1:4" ht="39.950000000000003" customHeight="1">
      <c r="A28" s="13">
        <v>13</v>
      </c>
      <c r="B28" s="10" t="str">
        <f>VLOOKUP(A28,ORÇAMENTO!A:I,4,0)</f>
        <v>PISOS INTERNOS E EXTERNOS</v>
      </c>
      <c r="C28" s="11">
        <f>ORÇAMENTO!I78</f>
        <v>398694.70160401997</v>
      </c>
      <c r="D28" s="9">
        <f>C28/$C$44</f>
        <v>3.6441610198623839E-2</v>
      </c>
    </row>
    <row r="29" spans="1:4" ht="11.25" customHeight="1">
      <c r="A29" s="13"/>
      <c r="B29" s="10"/>
      <c r="C29" s="11"/>
      <c r="D29" s="9"/>
    </row>
    <row r="30" spans="1:4" ht="39.950000000000003" customHeight="1">
      <c r="A30" s="13">
        <v>14</v>
      </c>
      <c r="B30" s="10" t="str">
        <f>VLOOKUP(A30,ORÇAMENTO!A:I,4,0)</f>
        <v>INSTALAÇÃO HIDROSSANITÁRIAS</v>
      </c>
      <c r="C30" s="11">
        <f>ORÇAMENTO!I90</f>
        <v>381263.74000000005</v>
      </c>
      <c r="D30" s="9">
        <f>C30/$C$44</f>
        <v>3.4848380327232774E-2</v>
      </c>
    </row>
    <row r="31" spans="1:4" ht="15" customHeight="1">
      <c r="A31" s="13"/>
      <c r="B31" s="10"/>
      <c r="C31" s="11"/>
      <c r="D31" s="9"/>
    </row>
    <row r="32" spans="1:4" ht="39.950000000000003" customHeight="1">
      <c r="A32" s="13">
        <v>15</v>
      </c>
      <c r="B32" s="10" t="str">
        <f>VLOOKUP(A32,ORÇAMENTO!A:I,4,0)</f>
        <v>INSTALAÇÕES ELÉTRICAS</v>
      </c>
      <c r="C32" s="11">
        <f>ORÇAMENTO!I108</f>
        <v>706323.1090698</v>
      </c>
      <c r="D32" s="9">
        <f>C32/$C$44</f>
        <v>6.4559552237456158E-2</v>
      </c>
    </row>
    <row r="33" spans="1:9" ht="15" customHeight="1">
      <c r="A33" s="15"/>
      <c r="B33" s="10"/>
      <c r="C33" s="11"/>
      <c r="D33" s="12"/>
    </row>
    <row r="34" spans="1:9" ht="39.950000000000003" customHeight="1">
      <c r="A34" s="13">
        <v>16</v>
      </c>
      <c r="B34" s="10" t="str">
        <f>VLOOKUP(A34,ORÇAMENTO!A:I,4,0)</f>
        <v>OUTRAS INSTALAÇÕES</v>
      </c>
      <c r="C34" s="11">
        <f>ORÇAMENTO!I148</f>
        <v>1010060.1004213539</v>
      </c>
      <c r="D34" s="9">
        <f>C34/$C$44</f>
        <v>9.2321809917843917E-2</v>
      </c>
    </row>
    <row r="35" spans="1:9" ht="15" customHeight="1">
      <c r="A35" s="15"/>
      <c r="B35" s="10"/>
      <c r="C35" s="11"/>
      <c r="D35" s="12"/>
    </row>
    <row r="36" spans="1:9" ht="39.950000000000003" customHeight="1">
      <c r="A36" s="13">
        <v>17</v>
      </c>
      <c r="B36" s="10" t="str">
        <f>VLOOKUP(A36,ORÇAMENTO!A:I,4,0)</f>
        <v>APARELHOS HIDROSSANITÁRIOS</v>
      </c>
      <c r="C36" s="11">
        <f>ORÇAMENTO!I181</f>
        <v>491958.37999999995</v>
      </c>
      <c r="D36" s="9">
        <f>C36/$C$44</f>
        <v>4.49661243196358E-2</v>
      </c>
    </row>
    <row r="37" spans="1:9" ht="15" customHeight="1">
      <c r="A37" s="13"/>
      <c r="B37" s="10"/>
      <c r="C37" s="11"/>
      <c r="D37" s="9"/>
    </row>
    <row r="38" spans="1:9" ht="39.950000000000003" customHeight="1">
      <c r="A38" s="13">
        <v>18</v>
      </c>
      <c r="B38" s="10" t="str">
        <f>VLOOKUP(A38,ORÇAMENTO!A:I,4,0)</f>
        <v>APARELHOS ELÉTRICOS</v>
      </c>
      <c r="C38" s="11">
        <f>ORÇAMENTO!I217</f>
        <v>196058.81159459995</v>
      </c>
      <c r="D38" s="9">
        <f>C38/$C$44</f>
        <v>1.792022507294791E-2</v>
      </c>
    </row>
    <row r="39" spans="1:9" ht="15" customHeight="1">
      <c r="A39" s="13"/>
      <c r="B39" s="10"/>
      <c r="C39" s="11"/>
      <c r="D39" s="9"/>
    </row>
    <row r="40" spans="1:9" ht="39.950000000000003" customHeight="1">
      <c r="A40" s="13">
        <v>19</v>
      </c>
      <c r="B40" s="10" t="str">
        <f>VLOOKUP(A40,ORÇAMENTO!A:I,4,0)</f>
        <v>PINTURA</v>
      </c>
      <c r="C40" s="11">
        <f>ORÇAMENTO!I229</f>
        <v>180400.79572416001</v>
      </c>
      <c r="D40" s="9">
        <f>C40/$C$44</f>
        <v>1.6489046508149332E-2</v>
      </c>
    </row>
    <row r="41" spans="1:9" ht="15" customHeight="1">
      <c r="A41" s="13"/>
      <c r="B41" s="10"/>
      <c r="C41" s="11"/>
      <c r="D41" s="9"/>
    </row>
    <row r="42" spans="1:9" ht="39.950000000000003" customHeight="1">
      <c r="A42" s="13">
        <v>20</v>
      </c>
      <c r="B42" s="10" t="str">
        <f>VLOOKUP(A42,ORÇAMENTO!A:I,4,0)</f>
        <v>SERVIÇOS COMPLEMENTARES EXTERNOS</v>
      </c>
      <c r="C42" s="11">
        <f>ORÇAMENTO!I233</f>
        <v>577358.11781766068</v>
      </c>
      <c r="D42" s="9">
        <f>C42/$C$44</f>
        <v>5.2771856234545424E-2</v>
      </c>
    </row>
    <row r="43" spans="1:9" ht="15" customHeight="1" thickBot="1">
      <c r="A43" s="13"/>
      <c r="B43" s="10"/>
      <c r="C43" s="11"/>
      <c r="D43" s="9"/>
    </row>
    <row r="44" spans="1:9" ht="69.95" customHeight="1" thickBot="1">
      <c r="A44" s="415" t="s">
        <v>37</v>
      </c>
      <c r="B44" s="416"/>
      <c r="C44" s="145">
        <f>SUM(C7:C43)</f>
        <v>10940644.483900331</v>
      </c>
      <c r="D44" s="146">
        <f>SUM(D7:D43)</f>
        <v>0.99999999999999989</v>
      </c>
      <c r="H44" s="342"/>
      <c r="I44" s="8"/>
    </row>
    <row r="48" spans="1:9" ht="68.25" customHeight="1"/>
    <row r="49" spans="2:2" ht="33.75" customHeight="1" thickBot="1">
      <c r="B49" s="94"/>
    </row>
    <row r="50" spans="2:2" ht="20.25">
      <c r="B50" s="92" t="s">
        <v>25</v>
      </c>
    </row>
    <row r="51" spans="2:2" ht="20.25">
      <c r="B51" s="92" t="s">
        <v>26</v>
      </c>
    </row>
    <row r="52" spans="2:2" ht="20.25">
      <c r="B52" s="92" t="s">
        <v>27</v>
      </c>
    </row>
  </sheetData>
  <mergeCells count="6">
    <mergeCell ref="A1:D1"/>
    <mergeCell ref="A44:B44"/>
    <mergeCell ref="A3:A4"/>
    <mergeCell ref="B3:B4"/>
    <mergeCell ref="C3:C4"/>
    <mergeCell ref="D3:D4"/>
  </mergeCells>
  <printOptions horizontalCentered="1"/>
  <pageMargins left="0.25" right="0.25" top="0.75" bottom="0.75" header="0.3" footer="0.3"/>
  <pageSetup paperSize="9" scale="3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8B609-38D0-4C5E-914A-43DEF0992D96}">
  <sheetPr>
    <tabColor theme="0" tint="-0.14999847407452621"/>
    <pageSetUpPr fitToPage="1"/>
  </sheetPr>
  <dimension ref="A1:R54"/>
  <sheetViews>
    <sheetView view="pageBreakPreview" zoomScale="55" zoomScaleNormal="55" zoomScaleSheetLayoutView="55" workbookViewId="0">
      <selection activeCell="E14" sqref="E14"/>
    </sheetView>
  </sheetViews>
  <sheetFormatPr defaultColWidth="9.140625" defaultRowHeight="15"/>
  <cols>
    <col min="1" max="1" width="25.7109375" style="123" customWidth="1"/>
    <col min="2" max="2" width="60.7109375" style="123" customWidth="1"/>
    <col min="3" max="3" width="30.7109375" style="123" customWidth="1"/>
    <col min="4" max="4" width="15.7109375" style="123" customWidth="1"/>
    <col min="5" max="16" width="25.7109375" style="122" customWidth="1"/>
    <col min="17" max="17" width="19.7109375" hidden="1" customWidth="1"/>
  </cols>
  <sheetData>
    <row r="1" spans="1:18" s="104" customFormat="1" ht="63" customHeight="1">
      <c r="A1" s="432" t="s">
        <v>0</v>
      </c>
      <c r="B1" s="432"/>
      <c r="C1" s="432"/>
      <c r="D1" s="432"/>
      <c r="E1" s="432"/>
      <c r="F1" s="432"/>
      <c r="G1" s="432"/>
      <c r="H1" s="432"/>
      <c r="I1" s="432"/>
      <c r="J1" s="432"/>
      <c r="K1" s="432"/>
      <c r="L1" s="432"/>
      <c r="M1" s="432"/>
      <c r="N1" s="432"/>
      <c r="O1" s="432"/>
      <c r="P1" s="432"/>
      <c r="Q1" s="102"/>
      <c r="R1" s="103"/>
    </row>
    <row r="2" spans="1:18" ht="80.099999999999994" customHeight="1">
      <c r="A2" s="437" t="s">
        <v>29</v>
      </c>
      <c r="B2" s="439"/>
      <c r="C2" s="437" t="s">
        <v>38</v>
      </c>
      <c r="D2" s="438"/>
      <c r="E2" s="438"/>
      <c r="F2" s="439"/>
      <c r="G2" s="434" t="s">
        <v>39</v>
      </c>
      <c r="H2" s="435"/>
      <c r="I2" s="435"/>
      <c r="J2" s="436"/>
      <c r="K2" s="434" t="s">
        <v>40</v>
      </c>
      <c r="L2" s="435"/>
      <c r="M2" s="435"/>
      <c r="N2" s="435"/>
      <c r="O2" s="435"/>
      <c r="P2" s="436"/>
    </row>
    <row r="3" spans="1:18" s="104" customFormat="1" ht="29.25" customHeight="1">
      <c r="A3" s="433" t="s">
        <v>33</v>
      </c>
      <c r="B3" s="433" t="s">
        <v>34</v>
      </c>
      <c r="C3" s="433" t="s">
        <v>41</v>
      </c>
      <c r="D3" s="433"/>
      <c r="E3" s="433" t="s">
        <v>42</v>
      </c>
      <c r="F3" s="433" t="s">
        <v>43</v>
      </c>
      <c r="G3" s="433" t="s">
        <v>44</v>
      </c>
      <c r="H3" s="433" t="s">
        <v>45</v>
      </c>
      <c r="I3" s="433" t="s">
        <v>46</v>
      </c>
      <c r="J3" s="433" t="s">
        <v>47</v>
      </c>
      <c r="K3" s="433" t="s">
        <v>48</v>
      </c>
      <c r="L3" s="433" t="s">
        <v>49</v>
      </c>
      <c r="M3" s="433" t="s">
        <v>50</v>
      </c>
      <c r="N3" s="433" t="s">
        <v>51</v>
      </c>
      <c r="O3" s="433" t="s">
        <v>52</v>
      </c>
      <c r="P3" s="433" t="s">
        <v>53</v>
      </c>
      <c r="Q3" s="102"/>
      <c r="R3" s="103"/>
    </row>
    <row r="4" spans="1:18" s="104" customFormat="1" ht="29.25" customHeight="1">
      <c r="A4" s="433"/>
      <c r="B4" s="433"/>
      <c r="C4" s="105" t="s">
        <v>54</v>
      </c>
      <c r="D4" s="106" t="s">
        <v>12</v>
      </c>
      <c r="E4" s="433"/>
      <c r="F4" s="433"/>
      <c r="G4" s="433"/>
      <c r="H4" s="433"/>
      <c r="I4" s="433"/>
      <c r="J4" s="433"/>
      <c r="K4" s="433"/>
      <c r="L4" s="433"/>
      <c r="M4" s="433"/>
      <c r="N4" s="433"/>
      <c r="O4" s="433"/>
      <c r="P4" s="433"/>
      <c r="Q4" s="102"/>
      <c r="R4" s="103"/>
    </row>
    <row r="5" spans="1:18" s="104" customFormat="1" ht="24.95" customHeight="1">
      <c r="A5" s="425">
        <v>1</v>
      </c>
      <c r="B5" s="426" t="str">
        <f>'PLANILHA RESUMO'!B6</f>
        <v>LICITAÇÃO</v>
      </c>
      <c r="C5" s="427">
        <f>'PLANILHA RESUMO'!C6</f>
        <v>0</v>
      </c>
      <c r="D5" s="428">
        <f>'PLANILHA RESUMO'!D6</f>
        <v>0</v>
      </c>
      <c r="E5" s="107">
        <f t="shared" ref="E5:P41" si="0">$C5*E6</f>
        <v>0</v>
      </c>
      <c r="F5" s="107">
        <f t="shared" si="0"/>
        <v>0</v>
      </c>
      <c r="G5" s="107">
        <f t="shared" si="0"/>
        <v>0</v>
      </c>
      <c r="H5" s="107">
        <f t="shared" si="0"/>
        <v>0</v>
      </c>
      <c r="I5" s="107">
        <f t="shared" si="0"/>
        <v>0</v>
      </c>
      <c r="J5" s="107">
        <f t="shared" si="0"/>
        <v>0</v>
      </c>
      <c r="K5" s="107">
        <f t="shared" si="0"/>
        <v>0</v>
      </c>
      <c r="L5" s="107">
        <f t="shared" si="0"/>
        <v>0</v>
      </c>
      <c r="M5" s="107">
        <f t="shared" si="0"/>
        <v>0</v>
      </c>
      <c r="N5" s="107">
        <f t="shared" si="0"/>
        <v>0</v>
      </c>
      <c r="O5" s="107">
        <f t="shared" si="0"/>
        <v>0</v>
      </c>
      <c r="P5" s="107">
        <f t="shared" si="0"/>
        <v>0</v>
      </c>
      <c r="Q5" s="108">
        <f>C5-(SUM(E5:P5))</f>
        <v>0</v>
      </c>
      <c r="R5" s="103"/>
    </row>
    <row r="6" spans="1:18" s="104" customFormat="1" ht="24.95" customHeight="1">
      <c r="A6" s="425"/>
      <c r="B6" s="426"/>
      <c r="C6" s="427"/>
      <c r="D6" s="428"/>
      <c r="E6" s="109">
        <v>0</v>
      </c>
      <c r="F6" s="109">
        <v>0</v>
      </c>
      <c r="G6" s="109">
        <v>0</v>
      </c>
      <c r="H6" s="109">
        <v>0</v>
      </c>
      <c r="I6" s="109">
        <v>0</v>
      </c>
      <c r="J6" s="109">
        <v>0</v>
      </c>
      <c r="K6" s="109">
        <v>0</v>
      </c>
      <c r="L6" s="109">
        <v>0</v>
      </c>
      <c r="M6" s="109">
        <v>0</v>
      </c>
      <c r="N6" s="109">
        <v>0</v>
      </c>
      <c r="O6" s="109">
        <v>0</v>
      </c>
      <c r="P6" s="109">
        <v>0</v>
      </c>
      <c r="Q6" s="110">
        <f>SUM(E6:P6)</f>
        <v>0</v>
      </c>
      <c r="R6" s="103"/>
    </row>
    <row r="7" spans="1:18" s="104" customFormat="1" ht="24.95" customHeight="1">
      <c r="A7" s="425">
        <v>3</v>
      </c>
      <c r="B7" s="426" t="str">
        <f>'PLANILHA RESUMO'!B8</f>
        <v>SERVIÇOS PRELIMINARES</v>
      </c>
      <c r="C7" s="427">
        <f>'PLANILHA RESUMO'!C8</f>
        <v>139102.53</v>
      </c>
      <c r="D7" s="428">
        <f>'PLANILHA RESUMO'!D8</f>
        <v>1.2714290296581327E-2</v>
      </c>
      <c r="E7" s="107">
        <f t="shared" si="0"/>
        <v>139102.53</v>
      </c>
      <c r="F7" s="107">
        <f t="shared" si="0"/>
        <v>0</v>
      </c>
      <c r="G7" s="107">
        <f t="shared" si="0"/>
        <v>0</v>
      </c>
      <c r="H7" s="107">
        <f t="shared" si="0"/>
        <v>0</v>
      </c>
      <c r="I7" s="107">
        <f t="shared" si="0"/>
        <v>0</v>
      </c>
      <c r="J7" s="107">
        <f t="shared" si="0"/>
        <v>0</v>
      </c>
      <c r="K7" s="107">
        <f t="shared" si="0"/>
        <v>0</v>
      </c>
      <c r="L7" s="107">
        <f t="shared" si="0"/>
        <v>0</v>
      </c>
      <c r="M7" s="107">
        <f t="shared" si="0"/>
        <v>0</v>
      </c>
      <c r="N7" s="107">
        <f t="shared" si="0"/>
        <v>0</v>
      </c>
      <c r="O7" s="107">
        <f t="shared" si="0"/>
        <v>0</v>
      </c>
      <c r="P7" s="107">
        <f t="shared" si="0"/>
        <v>0</v>
      </c>
      <c r="Q7" s="108">
        <f>C7-(SUM(E7:P7))</f>
        <v>0</v>
      </c>
      <c r="R7" s="103"/>
    </row>
    <row r="8" spans="1:18" s="104" customFormat="1" ht="24.95" customHeight="1">
      <c r="A8" s="425"/>
      <c r="B8" s="426"/>
      <c r="C8" s="427"/>
      <c r="D8" s="428"/>
      <c r="E8" s="109">
        <v>1</v>
      </c>
      <c r="F8" s="109">
        <v>0</v>
      </c>
      <c r="G8" s="109">
        <v>0</v>
      </c>
      <c r="H8" s="109">
        <v>0</v>
      </c>
      <c r="I8" s="109">
        <v>0</v>
      </c>
      <c r="J8" s="109">
        <v>0</v>
      </c>
      <c r="K8" s="109">
        <v>0</v>
      </c>
      <c r="L8" s="109">
        <v>0</v>
      </c>
      <c r="M8" s="109">
        <v>0</v>
      </c>
      <c r="N8" s="109">
        <v>0</v>
      </c>
      <c r="O8" s="109">
        <v>0</v>
      </c>
      <c r="P8" s="109">
        <v>0</v>
      </c>
      <c r="Q8" s="110">
        <f>SUM(E8:P8)</f>
        <v>1</v>
      </c>
      <c r="R8" s="103"/>
    </row>
    <row r="9" spans="1:18" s="104" customFormat="1" ht="24.95" customHeight="1">
      <c r="A9" s="425">
        <v>4</v>
      </c>
      <c r="B9" s="426" t="str">
        <f>'PLANILHA RESUMO'!B10</f>
        <v>MOVIMENTAÇÃO DE TERRA</v>
      </c>
      <c r="C9" s="427">
        <f>'PLANILHA RESUMO'!C10</f>
        <v>190961.05</v>
      </c>
      <c r="D9" s="428">
        <f>'PLANILHA RESUMO'!D10</f>
        <v>1.7454277970644975E-2</v>
      </c>
      <c r="E9" s="107">
        <f t="shared" si="0"/>
        <v>190961.05</v>
      </c>
      <c r="F9" s="107">
        <f t="shared" si="0"/>
        <v>0</v>
      </c>
      <c r="G9" s="107">
        <f t="shared" si="0"/>
        <v>0</v>
      </c>
      <c r="H9" s="107">
        <f t="shared" si="0"/>
        <v>0</v>
      </c>
      <c r="I9" s="107">
        <f t="shared" si="0"/>
        <v>0</v>
      </c>
      <c r="J9" s="107">
        <f t="shared" si="0"/>
        <v>0</v>
      </c>
      <c r="K9" s="107">
        <f t="shared" si="0"/>
        <v>0</v>
      </c>
      <c r="L9" s="107">
        <f t="shared" si="0"/>
        <v>0</v>
      </c>
      <c r="M9" s="107">
        <f t="shared" si="0"/>
        <v>0</v>
      </c>
      <c r="N9" s="107">
        <f t="shared" si="0"/>
        <v>0</v>
      </c>
      <c r="O9" s="107">
        <f t="shared" si="0"/>
        <v>0</v>
      </c>
      <c r="P9" s="107">
        <f t="shared" si="0"/>
        <v>0</v>
      </c>
      <c r="Q9" s="108">
        <f>C9-(SUM(E9:P9))</f>
        <v>0</v>
      </c>
      <c r="R9" s="103"/>
    </row>
    <row r="10" spans="1:18" s="104" customFormat="1" ht="24.95" customHeight="1">
      <c r="A10" s="425"/>
      <c r="B10" s="426"/>
      <c r="C10" s="427"/>
      <c r="D10" s="428"/>
      <c r="E10" s="109">
        <v>1</v>
      </c>
      <c r="F10" s="109">
        <v>0</v>
      </c>
      <c r="G10" s="109">
        <v>0</v>
      </c>
      <c r="H10" s="109">
        <v>0</v>
      </c>
      <c r="I10" s="109">
        <v>0</v>
      </c>
      <c r="J10" s="109">
        <v>0</v>
      </c>
      <c r="K10" s="109">
        <v>0</v>
      </c>
      <c r="L10" s="109">
        <v>0</v>
      </c>
      <c r="M10" s="109">
        <v>0</v>
      </c>
      <c r="N10" s="109">
        <v>0</v>
      </c>
      <c r="O10" s="109">
        <v>0</v>
      </c>
      <c r="P10" s="109">
        <v>0</v>
      </c>
      <c r="Q10" s="110">
        <f>SUM(E10:P10)</f>
        <v>1</v>
      </c>
      <c r="R10" s="103"/>
    </row>
    <row r="11" spans="1:18" s="104" customFormat="1" ht="24.95" customHeight="1">
      <c r="A11" s="425">
        <v>5</v>
      </c>
      <c r="B11" s="426" t="str">
        <f>'PLANILHA RESUMO'!B12</f>
        <v>ESTRUTURAL</v>
      </c>
      <c r="C11" s="427">
        <f>'PLANILHA RESUMO'!C12</f>
        <v>4258983.28</v>
      </c>
      <c r="D11" s="428">
        <f>'PLANILHA RESUMO'!D12</f>
        <v>0.38928084047217631</v>
      </c>
      <c r="E11" s="107">
        <f t="shared" si="0"/>
        <v>0</v>
      </c>
      <c r="F11" s="107">
        <f t="shared" si="0"/>
        <v>1064745.82</v>
      </c>
      <c r="G11" s="107">
        <f t="shared" si="0"/>
        <v>1064745.82</v>
      </c>
      <c r="H11" s="107">
        <f t="shared" si="0"/>
        <v>1064745.82</v>
      </c>
      <c r="I11" s="107">
        <f t="shared" si="0"/>
        <v>1064745.82</v>
      </c>
      <c r="J11" s="107">
        <f t="shared" si="0"/>
        <v>0</v>
      </c>
      <c r="K11" s="107">
        <f t="shared" si="0"/>
        <v>0</v>
      </c>
      <c r="L11" s="107">
        <f t="shared" si="0"/>
        <v>0</v>
      </c>
      <c r="M11" s="107">
        <f t="shared" si="0"/>
        <v>0</v>
      </c>
      <c r="N11" s="107">
        <f t="shared" si="0"/>
        <v>0</v>
      </c>
      <c r="O11" s="107">
        <f t="shared" si="0"/>
        <v>0</v>
      </c>
      <c r="P11" s="107">
        <f t="shared" si="0"/>
        <v>0</v>
      </c>
      <c r="Q11" s="108">
        <f>C11-(SUM(E11:P11))</f>
        <v>0</v>
      </c>
      <c r="R11" s="103"/>
    </row>
    <row r="12" spans="1:18" s="104" customFormat="1" ht="24.95" customHeight="1">
      <c r="A12" s="425"/>
      <c r="B12" s="426"/>
      <c r="C12" s="427"/>
      <c r="D12" s="428"/>
      <c r="E12" s="109">
        <v>0</v>
      </c>
      <c r="F12" s="109">
        <v>0.25</v>
      </c>
      <c r="G12" s="109">
        <v>0.25</v>
      </c>
      <c r="H12" s="109">
        <v>0.25</v>
      </c>
      <c r="I12" s="109">
        <v>0.25</v>
      </c>
      <c r="J12" s="109">
        <v>0</v>
      </c>
      <c r="K12" s="109">
        <v>0</v>
      </c>
      <c r="L12" s="109">
        <v>0</v>
      </c>
      <c r="M12" s="109">
        <v>0</v>
      </c>
      <c r="N12" s="109">
        <v>0</v>
      </c>
      <c r="O12" s="109">
        <v>0</v>
      </c>
      <c r="P12" s="109">
        <v>0</v>
      </c>
      <c r="Q12" s="110">
        <f>SUM(E12:P12)</f>
        <v>1</v>
      </c>
      <c r="R12" s="103"/>
    </row>
    <row r="13" spans="1:18" s="104" customFormat="1" ht="24.95" customHeight="1">
      <c r="A13" s="425">
        <f>A11+1</f>
        <v>6</v>
      </c>
      <c r="B13" s="426" t="str">
        <f>'PLANILHA RESUMO'!B14</f>
        <v>PAREDES E PAINÉIS</v>
      </c>
      <c r="C13" s="427">
        <f>'PLANILHA RESUMO'!C14</f>
        <v>435707.88517754187</v>
      </c>
      <c r="D13" s="428">
        <f>'PLANILHA RESUMO'!D14</f>
        <v>3.9824700073081289E-2</v>
      </c>
      <c r="E13" s="107">
        <f t="shared" si="0"/>
        <v>0</v>
      </c>
      <c r="F13" s="107">
        <f t="shared" si="0"/>
        <v>0</v>
      </c>
      <c r="G13" s="107">
        <f t="shared" si="0"/>
        <v>0</v>
      </c>
      <c r="H13" s="107">
        <f t="shared" si="0"/>
        <v>108926.97129438547</v>
      </c>
      <c r="I13" s="107">
        <f t="shared" si="0"/>
        <v>108926.97129438547</v>
      </c>
      <c r="J13" s="107">
        <f t="shared" si="0"/>
        <v>108926.97129438547</v>
      </c>
      <c r="K13" s="107">
        <f t="shared" si="0"/>
        <v>108926.97129438547</v>
      </c>
      <c r="L13" s="107">
        <f t="shared" si="0"/>
        <v>0</v>
      </c>
      <c r="M13" s="107">
        <f t="shared" si="0"/>
        <v>0</v>
      </c>
      <c r="N13" s="107">
        <f t="shared" si="0"/>
        <v>0</v>
      </c>
      <c r="O13" s="107">
        <f t="shared" si="0"/>
        <v>0</v>
      </c>
      <c r="P13" s="107">
        <f t="shared" si="0"/>
        <v>0</v>
      </c>
      <c r="Q13" s="108">
        <f>C13-(SUM(E13:P13))</f>
        <v>0</v>
      </c>
      <c r="R13" s="103"/>
    </row>
    <row r="14" spans="1:18" s="104" customFormat="1" ht="24.95" customHeight="1">
      <c r="A14" s="425"/>
      <c r="B14" s="426"/>
      <c r="C14" s="427"/>
      <c r="D14" s="428"/>
      <c r="E14" s="109">
        <v>0</v>
      </c>
      <c r="F14" s="109">
        <v>0</v>
      </c>
      <c r="G14" s="109">
        <v>0</v>
      </c>
      <c r="H14" s="109">
        <v>0.25</v>
      </c>
      <c r="I14" s="109">
        <v>0.25</v>
      </c>
      <c r="J14" s="109">
        <v>0.25</v>
      </c>
      <c r="K14" s="109">
        <v>0.25</v>
      </c>
      <c r="L14" s="109">
        <v>0</v>
      </c>
      <c r="M14" s="109">
        <v>0</v>
      </c>
      <c r="N14" s="109">
        <v>0</v>
      </c>
      <c r="O14" s="109">
        <v>0</v>
      </c>
      <c r="P14" s="109">
        <v>0</v>
      </c>
      <c r="Q14" s="110">
        <f>SUM(E14:P14)</f>
        <v>1</v>
      </c>
      <c r="R14" s="103"/>
    </row>
    <row r="15" spans="1:18" s="104" customFormat="1" ht="24.95" customHeight="1">
      <c r="A15" s="425">
        <v>7</v>
      </c>
      <c r="B15" s="426" t="str">
        <f>'PLANILHA RESUMO'!B16</f>
        <v>ESQUADRIAS DE MADEIRA</v>
      </c>
      <c r="C15" s="427">
        <f>'PLANILHA RESUMO'!C16</f>
        <v>185660.27451763698</v>
      </c>
      <c r="D15" s="428">
        <f>'PLANILHA RESUMO'!D16</f>
        <v>1.6969774933354678E-2</v>
      </c>
      <c r="E15" s="107">
        <f t="shared" si="0"/>
        <v>0</v>
      </c>
      <c r="F15" s="107">
        <f t="shared" si="0"/>
        <v>0</v>
      </c>
      <c r="G15" s="107">
        <f t="shared" si="0"/>
        <v>0</v>
      </c>
      <c r="H15" s="107">
        <f t="shared" si="0"/>
        <v>0</v>
      </c>
      <c r="I15" s="107">
        <f t="shared" si="0"/>
        <v>0</v>
      </c>
      <c r="J15" s="107">
        <f t="shared" si="0"/>
        <v>46415.068629409245</v>
      </c>
      <c r="K15" s="107">
        <f t="shared" si="0"/>
        <v>46415.068629409245</v>
      </c>
      <c r="L15" s="107">
        <f t="shared" si="0"/>
        <v>46415.068629409245</v>
      </c>
      <c r="M15" s="107">
        <f t="shared" si="0"/>
        <v>46415.068629409245</v>
      </c>
      <c r="N15" s="107">
        <f t="shared" si="0"/>
        <v>0</v>
      </c>
      <c r="O15" s="107">
        <f t="shared" si="0"/>
        <v>0</v>
      </c>
      <c r="P15" s="107">
        <f t="shared" si="0"/>
        <v>0</v>
      </c>
      <c r="Q15" s="108">
        <f>C15-(SUM(E15:P15))</f>
        <v>0</v>
      </c>
      <c r="R15" s="103"/>
    </row>
    <row r="16" spans="1:18" s="104" customFormat="1" ht="24.95" customHeight="1">
      <c r="A16" s="425"/>
      <c r="B16" s="426"/>
      <c r="C16" s="427"/>
      <c r="D16" s="428"/>
      <c r="E16" s="109">
        <v>0</v>
      </c>
      <c r="F16" s="109">
        <v>0</v>
      </c>
      <c r="G16" s="109">
        <v>0</v>
      </c>
      <c r="H16" s="109">
        <v>0</v>
      </c>
      <c r="I16" s="109">
        <v>0</v>
      </c>
      <c r="J16" s="109">
        <v>0.25</v>
      </c>
      <c r="K16" s="109">
        <v>0.25</v>
      </c>
      <c r="L16" s="109">
        <v>0.25</v>
      </c>
      <c r="M16" s="109">
        <v>0.25</v>
      </c>
      <c r="N16" s="109">
        <v>0</v>
      </c>
      <c r="O16" s="109">
        <v>0</v>
      </c>
      <c r="P16" s="109">
        <v>0</v>
      </c>
      <c r="Q16" s="110">
        <f>SUM(E16:P16)</f>
        <v>1</v>
      </c>
      <c r="R16" s="103"/>
    </row>
    <row r="17" spans="1:18" s="104" customFormat="1" ht="24.95" customHeight="1">
      <c r="A17" s="425">
        <v>8</v>
      </c>
      <c r="B17" s="426" t="str">
        <f>'PLANILHA RESUMO'!B18</f>
        <v>ESQUADRIAS METÁLICAS</v>
      </c>
      <c r="C17" s="427">
        <f>'PLANILHA RESUMO'!C18</f>
        <v>473058.19042023993</v>
      </c>
      <c r="D17" s="428">
        <f>'PLANILHA RESUMO'!D18</f>
        <v>4.3238603641345547E-2</v>
      </c>
      <c r="E17" s="107">
        <f t="shared" si="0"/>
        <v>0</v>
      </c>
      <c r="F17" s="107">
        <f t="shared" si="0"/>
        <v>0</v>
      </c>
      <c r="G17" s="107">
        <f t="shared" si="0"/>
        <v>0</v>
      </c>
      <c r="H17" s="107">
        <f t="shared" si="0"/>
        <v>0</v>
      </c>
      <c r="I17" s="107">
        <f t="shared" si="0"/>
        <v>0</v>
      </c>
      <c r="J17" s="107">
        <f t="shared" si="0"/>
        <v>236529.09521011997</v>
      </c>
      <c r="K17" s="107">
        <f t="shared" si="0"/>
        <v>236529.09521011997</v>
      </c>
      <c r="L17" s="107">
        <f t="shared" si="0"/>
        <v>0</v>
      </c>
      <c r="M17" s="107">
        <f t="shared" si="0"/>
        <v>0</v>
      </c>
      <c r="N17" s="107">
        <f t="shared" si="0"/>
        <v>0</v>
      </c>
      <c r="O17" s="107">
        <f t="shared" si="0"/>
        <v>0</v>
      </c>
      <c r="P17" s="107">
        <f t="shared" si="0"/>
        <v>0</v>
      </c>
      <c r="Q17" s="108">
        <f>C17-(SUM(E17:P17))</f>
        <v>0</v>
      </c>
      <c r="R17" s="103"/>
    </row>
    <row r="18" spans="1:18" s="104" customFormat="1" ht="24.95" customHeight="1">
      <c r="A18" s="425"/>
      <c r="B18" s="426"/>
      <c r="C18" s="427"/>
      <c r="D18" s="428"/>
      <c r="E18" s="109">
        <v>0</v>
      </c>
      <c r="F18" s="109">
        <v>0</v>
      </c>
      <c r="G18" s="109">
        <v>0</v>
      </c>
      <c r="H18" s="109">
        <v>0</v>
      </c>
      <c r="I18" s="109">
        <v>0</v>
      </c>
      <c r="J18" s="109">
        <v>0.5</v>
      </c>
      <c r="K18" s="109">
        <v>0.5</v>
      </c>
      <c r="L18" s="109">
        <v>0</v>
      </c>
      <c r="M18" s="109">
        <v>0</v>
      </c>
      <c r="N18" s="109">
        <v>0</v>
      </c>
      <c r="O18" s="109">
        <v>0</v>
      </c>
      <c r="P18" s="109">
        <v>0</v>
      </c>
      <c r="Q18" s="110">
        <f>SUM(E18:P18)</f>
        <v>1</v>
      </c>
      <c r="R18" s="103"/>
    </row>
    <row r="19" spans="1:18" s="104" customFormat="1" ht="24.95" customHeight="1">
      <c r="A19" s="425">
        <v>9</v>
      </c>
      <c r="B19" s="426" t="str">
        <f>'PLANILHA RESUMO'!B20</f>
        <v>VIDROS E ESPELHOS</v>
      </c>
      <c r="C19" s="427">
        <f>'PLANILHA RESUMO'!C20</f>
        <v>149487.30829684803</v>
      </c>
      <c r="D19" s="428">
        <f>'PLANILHA RESUMO'!D20</f>
        <v>1.3663482852114021E-2</v>
      </c>
      <c r="E19" s="107">
        <f t="shared" si="0"/>
        <v>0</v>
      </c>
      <c r="F19" s="107">
        <f t="shared" si="0"/>
        <v>0</v>
      </c>
      <c r="G19" s="107">
        <f t="shared" si="0"/>
        <v>0</v>
      </c>
      <c r="H19" s="107">
        <f t="shared" si="0"/>
        <v>0</v>
      </c>
      <c r="I19" s="107">
        <f t="shared" si="0"/>
        <v>0</v>
      </c>
      <c r="J19" s="107">
        <f t="shared" si="0"/>
        <v>0</v>
      </c>
      <c r="K19" s="107">
        <f t="shared" si="0"/>
        <v>0</v>
      </c>
      <c r="L19" s="107">
        <f t="shared" si="0"/>
        <v>0</v>
      </c>
      <c r="M19" s="107">
        <f t="shared" si="0"/>
        <v>0</v>
      </c>
      <c r="N19" s="107">
        <f t="shared" si="0"/>
        <v>149487.30829684803</v>
      </c>
      <c r="O19" s="107">
        <f t="shared" si="0"/>
        <v>0</v>
      </c>
      <c r="P19" s="107">
        <f t="shared" si="0"/>
        <v>0</v>
      </c>
      <c r="Q19" s="108">
        <f>C19-(SUM(E19:P19))</f>
        <v>0</v>
      </c>
      <c r="R19" s="103"/>
    </row>
    <row r="20" spans="1:18" s="104" customFormat="1" ht="24.95" customHeight="1">
      <c r="A20" s="425"/>
      <c r="B20" s="426"/>
      <c r="C20" s="427"/>
      <c r="D20" s="428"/>
      <c r="E20" s="109">
        <v>0</v>
      </c>
      <c r="F20" s="109">
        <v>0</v>
      </c>
      <c r="G20" s="109">
        <v>0</v>
      </c>
      <c r="H20" s="109">
        <v>0</v>
      </c>
      <c r="I20" s="109">
        <v>0</v>
      </c>
      <c r="J20" s="109">
        <v>0</v>
      </c>
      <c r="K20" s="109">
        <v>0</v>
      </c>
      <c r="L20" s="109">
        <v>0</v>
      </c>
      <c r="M20" s="109">
        <v>0</v>
      </c>
      <c r="N20" s="109">
        <v>1</v>
      </c>
      <c r="O20" s="109">
        <v>0</v>
      </c>
      <c r="P20" s="109">
        <v>0</v>
      </c>
      <c r="Q20" s="110">
        <f>SUM(E20:P20)</f>
        <v>1</v>
      </c>
      <c r="R20" s="103"/>
    </row>
    <row r="21" spans="1:18" s="104" customFormat="1" ht="24.95" customHeight="1">
      <c r="A21" s="425">
        <v>10</v>
      </c>
      <c r="B21" s="426" t="str">
        <f>'PLANILHA RESUMO'!B22</f>
        <v>IMPERMEABILIZAÇÕES</v>
      </c>
      <c r="C21" s="427">
        <f>'PLANILHA RESUMO'!C22</f>
        <v>295884.84557690402</v>
      </c>
      <c r="D21" s="428">
        <f>'PLANILHA RESUMO'!D22</f>
        <v>2.7044553546394123E-2</v>
      </c>
      <c r="E21" s="107">
        <f t="shared" si="0"/>
        <v>0</v>
      </c>
      <c r="F21" s="107">
        <f t="shared" si="0"/>
        <v>0</v>
      </c>
      <c r="G21" s="107">
        <f t="shared" si="0"/>
        <v>0</v>
      </c>
      <c r="H21" s="107">
        <f t="shared" si="0"/>
        <v>73971.211394226004</v>
      </c>
      <c r="I21" s="107">
        <f t="shared" si="0"/>
        <v>73971.211394226004</v>
      </c>
      <c r="J21" s="107">
        <f t="shared" si="0"/>
        <v>73971.211394226004</v>
      </c>
      <c r="K21" s="107">
        <f t="shared" si="0"/>
        <v>73971.211394226004</v>
      </c>
      <c r="L21" s="107">
        <f t="shared" si="0"/>
        <v>0</v>
      </c>
      <c r="M21" s="107">
        <f t="shared" si="0"/>
        <v>0</v>
      </c>
      <c r="N21" s="107">
        <f t="shared" si="0"/>
        <v>0</v>
      </c>
      <c r="O21" s="107">
        <f t="shared" si="0"/>
        <v>0</v>
      </c>
      <c r="P21" s="107">
        <f t="shared" si="0"/>
        <v>0</v>
      </c>
      <c r="Q21" s="108">
        <f>C21-(SUM(E21:P21))</f>
        <v>0</v>
      </c>
      <c r="R21" s="103"/>
    </row>
    <row r="22" spans="1:18" s="104" customFormat="1" ht="24.75" customHeight="1">
      <c r="A22" s="425"/>
      <c r="B22" s="426"/>
      <c r="C22" s="427"/>
      <c r="D22" s="428"/>
      <c r="E22" s="109">
        <v>0</v>
      </c>
      <c r="F22" s="109">
        <v>0</v>
      </c>
      <c r="G22" s="109">
        <v>0</v>
      </c>
      <c r="H22" s="109">
        <v>0.25</v>
      </c>
      <c r="I22" s="109">
        <v>0.25</v>
      </c>
      <c r="J22" s="109">
        <v>0.25</v>
      </c>
      <c r="K22" s="109">
        <v>0.25</v>
      </c>
      <c r="L22" s="109">
        <v>0</v>
      </c>
      <c r="M22" s="109">
        <v>0</v>
      </c>
      <c r="N22" s="109">
        <v>0</v>
      </c>
      <c r="O22" s="109">
        <v>0</v>
      </c>
      <c r="P22" s="109">
        <v>0</v>
      </c>
      <c r="Q22" s="110">
        <f>SUM(E22:P22)</f>
        <v>1</v>
      </c>
      <c r="R22" s="103"/>
    </row>
    <row r="23" spans="1:18" s="104" customFormat="1" ht="24.95" customHeight="1">
      <c r="A23" s="425">
        <v>11</v>
      </c>
      <c r="B23" s="426" t="str">
        <f>'PLANILHA RESUMO'!B24</f>
        <v>TETOS E FORROS</v>
      </c>
      <c r="C23" s="427">
        <f>'PLANILHA RESUMO'!C24</f>
        <v>111504.99</v>
      </c>
      <c r="D23" s="428">
        <f>'PLANILHA RESUMO'!D24</f>
        <v>1.0191811841074335E-2</v>
      </c>
      <c r="E23" s="107">
        <f t="shared" si="0"/>
        <v>0</v>
      </c>
      <c r="F23" s="107">
        <f t="shared" si="0"/>
        <v>0</v>
      </c>
      <c r="G23" s="107">
        <f t="shared" si="0"/>
        <v>0</v>
      </c>
      <c r="H23" s="107">
        <f t="shared" si="0"/>
        <v>0</v>
      </c>
      <c r="I23" s="107">
        <f t="shared" si="0"/>
        <v>0</v>
      </c>
      <c r="J23" s="107">
        <f t="shared" si="0"/>
        <v>0</v>
      </c>
      <c r="K23" s="107">
        <f t="shared" si="0"/>
        <v>37164.613167000003</v>
      </c>
      <c r="L23" s="107">
        <f t="shared" si="0"/>
        <v>37164.613167000003</v>
      </c>
      <c r="M23" s="107">
        <f t="shared" si="0"/>
        <v>37175.763665999999</v>
      </c>
      <c r="N23" s="107">
        <f t="shared" si="0"/>
        <v>0</v>
      </c>
      <c r="O23" s="107">
        <f t="shared" si="0"/>
        <v>0</v>
      </c>
      <c r="P23" s="107">
        <f t="shared" si="0"/>
        <v>0</v>
      </c>
      <c r="Q23" s="108">
        <f>C23-(SUM(E23:P23))</f>
        <v>0</v>
      </c>
      <c r="R23" s="103"/>
    </row>
    <row r="24" spans="1:18" s="104" customFormat="1" ht="24.75" customHeight="1">
      <c r="A24" s="425"/>
      <c r="B24" s="426"/>
      <c r="C24" s="427"/>
      <c r="D24" s="428"/>
      <c r="E24" s="109">
        <v>0</v>
      </c>
      <c r="F24" s="109">
        <v>0</v>
      </c>
      <c r="G24" s="109">
        <v>0</v>
      </c>
      <c r="H24" s="109">
        <v>0</v>
      </c>
      <c r="I24" s="109">
        <v>0</v>
      </c>
      <c r="J24" s="109">
        <v>0</v>
      </c>
      <c r="K24" s="109">
        <v>0.33329999999999999</v>
      </c>
      <c r="L24" s="109">
        <v>0.33329999999999999</v>
      </c>
      <c r="M24" s="109">
        <v>0.33339999999999997</v>
      </c>
      <c r="N24" s="109">
        <v>0</v>
      </c>
      <c r="O24" s="109">
        <v>0</v>
      </c>
      <c r="P24" s="109">
        <v>0</v>
      </c>
      <c r="Q24" s="110">
        <f>SUM(E24:P24)</f>
        <v>1</v>
      </c>
      <c r="R24" s="103"/>
    </row>
    <row r="25" spans="1:18" s="104" customFormat="1" ht="24.95" customHeight="1">
      <c r="A25" s="425">
        <v>12</v>
      </c>
      <c r="B25" s="426" t="str">
        <f>'PLANILHA RESUMO'!B26</f>
        <v>REVESTIMENTOS</v>
      </c>
      <c r="C25" s="427">
        <f>'PLANILHA RESUMO'!C26</f>
        <v>758176.37367956538</v>
      </c>
      <c r="D25" s="428">
        <f>'PLANILHA RESUMO'!D26</f>
        <v>6.9299059556798256E-2</v>
      </c>
      <c r="E25" s="107">
        <f t="shared" si="0"/>
        <v>0</v>
      </c>
      <c r="F25" s="107">
        <f t="shared" si="0"/>
        <v>0</v>
      </c>
      <c r="G25" s="107">
        <f t="shared" si="0"/>
        <v>0</v>
      </c>
      <c r="H25" s="107">
        <f t="shared" si="0"/>
        <v>0</v>
      </c>
      <c r="I25" s="107">
        <f t="shared" si="0"/>
        <v>0</v>
      </c>
      <c r="J25" s="107">
        <f t="shared" si="0"/>
        <v>0</v>
      </c>
      <c r="K25" s="107">
        <f t="shared" si="0"/>
        <v>189544.09341989135</v>
      </c>
      <c r="L25" s="107">
        <f t="shared" si="0"/>
        <v>189544.09341989135</v>
      </c>
      <c r="M25" s="107">
        <f t="shared" si="0"/>
        <v>189544.09341989135</v>
      </c>
      <c r="N25" s="107">
        <f t="shared" si="0"/>
        <v>189544.09341989135</v>
      </c>
      <c r="O25" s="107">
        <f t="shared" si="0"/>
        <v>0</v>
      </c>
      <c r="P25" s="107">
        <f t="shared" si="0"/>
        <v>0</v>
      </c>
      <c r="Q25" s="108">
        <f>C25-(SUM(E25:P25))</f>
        <v>0</v>
      </c>
      <c r="R25" s="103"/>
    </row>
    <row r="26" spans="1:18" s="104" customFormat="1" ht="24.75" customHeight="1">
      <c r="A26" s="425"/>
      <c r="B26" s="426"/>
      <c r="C26" s="427"/>
      <c r="D26" s="428"/>
      <c r="E26" s="109">
        <v>0</v>
      </c>
      <c r="F26" s="109">
        <v>0</v>
      </c>
      <c r="G26" s="109">
        <v>0</v>
      </c>
      <c r="H26" s="109">
        <v>0</v>
      </c>
      <c r="I26" s="109">
        <v>0</v>
      </c>
      <c r="J26" s="109">
        <v>0</v>
      </c>
      <c r="K26" s="109">
        <v>0.25</v>
      </c>
      <c r="L26" s="109">
        <v>0.25</v>
      </c>
      <c r="M26" s="109">
        <v>0.25</v>
      </c>
      <c r="N26" s="109">
        <v>0.25</v>
      </c>
      <c r="O26" s="109">
        <v>0</v>
      </c>
      <c r="P26" s="109">
        <v>0</v>
      </c>
      <c r="Q26" s="110">
        <f>SUM(E26:P26)</f>
        <v>1</v>
      </c>
      <c r="R26" s="103"/>
    </row>
    <row r="27" spans="1:18" s="104" customFormat="1" ht="24.95" customHeight="1">
      <c r="A27" s="425">
        <v>13</v>
      </c>
      <c r="B27" s="426" t="str">
        <f>'PLANILHA RESUMO'!B28</f>
        <v>PISOS INTERNOS E EXTERNOS</v>
      </c>
      <c r="C27" s="427">
        <f>'PLANILHA RESUMO'!C28</f>
        <v>398694.70160401997</v>
      </c>
      <c r="D27" s="428">
        <f>'PLANILHA RESUMO'!D28</f>
        <v>3.6441610198623839E-2</v>
      </c>
      <c r="E27" s="107">
        <f t="shared" si="0"/>
        <v>0</v>
      </c>
      <c r="F27" s="107">
        <f t="shared" si="0"/>
        <v>0</v>
      </c>
      <c r="G27" s="107">
        <f t="shared" si="0"/>
        <v>0</v>
      </c>
      <c r="H27" s="107">
        <f t="shared" si="0"/>
        <v>0</v>
      </c>
      <c r="I27" s="107">
        <f t="shared" si="0"/>
        <v>0</v>
      </c>
      <c r="J27" s="107">
        <f t="shared" si="0"/>
        <v>0</v>
      </c>
      <c r="K27" s="107">
        <f t="shared" si="0"/>
        <v>99673.675401004992</v>
      </c>
      <c r="L27" s="107">
        <f t="shared" si="0"/>
        <v>99673.675401004992</v>
      </c>
      <c r="M27" s="107">
        <f t="shared" si="0"/>
        <v>99673.675401004992</v>
      </c>
      <c r="N27" s="107">
        <f t="shared" si="0"/>
        <v>99673.675401004992</v>
      </c>
      <c r="O27" s="107">
        <f t="shared" si="0"/>
        <v>0</v>
      </c>
      <c r="P27" s="107">
        <f t="shared" si="0"/>
        <v>0</v>
      </c>
      <c r="Q27" s="108">
        <f>C27-(SUM(E27:P27))</f>
        <v>0</v>
      </c>
      <c r="R27" s="103"/>
    </row>
    <row r="28" spans="1:18" s="104" customFormat="1" ht="24.95" customHeight="1">
      <c r="A28" s="425"/>
      <c r="B28" s="426"/>
      <c r="C28" s="427"/>
      <c r="D28" s="428"/>
      <c r="E28" s="109">
        <v>0</v>
      </c>
      <c r="F28" s="109">
        <v>0</v>
      </c>
      <c r="G28" s="109">
        <v>0</v>
      </c>
      <c r="H28" s="109">
        <v>0</v>
      </c>
      <c r="I28" s="109">
        <v>0</v>
      </c>
      <c r="J28" s="109">
        <v>0</v>
      </c>
      <c r="K28" s="109">
        <v>0.25</v>
      </c>
      <c r="L28" s="109">
        <v>0.25</v>
      </c>
      <c r="M28" s="109">
        <v>0.25</v>
      </c>
      <c r="N28" s="109">
        <v>0.25</v>
      </c>
      <c r="O28" s="109">
        <v>0</v>
      </c>
      <c r="P28" s="109">
        <v>0</v>
      </c>
      <c r="Q28" s="110">
        <f>SUM(E28:P28)</f>
        <v>1</v>
      </c>
      <c r="R28" s="103"/>
    </row>
    <row r="29" spans="1:18" s="104" customFormat="1" ht="24.95" customHeight="1">
      <c r="A29" s="425">
        <v>14</v>
      </c>
      <c r="B29" s="426" t="str">
        <f>'PLANILHA RESUMO'!B30</f>
        <v>INSTALAÇÃO HIDROSSANITÁRIAS</v>
      </c>
      <c r="C29" s="427">
        <f>'PLANILHA RESUMO'!C30</f>
        <v>381263.74000000005</v>
      </c>
      <c r="D29" s="428">
        <f>'PLANILHA RESUMO'!D30</f>
        <v>3.4848380327232774E-2</v>
      </c>
      <c r="E29" s="107">
        <f t="shared" si="0"/>
        <v>0</v>
      </c>
      <c r="F29" s="107">
        <f t="shared" si="0"/>
        <v>0</v>
      </c>
      <c r="G29" s="107">
        <f t="shared" si="0"/>
        <v>76252.748000000007</v>
      </c>
      <c r="H29" s="107">
        <f t="shared" si="0"/>
        <v>76252.748000000007</v>
      </c>
      <c r="I29" s="107">
        <f t="shared" si="0"/>
        <v>76252.748000000007</v>
      </c>
      <c r="J29" s="107">
        <f t="shared" si="0"/>
        <v>76252.748000000007</v>
      </c>
      <c r="K29" s="107">
        <f t="shared" si="0"/>
        <v>76252.748000000007</v>
      </c>
      <c r="L29" s="107">
        <f t="shared" si="0"/>
        <v>0</v>
      </c>
      <c r="M29" s="107">
        <f t="shared" si="0"/>
        <v>0</v>
      </c>
      <c r="N29" s="107">
        <f t="shared" si="0"/>
        <v>0</v>
      </c>
      <c r="O29" s="107">
        <f t="shared" si="0"/>
        <v>0</v>
      </c>
      <c r="P29" s="107">
        <f t="shared" si="0"/>
        <v>0</v>
      </c>
      <c r="Q29" s="108">
        <f>C29-(SUM(E29:P29))</f>
        <v>0</v>
      </c>
      <c r="R29" s="103"/>
    </row>
    <row r="30" spans="1:18" s="104" customFormat="1" ht="24.95" customHeight="1">
      <c r="A30" s="425"/>
      <c r="B30" s="426"/>
      <c r="C30" s="427"/>
      <c r="D30" s="428"/>
      <c r="E30" s="109">
        <v>0</v>
      </c>
      <c r="F30" s="109">
        <v>0</v>
      </c>
      <c r="G30" s="109">
        <v>0.2</v>
      </c>
      <c r="H30" s="109">
        <v>0.2</v>
      </c>
      <c r="I30" s="109">
        <v>0.2</v>
      </c>
      <c r="J30" s="109">
        <v>0.2</v>
      </c>
      <c r="K30" s="109">
        <v>0.2</v>
      </c>
      <c r="L30" s="109">
        <v>0</v>
      </c>
      <c r="M30" s="109">
        <v>0</v>
      </c>
      <c r="N30" s="109">
        <v>0</v>
      </c>
      <c r="O30" s="109">
        <v>0</v>
      </c>
      <c r="P30" s="109">
        <v>0</v>
      </c>
      <c r="Q30" s="110">
        <f>SUM(E30:P30)</f>
        <v>1</v>
      </c>
      <c r="R30" s="103"/>
    </row>
    <row r="31" spans="1:18" s="104" customFormat="1" ht="24.95" customHeight="1">
      <c r="A31" s="425">
        <v>15</v>
      </c>
      <c r="B31" s="426" t="str">
        <f>'PLANILHA RESUMO'!B32</f>
        <v>INSTALAÇÕES ELÉTRICAS</v>
      </c>
      <c r="C31" s="427">
        <f>'PLANILHA RESUMO'!C32</f>
        <v>706323.1090698</v>
      </c>
      <c r="D31" s="428">
        <f>'PLANILHA RESUMO'!D32</f>
        <v>6.4559552237456158E-2</v>
      </c>
      <c r="E31" s="107">
        <f t="shared" si="0"/>
        <v>0</v>
      </c>
      <c r="F31" s="107">
        <f t="shared" si="0"/>
        <v>0</v>
      </c>
      <c r="G31" s="107">
        <f t="shared" si="0"/>
        <v>141264.62181396</v>
      </c>
      <c r="H31" s="107">
        <f t="shared" si="0"/>
        <v>141264.62181396</v>
      </c>
      <c r="I31" s="107">
        <f t="shared" si="0"/>
        <v>141264.62181396</v>
      </c>
      <c r="J31" s="107">
        <f t="shared" si="0"/>
        <v>141264.62181396</v>
      </c>
      <c r="K31" s="107">
        <f t="shared" si="0"/>
        <v>141264.62181396</v>
      </c>
      <c r="L31" s="107">
        <f t="shared" si="0"/>
        <v>0</v>
      </c>
      <c r="M31" s="107">
        <f t="shared" si="0"/>
        <v>0</v>
      </c>
      <c r="N31" s="107">
        <f t="shared" si="0"/>
        <v>0</v>
      </c>
      <c r="O31" s="107">
        <f t="shared" si="0"/>
        <v>0</v>
      </c>
      <c r="P31" s="107">
        <f t="shared" si="0"/>
        <v>0</v>
      </c>
      <c r="Q31" s="108">
        <f>C31-(SUM(E31:P31))</f>
        <v>0</v>
      </c>
      <c r="R31" s="103"/>
    </row>
    <row r="32" spans="1:18" s="104" customFormat="1" ht="24.95" customHeight="1">
      <c r="A32" s="425"/>
      <c r="B32" s="426"/>
      <c r="C32" s="427"/>
      <c r="D32" s="428"/>
      <c r="E32" s="109">
        <v>0</v>
      </c>
      <c r="F32" s="109">
        <v>0</v>
      </c>
      <c r="G32" s="109">
        <v>0.2</v>
      </c>
      <c r="H32" s="109">
        <v>0.2</v>
      </c>
      <c r="I32" s="109">
        <v>0.2</v>
      </c>
      <c r="J32" s="109">
        <v>0.2</v>
      </c>
      <c r="K32" s="109">
        <v>0.2</v>
      </c>
      <c r="L32" s="109">
        <v>0</v>
      </c>
      <c r="M32" s="109">
        <v>0</v>
      </c>
      <c r="N32" s="109">
        <v>0</v>
      </c>
      <c r="O32" s="109">
        <v>0</v>
      </c>
      <c r="P32" s="109">
        <v>0</v>
      </c>
      <c r="Q32" s="110">
        <f>SUM(E32:P32)</f>
        <v>1</v>
      </c>
      <c r="R32" s="103"/>
    </row>
    <row r="33" spans="1:18" s="104" customFormat="1" ht="24.95" customHeight="1">
      <c r="A33" s="425">
        <v>16</v>
      </c>
      <c r="B33" s="426" t="str">
        <f>'PLANILHA RESUMO'!B34</f>
        <v>OUTRAS INSTALAÇÕES</v>
      </c>
      <c r="C33" s="427">
        <f>'PLANILHA RESUMO'!C34</f>
        <v>1010060.1004213539</v>
      </c>
      <c r="D33" s="428">
        <f>'PLANILHA RESUMO'!D34</f>
        <v>9.2321809917843917E-2</v>
      </c>
      <c r="E33" s="107">
        <f t="shared" si="0"/>
        <v>0</v>
      </c>
      <c r="F33" s="107">
        <f t="shared" si="0"/>
        <v>0</v>
      </c>
      <c r="G33" s="107">
        <f t="shared" si="0"/>
        <v>0</v>
      </c>
      <c r="H33" s="107">
        <f t="shared" si="0"/>
        <v>0</v>
      </c>
      <c r="I33" s="107">
        <f t="shared" si="0"/>
        <v>0</v>
      </c>
      <c r="J33" s="107">
        <f t="shared" si="0"/>
        <v>0</v>
      </c>
      <c r="K33" s="107">
        <f t="shared" si="0"/>
        <v>252515.02510533849</v>
      </c>
      <c r="L33" s="107">
        <f t="shared" si="0"/>
        <v>252515.02510533849</v>
      </c>
      <c r="M33" s="107">
        <f t="shared" si="0"/>
        <v>252515.02510533849</v>
      </c>
      <c r="N33" s="107">
        <f t="shared" si="0"/>
        <v>252515.02510533849</v>
      </c>
      <c r="O33" s="107">
        <f t="shared" si="0"/>
        <v>0</v>
      </c>
      <c r="P33" s="107">
        <f t="shared" si="0"/>
        <v>0</v>
      </c>
      <c r="Q33" s="108">
        <f>C33-(SUM(E33:P33))</f>
        <v>0</v>
      </c>
      <c r="R33" s="103"/>
    </row>
    <row r="34" spans="1:18" s="104" customFormat="1" ht="24.95" customHeight="1">
      <c r="A34" s="425"/>
      <c r="B34" s="426"/>
      <c r="C34" s="427"/>
      <c r="D34" s="428"/>
      <c r="E34" s="109">
        <v>0</v>
      </c>
      <c r="F34" s="109">
        <v>0</v>
      </c>
      <c r="G34" s="109">
        <v>0</v>
      </c>
      <c r="H34" s="109">
        <v>0</v>
      </c>
      <c r="I34" s="109">
        <v>0</v>
      </c>
      <c r="J34" s="109">
        <v>0</v>
      </c>
      <c r="K34" s="109">
        <v>0.25</v>
      </c>
      <c r="L34" s="109">
        <v>0.25</v>
      </c>
      <c r="M34" s="109">
        <v>0.25</v>
      </c>
      <c r="N34" s="109">
        <v>0.25</v>
      </c>
      <c r="O34" s="109">
        <v>0</v>
      </c>
      <c r="P34" s="109">
        <v>0</v>
      </c>
      <c r="Q34" s="110">
        <f>SUM(E34:P34)</f>
        <v>1</v>
      </c>
      <c r="R34" s="103"/>
    </row>
    <row r="35" spans="1:18" s="104" customFormat="1" ht="24.95" customHeight="1">
      <c r="A35" s="425">
        <v>17</v>
      </c>
      <c r="B35" s="426" t="str">
        <f>'PLANILHA RESUMO'!B36</f>
        <v>APARELHOS HIDROSSANITÁRIOS</v>
      </c>
      <c r="C35" s="427">
        <f>'PLANILHA RESUMO'!C36</f>
        <v>491958.37999999995</v>
      </c>
      <c r="D35" s="428">
        <f>'PLANILHA RESUMO'!D36</f>
        <v>4.49661243196358E-2</v>
      </c>
      <c r="E35" s="107">
        <f t="shared" si="0"/>
        <v>0</v>
      </c>
      <c r="F35" s="107">
        <f t="shared" si="0"/>
        <v>0</v>
      </c>
      <c r="G35" s="107">
        <f t="shared" si="0"/>
        <v>0</v>
      </c>
      <c r="H35" s="107">
        <f t="shared" si="0"/>
        <v>0</v>
      </c>
      <c r="I35" s="107">
        <f t="shared" si="0"/>
        <v>0</v>
      </c>
      <c r="J35" s="107">
        <f t="shared" si="0"/>
        <v>0</v>
      </c>
      <c r="K35" s="107">
        <f t="shared" si="0"/>
        <v>0</v>
      </c>
      <c r="L35" s="107">
        <f t="shared" si="0"/>
        <v>0</v>
      </c>
      <c r="M35" s="107">
        <f t="shared" si="0"/>
        <v>0</v>
      </c>
      <c r="N35" s="107">
        <f t="shared" si="0"/>
        <v>163969.72805399998</v>
      </c>
      <c r="O35" s="107">
        <f t="shared" si="0"/>
        <v>163969.72805399998</v>
      </c>
      <c r="P35" s="107">
        <f t="shared" si="0"/>
        <v>164018.92389199996</v>
      </c>
      <c r="Q35" s="108">
        <f>C35-(SUM(E35:P35))</f>
        <v>0</v>
      </c>
      <c r="R35" s="103"/>
    </row>
    <row r="36" spans="1:18" s="104" customFormat="1" ht="24.95" customHeight="1">
      <c r="A36" s="425"/>
      <c r="B36" s="426"/>
      <c r="C36" s="427"/>
      <c r="D36" s="428"/>
      <c r="E36" s="109">
        <v>0</v>
      </c>
      <c r="F36" s="109">
        <v>0</v>
      </c>
      <c r="G36" s="109">
        <v>0</v>
      </c>
      <c r="H36" s="109">
        <v>0</v>
      </c>
      <c r="I36" s="109">
        <v>0</v>
      </c>
      <c r="J36" s="109">
        <v>0</v>
      </c>
      <c r="K36" s="109">
        <v>0</v>
      </c>
      <c r="L36" s="109">
        <v>0</v>
      </c>
      <c r="M36" s="109">
        <v>0</v>
      </c>
      <c r="N36" s="109">
        <v>0.33329999999999999</v>
      </c>
      <c r="O36" s="109">
        <v>0.33329999999999999</v>
      </c>
      <c r="P36" s="109">
        <v>0.33339999999999997</v>
      </c>
      <c r="Q36" s="110">
        <f>SUM(E36:P36)</f>
        <v>1</v>
      </c>
      <c r="R36" s="103"/>
    </row>
    <row r="37" spans="1:18" s="104" customFormat="1" ht="24.95" customHeight="1">
      <c r="A37" s="425">
        <v>18</v>
      </c>
      <c r="B37" s="426" t="str">
        <f>'PLANILHA RESUMO'!B38</f>
        <v>APARELHOS ELÉTRICOS</v>
      </c>
      <c r="C37" s="427">
        <f>'PLANILHA RESUMO'!C38</f>
        <v>196058.81159459995</v>
      </c>
      <c r="D37" s="428">
        <f>'PLANILHA RESUMO'!D38</f>
        <v>1.792022507294791E-2</v>
      </c>
      <c r="E37" s="107">
        <f t="shared" si="0"/>
        <v>0</v>
      </c>
      <c r="F37" s="107">
        <f t="shared" si="0"/>
        <v>0</v>
      </c>
      <c r="G37" s="107">
        <f t="shared" si="0"/>
        <v>0</v>
      </c>
      <c r="H37" s="107">
        <f t="shared" si="0"/>
        <v>0</v>
      </c>
      <c r="I37" s="107">
        <f t="shared" si="0"/>
        <v>0</v>
      </c>
      <c r="J37" s="107">
        <f t="shared" si="0"/>
        <v>0</v>
      </c>
      <c r="K37" s="107">
        <f t="shared" si="0"/>
        <v>0</v>
      </c>
      <c r="L37" s="107">
        <f t="shared" si="0"/>
        <v>0</v>
      </c>
      <c r="M37" s="107">
        <f t="shared" si="0"/>
        <v>0</v>
      </c>
      <c r="N37" s="107">
        <f t="shared" si="0"/>
        <v>65346.401904480161</v>
      </c>
      <c r="O37" s="107">
        <f t="shared" si="0"/>
        <v>65346.401904480161</v>
      </c>
      <c r="P37" s="107">
        <f t="shared" si="0"/>
        <v>65366.007785639616</v>
      </c>
      <c r="Q37" s="108">
        <f>C37-(SUM(E37:P37))</f>
        <v>0</v>
      </c>
      <c r="R37" s="103"/>
    </row>
    <row r="38" spans="1:18" s="104" customFormat="1" ht="24.75" customHeight="1">
      <c r="A38" s="425"/>
      <c r="B38" s="426"/>
      <c r="C38" s="427"/>
      <c r="D38" s="428"/>
      <c r="E38" s="109">
        <v>0</v>
      </c>
      <c r="F38" s="109">
        <v>0</v>
      </c>
      <c r="G38" s="109">
        <v>0</v>
      </c>
      <c r="H38" s="109">
        <v>0</v>
      </c>
      <c r="I38" s="109">
        <v>0</v>
      </c>
      <c r="J38" s="109">
        <v>0</v>
      </c>
      <c r="K38" s="109">
        <v>0</v>
      </c>
      <c r="L38" s="109">
        <v>0</v>
      </c>
      <c r="M38" s="109">
        <v>0</v>
      </c>
      <c r="N38" s="109">
        <v>0.33329999999999999</v>
      </c>
      <c r="O38" s="109">
        <v>0.33329999999999999</v>
      </c>
      <c r="P38" s="109">
        <v>0.33339999999999997</v>
      </c>
      <c r="Q38" s="110">
        <f>SUM(E38:P38)</f>
        <v>1</v>
      </c>
      <c r="R38" s="103"/>
    </row>
    <row r="39" spans="1:18" s="104" customFormat="1" ht="24.95" customHeight="1">
      <c r="A39" s="425">
        <v>19</v>
      </c>
      <c r="B39" s="426" t="str">
        <f>'PLANILHA RESUMO'!B40</f>
        <v>PINTURA</v>
      </c>
      <c r="C39" s="427">
        <f>'PLANILHA RESUMO'!C40</f>
        <v>180400.79572416001</v>
      </c>
      <c r="D39" s="428">
        <f>'PLANILHA RESUMO'!D40</f>
        <v>1.6489046508149332E-2</v>
      </c>
      <c r="E39" s="107">
        <f t="shared" si="0"/>
        <v>0</v>
      </c>
      <c r="F39" s="107">
        <f t="shared" si="0"/>
        <v>0</v>
      </c>
      <c r="G39" s="107">
        <f t="shared" si="0"/>
        <v>0</v>
      </c>
      <c r="H39" s="107">
        <f t="shared" si="0"/>
        <v>0</v>
      </c>
      <c r="I39" s="107">
        <f t="shared" si="0"/>
        <v>0</v>
      </c>
      <c r="J39" s="107">
        <f t="shared" si="0"/>
        <v>0</v>
      </c>
      <c r="K39" s="107">
        <f t="shared" si="0"/>
        <v>0</v>
      </c>
      <c r="L39" s="107">
        <f t="shared" si="0"/>
        <v>0</v>
      </c>
      <c r="M39" s="107">
        <f t="shared" si="0"/>
        <v>0</v>
      </c>
      <c r="N39" s="107">
        <f t="shared" si="0"/>
        <v>60127.585214862527</v>
      </c>
      <c r="O39" s="107">
        <f t="shared" si="0"/>
        <v>60127.585214862527</v>
      </c>
      <c r="P39" s="107">
        <f t="shared" si="0"/>
        <v>60145.62529443494</v>
      </c>
      <c r="Q39" s="108">
        <f>C39-(SUM(E39:P39))</f>
        <v>0</v>
      </c>
      <c r="R39" s="103"/>
    </row>
    <row r="40" spans="1:18" s="104" customFormat="1" ht="24.75" customHeight="1">
      <c r="A40" s="425"/>
      <c r="B40" s="426"/>
      <c r="C40" s="427"/>
      <c r="D40" s="428"/>
      <c r="E40" s="109">
        <v>0</v>
      </c>
      <c r="F40" s="109">
        <v>0</v>
      </c>
      <c r="G40" s="109">
        <v>0</v>
      </c>
      <c r="H40" s="109">
        <v>0</v>
      </c>
      <c r="I40" s="109">
        <v>0</v>
      </c>
      <c r="J40" s="109">
        <v>0</v>
      </c>
      <c r="K40" s="109">
        <v>0</v>
      </c>
      <c r="L40" s="109">
        <v>0</v>
      </c>
      <c r="M40" s="109">
        <v>0</v>
      </c>
      <c r="N40" s="109">
        <v>0.33329999999999999</v>
      </c>
      <c r="O40" s="109">
        <v>0.33329999999999999</v>
      </c>
      <c r="P40" s="109">
        <v>0.33339999999999997</v>
      </c>
      <c r="Q40" s="110">
        <f>SUM(E40:P40)</f>
        <v>1</v>
      </c>
      <c r="R40" s="103"/>
    </row>
    <row r="41" spans="1:18" s="104" customFormat="1" ht="24.95" customHeight="1">
      <c r="A41" s="425">
        <v>20</v>
      </c>
      <c r="B41" s="426" t="str">
        <f>'PLANILHA RESUMO'!B42</f>
        <v>SERVIÇOS COMPLEMENTARES EXTERNOS</v>
      </c>
      <c r="C41" s="427">
        <f>'PLANILHA RESUMO'!C42</f>
        <v>577358.11781766068</v>
      </c>
      <c r="D41" s="428">
        <f>'PLANILHA RESUMO'!D42</f>
        <v>5.2771856234545424E-2</v>
      </c>
      <c r="E41" s="107">
        <f t="shared" si="0"/>
        <v>0</v>
      </c>
      <c r="F41" s="107">
        <f t="shared" si="0"/>
        <v>0</v>
      </c>
      <c r="G41" s="107">
        <f t="shared" si="0"/>
        <v>0</v>
      </c>
      <c r="H41" s="107">
        <f t="shared" si="0"/>
        <v>0</v>
      </c>
      <c r="I41" s="107">
        <f t="shared" si="0"/>
        <v>0</v>
      </c>
      <c r="J41" s="107">
        <f t="shared" si="0"/>
        <v>0</v>
      </c>
      <c r="K41" s="107">
        <f t="shared" si="0"/>
        <v>0</v>
      </c>
      <c r="L41" s="107">
        <f t="shared" si="0"/>
        <v>0</v>
      </c>
      <c r="M41" s="107">
        <f t="shared" si="0"/>
        <v>0</v>
      </c>
      <c r="N41" s="107">
        <f t="shared" si="0"/>
        <v>192433.4606686263</v>
      </c>
      <c r="O41" s="107">
        <f t="shared" si="0"/>
        <v>192433.4606686263</v>
      </c>
      <c r="P41" s="107">
        <f t="shared" si="0"/>
        <v>192491.19648040805</v>
      </c>
      <c r="Q41" s="108">
        <f>C41-(SUM(E41:P41))</f>
        <v>0</v>
      </c>
      <c r="R41" s="103"/>
    </row>
    <row r="42" spans="1:18" s="104" customFormat="1" ht="24.75" customHeight="1">
      <c r="A42" s="425"/>
      <c r="B42" s="426"/>
      <c r="C42" s="427"/>
      <c r="D42" s="428"/>
      <c r="E42" s="109">
        <v>0</v>
      </c>
      <c r="F42" s="109">
        <v>0</v>
      </c>
      <c r="G42" s="109">
        <v>0</v>
      </c>
      <c r="H42" s="109">
        <v>0</v>
      </c>
      <c r="I42" s="109">
        <v>0</v>
      </c>
      <c r="J42" s="109">
        <v>0</v>
      </c>
      <c r="K42" s="109">
        <v>0</v>
      </c>
      <c r="L42" s="109">
        <v>0</v>
      </c>
      <c r="M42" s="109">
        <v>0</v>
      </c>
      <c r="N42" s="109">
        <v>0.33329999999999999</v>
      </c>
      <c r="O42" s="109">
        <v>0.33329999999999999</v>
      </c>
      <c r="P42" s="109">
        <v>0.33339999999999997</v>
      </c>
      <c r="Q42" s="110">
        <f>SUM(E42:P42)</f>
        <v>1</v>
      </c>
      <c r="R42" s="103"/>
    </row>
    <row r="43" spans="1:18" s="104" customFormat="1" ht="50.1" customHeight="1">
      <c r="A43" s="111"/>
      <c r="B43" s="112" t="s">
        <v>55</v>
      </c>
      <c r="C43" s="113">
        <f>SUM(C5:C42)</f>
        <v>10940644.483900331</v>
      </c>
      <c r="D43" s="114">
        <f>SUM(D5:D42)</f>
        <v>0.99999999999999989</v>
      </c>
      <c r="E43" s="115"/>
      <c r="F43" s="115"/>
      <c r="G43" s="115"/>
      <c r="H43" s="115"/>
      <c r="I43" s="115"/>
      <c r="J43" s="115"/>
      <c r="K43" s="115"/>
      <c r="L43" s="115"/>
      <c r="M43" s="115"/>
      <c r="N43" s="115"/>
      <c r="O43" s="115"/>
      <c r="P43" s="115"/>
      <c r="Q43" s="110">
        <f>SUM(E43:P43)</f>
        <v>0</v>
      </c>
      <c r="R43" s="103"/>
    </row>
    <row r="44" spans="1:18" s="104" customFormat="1" ht="35.1" customHeight="1">
      <c r="A44" s="430" t="s">
        <v>56</v>
      </c>
      <c r="B44" s="430"/>
      <c r="C44" s="430"/>
      <c r="D44" s="116" t="s">
        <v>54</v>
      </c>
      <c r="E44" s="107">
        <f t="shared" ref="E44:P44" si="1">E41+E39+E37+E35+E33+E31+E29+E27+E25+E23+E21+E19+E17+E15+E13+E11+E9+E7+E5</f>
        <v>330063.57999999996</v>
      </c>
      <c r="F44" s="107">
        <f t="shared" si="1"/>
        <v>1064745.82</v>
      </c>
      <c r="G44" s="107">
        <f t="shared" si="1"/>
        <v>1282263.1898139601</v>
      </c>
      <c r="H44" s="107">
        <f t="shared" si="1"/>
        <v>1465161.3725025714</v>
      </c>
      <c r="I44" s="107">
        <f t="shared" si="1"/>
        <v>1465161.3725025714</v>
      </c>
      <c r="J44" s="107">
        <f t="shared" si="1"/>
        <v>683359.71634210076</v>
      </c>
      <c r="K44" s="107">
        <f t="shared" si="1"/>
        <v>1262257.1234353352</v>
      </c>
      <c r="L44" s="107">
        <f t="shared" si="1"/>
        <v>625312.47572264401</v>
      </c>
      <c r="M44" s="107">
        <f t="shared" si="1"/>
        <v>625323.62622164399</v>
      </c>
      <c r="N44" s="107">
        <f t="shared" si="1"/>
        <v>1173097.2780650519</v>
      </c>
      <c r="O44" s="107">
        <f t="shared" si="1"/>
        <v>481877.17584196897</v>
      </c>
      <c r="P44" s="107">
        <f t="shared" si="1"/>
        <v>482021.75345248252</v>
      </c>
      <c r="Q44" s="108">
        <f>C43-(SUM(E44:P44))</f>
        <v>0</v>
      </c>
      <c r="R44" s="103"/>
    </row>
    <row r="45" spans="1:18" s="104" customFormat="1" ht="35.1" customHeight="1">
      <c r="A45" s="429" t="s">
        <v>57</v>
      </c>
      <c r="B45" s="429"/>
      <c r="C45" s="429"/>
      <c r="D45" s="117" t="s">
        <v>12</v>
      </c>
      <c r="E45" s="118">
        <f t="shared" ref="E45:P45" si="2">E44/$C$43</f>
        <v>3.0168568267226296E-2</v>
      </c>
      <c r="F45" s="118">
        <f t="shared" si="2"/>
        <v>9.7320210118044079E-2</v>
      </c>
      <c r="G45" s="118">
        <f t="shared" si="2"/>
        <v>0.11720179663098186</v>
      </c>
      <c r="H45" s="118">
        <f t="shared" ref="H45:M45" si="3">H44/$C$43</f>
        <v>0.13391911003585069</v>
      </c>
      <c r="I45" s="118">
        <f t="shared" si="3"/>
        <v>0.13391911003585069</v>
      </c>
      <c r="J45" s="118">
        <f t="shared" si="3"/>
        <v>6.2460645471818087E-2</v>
      </c>
      <c r="K45" s="118">
        <f t="shared" si="3"/>
        <v>0.11537319627676464</v>
      </c>
      <c r="L45" s="118">
        <f t="shared" si="3"/>
        <v>5.7154994538285243E-2</v>
      </c>
      <c r="M45" s="118">
        <f t="shared" si="3"/>
        <v>5.7156013719469351E-2</v>
      </c>
      <c r="N45" s="118">
        <f t="shared" ref="N45:O45" si="4">N44/$C$43</f>
        <v>0.10722378190711884</v>
      </c>
      <c r="O45" s="118">
        <f t="shared" si="4"/>
        <v>4.404467913668831E-2</v>
      </c>
      <c r="P45" s="118">
        <f t="shared" si="2"/>
        <v>4.4057893861901828E-2</v>
      </c>
      <c r="Q45" s="110">
        <f>SUM(E45:P45)</f>
        <v>0.99999999999999989</v>
      </c>
      <c r="R45" s="103"/>
    </row>
    <row r="46" spans="1:18" s="104" customFormat="1" ht="35.1" customHeight="1">
      <c r="A46" s="429" t="s">
        <v>58</v>
      </c>
      <c r="B46" s="429"/>
      <c r="C46" s="429"/>
      <c r="D46" s="117" t="s">
        <v>54</v>
      </c>
      <c r="E46" s="107">
        <f>E44</f>
        <v>330063.57999999996</v>
      </c>
      <c r="F46" s="107">
        <f t="shared" ref="F46" si="5">E46+F44</f>
        <v>1394809.4</v>
      </c>
      <c r="G46" s="107">
        <f t="shared" ref="G46" si="6">F46+G44</f>
        <v>2677072.5898139598</v>
      </c>
      <c r="H46" s="107">
        <f t="shared" ref="H46" si="7">G46+H44</f>
        <v>4142233.9623165312</v>
      </c>
      <c r="I46" s="107">
        <f t="shared" ref="I46" si="8">H46+I44</f>
        <v>5607395.3348191027</v>
      </c>
      <c r="J46" s="107">
        <f t="shared" ref="J46" si="9">I46+J44</f>
        <v>6290755.0511612035</v>
      </c>
      <c r="K46" s="107">
        <f t="shared" ref="K46" si="10">J46+K44</f>
        <v>7553012.1745965388</v>
      </c>
      <c r="L46" s="107">
        <f t="shared" ref="L46" si="11">K46+L44</f>
        <v>8178324.6503191832</v>
      </c>
      <c r="M46" s="107">
        <f t="shared" ref="M46" si="12">L46+M44</f>
        <v>8803648.276540827</v>
      </c>
      <c r="N46" s="107">
        <f t="shared" ref="N46" si="13">M46+N44</f>
        <v>9976745.5546058789</v>
      </c>
      <c r="O46" s="107">
        <f t="shared" ref="O46" si="14">N46+O44</f>
        <v>10458622.730447847</v>
      </c>
      <c r="P46" s="107">
        <f t="shared" ref="P46" si="15">O46+P44</f>
        <v>10940644.483900329</v>
      </c>
      <c r="Q46" s="108"/>
      <c r="R46" s="103"/>
    </row>
    <row r="47" spans="1:18" s="104" customFormat="1" ht="35.1" customHeight="1">
      <c r="A47" s="430" t="s">
        <v>59</v>
      </c>
      <c r="B47" s="430"/>
      <c r="C47" s="430"/>
      <c r="D47" s="119" t="s">
        <v>12</v>
      </c>
      <c r="E47" s="118">
        <f t="shared" ref="E47:P47" si="16">E46/$C$43</f>
        <v>3.0168568267226296E-2</v>
      </c>
      <c r="F47" s="118">
        <f t="shared" si="16"/>
        <v>0.12748877838527037</v>
      </c>
      <c r="G47" s="118">
        <f t="shared" si="16"/>
        <v>0.24469057501625222</v>
      </c>
      <c r="H47" s="118">
        <f t="shared" ref="H47:M47" si="17">H46/$C$43</f>
        <v>0.37860968505210291</v>
      </c>
      <c r="I47" s="118">
        <f t="shared" si="17"/>
        <v>0.51252879508795357</v>
      </c>
      <c r="J47" s="118">
        <f t="shared" si="17"/>
        <v>0.57498944055977175</v>
      </c>
      <c r="K47" s="118">
        <f t="shared" si="17"/>
        <v>0.69036263683653631</v>
      </c>
      <c r="L47" s="118">
        <f t="shared" si="17"/>
        <v>0.74751763137482163</v>
      </c>
      <c r="M47" s="118">
        <f t="shared" si="17"/>
        <v>0.80467364509429096</v>
      </c>
      <c r="N47" s="118">
        <f t="shared" ref="N47:O47" si="18">N46/$C$43</f>
        <v>0.91189742700140985</v>
      </c>
      <c r="O47" s="118">
        <f t="shared" si="18"/>
        <v>0.95594210613809805</v>
      </c>
      <c r="P47" s="118">
        <f t="shared" si="16"/>
        <v>0.99999999999999978</v>
      </c>
      <c r="Q47" s="110"/>
      <c r="R47" s="103"/>
    </row>
    <row r="50" spans="1:18" ht="27.75" customHeight="1"/>
    <row r="51" spans="1:18" s="122" customFormat="1" ht="36" customHeight="1" thickBot="1">
      <c r="A51" s="123"/>
      <c r="B51" s="123"/>
      <c r="C51" s="120"/>
      <c r="D51" s="120"/>
      <c r="E51" s="121"/>
      <c r="F51" s="121"/>
      <c r="Q51"/>
      <c r="R51"/>
    </row>
    <row r="52" spans="1:18" s="122" customFormat="1" ht="24.95" customHeight="1">
      <c r="A52" s="123"/>
      <c r="B52" s="123"/>
      <c r="C52" s="431" t="s">
        <v>25</v>
      </c>
      <c r="D52" s="431"/>
      <c r="E52" s="431"/>
      <c r="F52" s="431"/>
      <c r="Q52"/>
      <c r="R52"/>
    </row>
    <row r="53" spans="1:18" s="122" customFormat="1" ht="24.95" customHeight="1">
      <c r="A53" s="123"/>
      <c r="B53" s="123"/>
      <c r="C53" s="431" t="s">
        <v>26</v>
      </c>
      <c r="D53" s="431"/>
      <c r="E53" s="431"/>
      <c r="F53" s="431"/>
      <c r="Q53"/>
      <c r="R53"/>
    </row>
    <row r="54" spans="1:18" s="122" customFormat="1" ht="24.95" customHeight="1">
      <c r="A54" s="123"/>
      <c r="B54" s="123"/>
      <c r="C54" s="431" t="s">
        <v>27</v>
      </c>
      <c r="D54" s="431"/>
      <c r="E54" s="431"/>
      <c r="F54" s="431"/>
      <c r="Q54"/>
      <c r="R54"/>
    </row>
  </sheetData>
  <mergeCells count="103">
    <mergeCell ref="A5:A6"/>
    <mergeCell ref="B5:B6"/>
    <mergeCell ref="C5:C6"/>
    <mergeCell ref="D5:D6"/>
    <mergeCell ref="A1:P1"/>
    <mergeCell ref="A3:A4"/>
    <mergeCell ref="B3:B4"/>
    <mergeCell ref="C3:D3"/>
    <mergeCell ref="E3:E4"/>
    <mergeCell ref="F3:F4"/>
    <mergeCell ref="G3:G4"/>
    <mergeCell ref="K2:P2"/>
    <mergeCell ref="G2:J2"/>
    <mergeCell ref="C2:F2"/>
    <mergeCell ref="A2:B2"/>
    <mergeCell ref="J3:J4"/>
    <mergeCell ref="K3:K4"/>
    <mergeCell ref="L3:L4"/>
    <mergeCell ref="M3:M4"/>
    <mergeCell ref="P3:P4"/>
    <mergeCell ref="N3:N4"/>
    <mergeCell ref="O3:O4"/>
    <mergeCell ref="I3:I4"/>
    <mergeCell ref="H3:H4"/>
    <mergeCell ref="B37:B38"/>
    <mergeCell ref="C37:C38"/>
    <mergeCell ref="A27:A28"/>
    <mergeCell ref="B27:B28"/>
    <mergeCell ref="C27:C28"/>
    <mergeCell ref="A11:A12"/>
    <mergeCell ref="B11:B12"/>
    <mergeCell ref="C11:C12"/>
    <mergeCell ref="A23:A24"/>
    <mergeCell ref="B23:B24"/>
    <mergeCell ref="C23:C24"/>
    <mergeCell ref="A13:A14"/>
    <mergeCell ref="B13:B14"/>
    <mergeCell ref="C13:C14"/>
    <mergeCell ref="A25:A26"/>
    <mergeCell ref="A46:C46"/>
    <mergeCell ref="A47:C47"/>
    <mergeCell ref="C52:F52"/>
    <mergeCell ref="C53:F53"/>
    <mergeCell ref="C54:F54"/>
    <mergeCell ref="D25:D26"/>
    <mergeCell ref="A29:A30"/>
    <mergeCell ref="B29:B30"/>
    <mergeCell ref="C29:C30"/>
    <mergeCell ref="D29:D30"/>
    <mergeCell ref="A31:A32"/>
    <mergeCell ref="B31:B32"/>
    <mergeCell ref="C31:C32"/>
    <mergeCell ref="D31:D32"/>
    <mergeCell ref="A33:A34"/>
    <mergeCell ref="B33:B34"/>
    <mergeCell ref="C33:C34"/>
    <mergeCell ref="A44:C44"/>
    <mergeCell ref="A45:C45"/>
    <mergeCell ref="A41:A42"/>
    <mergeCell ref="B25:B26"/>
    <mergeCell ref="D27:D28"/>
    <mergeCell ref="C25:C26"/>
    <mergeCell ref="A37:A38"/>
    <mergeCell ref="C41:C42"/>
    <mergeCell ref="D41:D42"/>
    <mergeCell ref="A21:A22"/>
    <mergeCell ref="B21:B22"/>
    <mergeCell ref="C21:C22"/>
    <mergeCell ref="D11:D12"/>
    <mergeCell ref="D13:D14"/>
    <mergeCell ref="A19:A20"/>
    <mergeCell ref="B19:B20"/>
    <mergeCell ref="C19:C20"/>
    <mergeCell ref="B41:B42"/>
    <mergeCell ref="D37:D38"/>
    <mergeCell ref="A39:A40"/>
    <mergeCell ref="B39:B40"/>
    <mergeCell ref="C39:C40"/>
    <mergeCell ref="D39:D40"/>
    <mergeCell ref="D33:D34"/>
    <mergeCell ref="A35:A36"/>
    <mergeCell ref="B35:B36"/>
    <mergeCell ref="C35:C36"/>
    <mergeCell ref="D35:D36"/>
    <mergeCell ref="D23:D24"/>
    <mergeCell ref="D19:D20"/>
    <mergeCell ref="D21:D22"/>
    <mergeCell ref="A7:A8"/>
    <mergeCell ref="B7:B8"/>
    <mergeCell ref="C7:C8"/>
    <mergeCell ref="D7:D8"/>
    <mergeCell ref="A15:A16"/>
    <mergeCell ref="B15:B16"/>
    <mergeCell ref="C15:C16"/>
    <mergeCell ref="D15:D16"/>
    <mergeCell ref="A17:A18"/>
    <mergeCell ref="B17:B18"/>
    <mergeCell ref="C17:C18"/>
    <mergeCell ref="D17:D18"/>
    <mergeCell ref="A9:A10"/>
    <mergeCell ref="B9:B10"/>
    <mergeCell ref="C9:C10"/>
    <mergeCell ref="D9:D10"/>
  </mergeCells>
  <printOptions horizontalCentered="1"/>
  <pageMargins left="0.23622047244094491" right="0.23622047244094491" top="0.74803149606299213" bottom="0.74803149606299213" header="0.31496062992125984" footer="0.31496062992125984"/>
  <pageSetup paperSize="9" scale="32"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T390"/>
  <sheetViews>
    <sheetView tabSelected="1" view="pageBreakPreview" zoomScale="55" zoomScaleNormal="40" zoomScaleSheetLayoutView="55" workbookViewId="0">
      <pane ySplit="4" topLeftCell="A48" activePane="bottomLeft" state="frozen"/>
      <selection pane="bottomLeft" activeCell="C222" sqref="C222"/>
    </sheetView>
  </sheetViews>
  <sheetFormatPr defaultColWidth="9" defaultRowHeight="15"/>
  <cols>
    <col min="1" max="1" width="13.28515625" style="3" customWidth="1"/>
    <col min="2" max="3" width="25.7109375" style="3" customWidth="1"/>
    <col min="4" max="4" width="130.7109375" style="4" customWidth="1"/>
    <col min="5" max="5" width="15.7109375" style="1" customWidth="1"/>
    <col min="6" max="6" width="15.7109375" style="165" customWidth="1"/>
    <col min="7" max="8" width="20.7109375" style="17" customWidth="1"/>
    <col min="9" max="9" width="35.7109375" style="16" customWidth="1"/>
    <col min="10" max="10" width="11" customWidth="1"/>
    <col min="11" max="11" width="2.28515625" customWidth="1"/>
    <col min="12" max="12" width="1.42578125" customWidth="1"/>
    <col min="13" max="13" width="9" hidden="1" customWidth="1"/>
    <col min="14" max="14" width="3" customWidth="1"/>
    <col min="15" max="15" width="3.5703125" customWidth="1"/>
    <col min="16" max="17" width="1.42578125" customWidth="1"/>
    <col min="18" max="20" width="9" hidden="1" customWidth="1"/>
    <col min="21" max="21" width="3" customWidth="1"/>
    <col min="22" max="22" width="2.7109375" customWidth="1"/>
    <col min="23" max="23" width="1.140625" customWidth="1"/>
  </cols>
  <sheetData>
    <row r="1" spans="1:11" s="5" customFormat="1" ht="66" customHeight="1" thickBot="1">
      <c r="A1" s="446" t="s">
        <v>0</v>
      </c>
      <c r="B1" s="447"/>
      <c r="C1" s="447"/>
      <c r="D1" s="447"/>
      <c r="E1" s="447"/>
      <c r="F1" s="447"/>
      <c r="G1" s="447"/>
      <c r="H1" s="447"/>
      <c r="I1" s="448"/>
    </row>
    <row r="2" spans="1:11" s="5" customFormat="1" ht="59.45" customHeight="1">
      <c r="A2" s="451" t="s">
        <v>29</v>
      </c>
      <c r="B2" s="452"/>
      <c r="C2" s="452"/>
      <c r="D2" s="172" t="s">
        <v>38</v>
      </c>
      <c r="E2" s="458" t="s">
        <v>60</v>
      </c>
      <c r="F2" s="459"/>
      <c r="G2" s="460"/>
      <c r="H2" s="449" t="s">
        <v>61</v>
      </c>
      <c r="I2" s="450"/>
    </row>
    <row r="3" spans="1:11" s="6" customFormat="1" ht="24" customHeight="1">
      <c r="A3" s="456" t="s">
        <v>33</v>
      </c>
      <c r="B3" s="461" t="s">
        <v>62</v>
      </c>
      <c r="C3" s="462" t="s">
        <v>63</v>
      </c>
      <c r="D3" s="463" t="s">
        <v>64</v>
      </c>
      <c r="E3" s="440" t="s">
        <v>65</v>
      </c>
      <c r="F3" s="453" t="s">
        <v>66</v>
      </c>
      <c r="G3" s="54"/>
      <c r="H3" s="440" t="s">
        <v>67</v>
      </c>
      <c r="I3" s="455"/>
    </row>
    <row r="4" spans="1:11" s="7" customFormat="1" ht="48" customHeight="1">
      <c r="A4" s="457"/>
      <c r="B4" s="461"/>
      <c r="C4" s="462"/>
      <c r="D4" s="441"/>
      <c r="E4" s="441"/>
      <c r="F4" s="454"/>
      <c r="G4" s="55" t="s">
        <v>68</v>
      </c>
      <c r="H4" s="55" t="s">
        <v>69</v>
      </c>
      <c r="I4" s="56" t="s">
        <v>35</v>
      </c>
    </row>
    <row r="5" spans="1:11" s="85" customFormat="1" ht="39.950000000000003" customHeight="1">
      <c r="A5" s="187">
        <v>1</v>
      </c>
      <c r="B5" s="442"/>
      <c r="C5" s="442"/>
      <c r="D5" s="188" t="s">
        <v>70</v>
      </c>
      <c r="E5" s="188"/>
      <c r="F5" s="189"/>
      <c r="G5" s="188"/>
      <c r="H5" s="188"/>
      <c r="I5" s="190"/>
      <c r="K5" s="85" t="str">
        <f>UPPER(D5)</f>
        <v>LICITAÇÃO</v>
      </c>
    </row>
    <row r="6" spans="1:11" s="85" customFormat="1" ht="39.950000000000003" customHeight="1">
      <c r="A6" s="187">
        <v>3</v>
      </c>
      <c r="B6" s="442"/>
      <c r="C6" s="442"/>
      <c r="D6" s="188" t="s">
        <v>71</v>
      </c>
      <c r="E6" s="188"/>
      <c r="F6" s="189"/>
      <c r="G6" s="188"/>
      <c r="H6" s="188"/>
      <c r="I6" s="190">
        <f>SUM(I7:I13)</f>
        <v>139102.53</v>
      </c>
      <c r="J6" s="143"/>
      <c r="K6" s="85" t="str">
        <f t="shared" ref="K6:K70" si="0">UPPER(D6)</f>
        <v>SERVIÇOS PRELIMINARES</v>
      </c>
    </row>
    <row r="7" spans="1:11" s="36" customFormat="1" ht="40.15" customHeight="1">
      <c r="A7" s="191">
        <v>3.1</v>
      </c>
      <c r="B7" s="191" t="s">
        <v>72</v>
      </c>
      <c r="C7" s="197" t="s">
        <v>73</v>
      </c>
      <c r="D7" s="198" t="s">
        <v>74</v>
      </c>
      <c r="E7" s="199" t="s">
        <v>75</v>
      </c>
      <c r="F7" s="200">
        <f>'MEMORIA DE CÁLCULO'!J5</f>
        <v>8</v>
      </c>
      <c r="G7" s="192">
        <v>242.13</v>
      </c>
      <c r="H7" s="192">
        <f t="shared" ref="H7:H13" si="1">G7*J7</f>
        <v>314.59950899999995</v>
      </c>
      <c r="I7" s="192">
        <f t="shared" ref="I7" si="2">ROUND(F7*H7,2)</f>
        <v>2516.8000000000002</v>
      </c>
      <c r="J7" s="143">
        <v>1.2992999999999999</v>
      </c>
      <c r="K7" s="85" t="str">
        <f t="shared" si="0"/>
        <v>PLACA DE OBRA NAS DIMENSÕES DE 2.0 X 4.0 M, PADRÃO DER</v>
      </c>
    </row>
    <row r="8" spans="1:11" s="36" customFormat="1" ht="60" customHeight="1">
      <c r="A8" s="191">
        <v>3.2</v>
      </c>
      <c r="B8" s="191" t="s">
        <v>72</v>
      </c>
      <c r="C8" s="197">
        <v>20701</v>
      </c>
      <c r="D8" s="198" t="s">
        <v>76</v>
      </c>
      <c r="E8" s="199" t="s">
        <v>75</v>
      </c>
      <c r="F8" s="200">
        <f>'MEMORIA DE CÁLCULO'!J6</f>
        <v>8</v>
      </c>
      <c r="G8" s="192">
        <v>836.37</v>
      </c>
      <c r="H8" s="192">
        <f t="shared" si="1"/>
        <v>1086.6955409999998</v>
      </c>
      <c r="I8" s="192">
        <f t="shared" ref="I8:I9" si="3">ROUND(F8*H8,2)</f>
        <v>8693.56</v>
      </c>
      <c r="J8" s="143">
        <v>1.2992999999999999</v>
      </c>
      <c r="K8" s="85" t="str">
        <f t="shared" si="0"/>
        <v>BARRACÃO PARA ESCRITÓRIO COM SANITÁRIO ÁREA DE 14.50 M2, DE CHAPA DE COMPENS. 12MM E PONTALETE 8X8CM, PISO CIMENTADO E COBERTURA DE TELHA DE FIBROC. 6MM, INCL. PONTO DE LUZ E CX. DE INSPEÇÃO, CONF. PROJETO (1 UTILIZAÇÃO)</v>
      </c>
    </row>
    <row r="9" spans="1:11" s="36" customFormat="1" ht="60" customHeight="1">
      <c r="A9" s="191">
        <v>3.3</v>
      </c>
      <c r="B9" s="191" t="s">
        <v>72</v>
      </c>
      <c r="C9" s="197">
        <v>20702</v>
      </c>
      <c r="D9" s="198" t="s">
        <v>77</v>
      </c>
      <c r="E9" s="199" t="s">
        <v>75</v>
      </c>
      <c r="F9" s="200">
        <f>'MEMORIA DE CÁLCULO'!J7</f>
        <v>8</v>
      </c>
      <c r="G9" s="192">
        <v>616.62</v>
      </c>
      <c r="H9" s="192">
        <f t="shared" si="1"/>
        <v>801.17436599999996</v>
      </c>
      <c r="I9" s="192">
        <f t="shared" si="3"/>
        <v>6409.39</v>
      </c>
      <c r="J9" s="143">
        <v>1.2992999999999999</v>
      </c>
      <c r="K9" s="85" t="str">
        <f t="shared" si="0"/>
        <v>BARRACÃO PARA ALMOXARIFADO ÁREA DE 10.90M2, DE CHAPA DE COMPENSADO DE 12MM E PONTALETE 8X8CM, PISO CIMENTADO E COBERTURA DE TELHAS DE FIBROCIMENTO DE 6MM, INCL. PONTO DE LUZ, CONF. PROJETO (1 UTILIZAÇÃO)</v>
      </c>
    </row>
    <row r="10" spans="1:11" s="36" customFormat="1" ht="60" customHeight="1">
      <c r="A10" s="191">
        <v>3.4</v>
      </c>
      <c r="B10" s="191" t="s">
        <v>72</v>
      </c>
      <c r="C10" s="197">
        <v>20713</v>
      </c>
      <c r="D10" s="201" t="s">
        <v>78</v>
      </c>
      <c r="E10" s="199" t="s">
        <v>79</v>
      </c>
      <c r="F10" s="200">
        <f>'MEMORIA DE CÁLCULO'!J8</f>
        <v>20</v>
      </c>
      <c r="G10" s="192">
        <v>494.19</v>
      </c>
      <c r="H10" s="192">
        <f t="shared" si="1"/>
        <v>642.10106699999994</v>
      </c>
      <c r="I10" s="192">
        <f t="shared" ref="I10:I12" si="4">ROUND(F10*H10,2)</f>
        <v>12842.02</v>
      </c>
      <c r="J10" s="143">
        <v>1.2992999999999999</v>
      </c>
      <c r="K10" s="85" t="str">
        <f t="shared" si="0"/>
        <v>REDE DE LUZ, INCL. PADRÃO ENTRADA DE ENERGIA TRIFÁS., CABO DE LIGAÇÃO ATÉ BARRACÕES, QUADRO DE DISTRIB., DISJ. E CHAVE DE FORÇA (QUANDO NECESSÁRIO), CONS. 20M ENTRE PADRÃO ENTRADA E QDG, CONF. PROJETO (1 UTILIZAÇÃO</v>
      </c>
    </row>
    <row r="11" spans="1:11" s="36" customFormat="1" ht="63" customHeight="1">
      <c r="A11" s="191">
        <v>3.5</v>
      </c>
      <c r="B11" s="191" t="s">
        <v>72</v>
      </c>
      <c r="C11" s="197">
        <v>140201</v>
      </c>
      <c r="D11" s="201" t="s">
        <v>80</v>
      </c>
      <c r="E11" s="199" t="s">
        <v>81</v>
      </c>
      <c r="F11" s="200">
        <f>'MEMORIA DE CÁLCULO'!J9</f>
        <v>1</v>
      </c>
      <c r="G11" s="192">
        <v>416.49</v>
      </c>
      <c r="H11" s="192">
        <f t="shared" si="1"/>
        <v>541.14545699999996</v>
      </c>
      <c r="I11" s="192">
        <f t="shared" si="4"/>
        <v>541.15</v>
      </c>
      <c r="J11" s="143">
        <v>1.2992999999999999</v>
      </c>
      <c r="K11" s="85" t="str">
        <f t="shared" si="0"/>
        <v>PADRÃO DE ENTRADA D' ÁGUA COM CAVALETE DE PVC PARA HIDRÔMETRO COM DIÂMETRO DE 3/4" - PADRÃO 1C DA CESAN. INSTALADO EM VÃO DE MURO PROTEGIDO COM GRADEAMENTO. INCLUSIVE BASE DE CONCRETO MAGRO, TUBULAÇÃO, CONEXÕES E REGISTRO. CONFERIR DETALHE.</v>
      </c>
    </row>
    <row r="12" spans="1:11" ht="58.5" customHeight="1">
      <c r="A12" s="193">
        <v>3.6</v>
      </c>
      <c r="B12" s="193" t="s">
        <v>72</v>
      </c>
      <c r="C12" s="202">
        <v>20350</v>
      </c>
      <c r="D12" s="198" t="s">
        <v>82</v>
      </c>
      <c r="E12" s="199" t="s">
        <v>79</v>
      </c>
      <c r="F12" s="200">
        <f>'MEMORIA DE CÁLCULO'!J10</f>
        <v>321.34999999999997</v>
      </c>
      <c r="G12" s="147">
        <v>205.45</v>
      </c>
      <c r="H12" s="147">
        <f t="shared" si="1"/>
        <v>266.94118499999996</v>
      </c>
      <c r="I12" s="147">
        <f t="shared" si="4"/>
        <v>85781.55</v>
      </c>
      <c r="J12" s="143">
        <v>1.2992999999999999</v>
      </c>
      <c r="K12" s="85" t="str">
        <f t="shared" si="0"/>
        <v>TAPUME TELHA METÁLICA ONDULADA EM AÇO GALVALUME 0,50MM BRANCA H=2,20M, INCL. MONTAGEM ESTR. MAD. 8"X8", C/ADESIVO "DER-ES" 60X60CM A CADA 10M, INCL. FAIXAS PINT. ESMALTE SINT. CORES AZUL C/ H=30CM E ROSA C/ H=10CM (REAPROVEITAMENTO 2X)</v>
      </c>
    </row>
    <row r="13" spans="1:11" ht="49.9" customHeight="1">
      <c r="A13" s="191" t="s">
        <v>83</v>
      </c>
      <c r="B13" s="191" t="s">
        <v>84</v>
      </c>
      <c r="C13" s="197">
        <v>99059</v>
      </c>
      <c r="D13" s="194" t="s">
        <v>85</v>
      </c>
      <c r="E13" s="195" t="s">
        <v>79</v>
      </c>
      <c r="F13" s="203">
        <f>'MEMORIA DE CÁLCULO'!J16</f>
        <v>274.7</v>
      </c>
      <c r="G13" s="192">
        <v>62.53</v>
      </c>
      <c r="H13" s="192">
        <f t="shared" si="1"/>
        <v>81.245228999999995</v>
      </c>
      <c r="I13" s="196">
        <f t="shared" ref="I13" si="5">ROUND(F13*H13,2)</f>
        <v>22318.06</v>
      </c>
      <c r="J13" s="143">
        <v>1.2992999999999999</v>
      </c>
      <c r="K13" s="85" t="str">
        <f t="shared" si="0"/>
        <v>'LOCACAO CONVENCIONAL DE OBRA, UTILIZANDO GABARITO DE TÁBUAS CORRIDAS PONTALETADAS A CADA 2,00M - 2 UTILIZAÇÕES. AF_10/2018</v>
      </c>
    </row>
    <row r="14" spans="1:11" s="85" customFormat="1" ht="40.15" customHeight="1">
      <c r="A14" s="187">
        <v>4</v>
      </c>
      <c r="B14" s="442"/>
      <c r="C14" s="442"/>
      <c r="D14" s="188" t="s">
        <v>86</v>
      </c>
      <c r="E14" s="188"/>
      <c r="F14" s="189"/>
      <c r="G14" s="188"/>
      <c r="H14" s="188"/>
      <c r="I14" s="190">
        <f>SUM(I15:I17)</f>
        <v>190961.05</v>
      </c>
      <c r="J14" s="143"/>
      <c r="K14" s="85" t="str">
        <f t="shared" si="0"/>
        <v>MOVIMENTAÇÃO DE TERRA</v>
      </c>
    </row>
    <row r="15" spans="1:11" ht="40.15" customHeight="1">
      <c r="A15" s="191">
        <v>4.0999999999999996</v>
      </c>
      <c r="B15" s="191" t="s">
        <v>84</v>
      </c>
      <c r="C15" s="197">
        <v>96385</v>
      </c>
      <c r="D15" s="194" t="s">
        <v>87</v>
      </c>
      <c r="E15" s="195" t="s">
        <v>88</v>
      </c>
      <c r="F15" s="203">
        <f>'MEMORIA DE CÁLCULO'!J19</f>
        <v>6027.5</v>
      </c>
      <c r="G15" s="192">
        <v>10.96</v>
      </c>
      <c r="H15" s="192">
        <f>G15*J15</f>
        <v>14.240328</v>
      </c>
      <c r="I15" s="196">
        <f t="shared" ref="I15" si="6">ROUND(F15*H15,2)</f>
        <v>85833.58</v>
      </c>
      <c r="J15" s="143">
        <v>1.2992999999999999</v>
      </c>
      <c r="K15" s="85" t="str">
        <f t="shared" si="0"/>
        <v>EXECUÇÃO E COMPACTAÇÃO DE ATERRO COM SOLO PREDOMINANTEMENTE ARGILOSO EXCLUSIVE SOLO, ESCAVAÇÃO, CARGA E TRANSPORTE. AF_11/2019</v>
      </c>
    </row>
    <row r="16" spans="1:11" s="36" customFormat="1" ht="40.15" customHeight="1">
      <c r="A16" s="191">
        <v>4.2</v>
      </c>
      <c r="B16" s="191" t="s">
        <v>72</v>
      </c>
      <c r="C16" s="197">
        <v>30103</v>
      </c>
      <c r="D16" s="194" t="s">
        <v>89</v>
      </c>
      <c r="E16" s="195" t="s">
        <v>90</v>
      </c>
      <c r="F16" s="203">
        <f>'MEMORIA DE CÁLCULO'!J21</f>
        <v>2236.5475000000001</v>
      </c>
      <c r="G16" s="192">
        <v>12.93</v>
      </c>
      <c r="H16" s="192">
        <f>G16*J16</f>
        <v>16.799948999999998</v>
      </c>
      <c r="I16" s="204">
        <f t="shared" ref="I16" si="7">ROUND(F16*H16,2)</f>
        <v>37573.879999999997</v>
      </c>
      <c r="J16" s="143">
        <v>1.2992999999999999</v>
      </c>
      <c r="K16" s="85" t="str">
        <f t="shared" si="0"/>
        <v>ESCAVAÇÃO MECÂNICA EM MATERIAL DE 1A. CATEGORIA</v>
      </c>
    </row>
    <row r="17" spans="1:11" ht="40.15" customHeight="1">
      <c r="A17" s="191">
        <v>4.3</v>
      </c>
      <c r="B17" s="191" t="s">
        <v>84</v>
      </c>
      <c r="C17" s="197">
        <v>93382</v>
      </c>
      <c r="D17" s="194" t="s">
        <v>91</v>
      </c>
      <c r="E17" s="195" t="s">
        <v>88</v>
      </c>
      <c r="F17" s="203">
        <f>'MEMORIA DE CÁLCULO'!J29</f>
        <v>1623.2375</v>
      </c>
      <c r="G17" s="192">
        <v>32.03</v>
      </c>
      <c r="H17" s="192">
        <f>G17*J17</f>
        <v>41.616579000000002</v>
      </c>
      <c r="I17" s="204">
        <f t="shared" ref="I17" si="8">ROUND(F17*H17,2)</f>
        <v>67553.59</v>
      </c>
      <c r="J17" s="143">
        <v>1.2992999999999999</v>
      </c>
      <c r="K17" s="85" t="str">
        <f t="shared" si="0"/>
        <v>REATERRO MANUAL DE VALAS COM COMPACTAÇÃO MECANIZADA. AF_04/2016</v>
      </c>
    </row>
    <row r="18" spans="1:11" s="85" customFormat="1" ht="40.15" customHeight="1">
      <c r="A18" s="205">
        <v>5</v>
      </c>
      <c r="B18" s="443"/>
      <c r="C18" s="443"/>
      <c r="D18" s="188" t="s">
        <v>92</v>
      </c>
      <c r="E18" s="188"/>
      <c r="F18" s="189"/>
      <c r="G18" s="188"/>
      <c r="H18" s="188"/>
      <c r="I18" s="190">
        <f>I19+I27</f>
        <v>4258983.28</v>
      </c>
      <c r="J18" s="143"/>
      <c r="K18" s="85" t="str">
        <f t="shared" si="0"/>
        <v>ESTRUTURAL</v>
      </c>
    </row>
    <row r="19" spans="1:11" s="125" customFormat="1" ht="40.15" customHeight="1">
      <c r="A19" s="206">
        <v>5.0999999999999996</v>
      </c>
      <c r="B19" s="444"/>
      <c r="C19" s="444"/>
      <c r="D19" s="207" t="s">
        <v>93</v>
      </c>
      <c r="E19" s="207"/>
      <c r="F19" s="208"/>
      <c r="G19" s="207"/>
      <c r="H19" s="207"/>
      <c r="I19" s="209">
        <f>SUM(I20:I26)</f>
        <v>2065866.4700000002</v>
      </c>
      <c r="J19" s="143"/>
      <c r="K19" s="85" t="str">
        <f t="shared" si="0"/>
        <v>FUNDAÇÕES</v>
      </c>
    </row>
    <row r="20" spans="1:11" ht="40.15" customHeight="1">
      <c r="A20" s="210" t="s">
        <v>94</v>
      </c>
      <c r="B20" s="191" t="s">
        <v>72</v>
      </c>
      <c r="C20" s="197">
        <v>40231</v>
      </c>
      <c r="D20" s="201" t="s">
        <v>95</v>
      </c>
      <c r="E20" s="197" t="s">
        <v>88</v>
      </c>
      <c r="F20" s="203">
        <f>'MEMORIA DE CÁLCULO'!J36</f>
        <v>176.71000000000004</v>
      </c>
      <c r="G20" s="211">
        <v>677.48</v>
      </c>
      <c r="H20" s="192">
        <f t="shared" ref="H20:H25" si="9">G20*J20</f>
        <v>880.24976399999991</v>
      </c>
      <c r="I20" s="212">
        <f t="shared" ref="I20:I25" si="10">ROUND(F20*H20,2)</f>
        <v>155548.94</v>
      </c>
      <c r="J20" s="143">
        <v>1.2992999999999999</v>
      </c>
      <c r="K20" s="85" t="str">
        <f t="shared" si="0"/>
        <v>FORNECIMENTO, PREPARO E APLICAÇÃO DE CONCRETO MAGRO COM CONSUMO MÍNIMO DE CIMENTO DE 250 KG/M3 (BRITA 1 E 2) - (5% DE PERDAS JÁ INCLUÍDO NO CUSTO)</v>
      </c>
    </row>
    <row r="21" spans="1:11" ht="40.15" customHeight="1">
      <c r="A21" s="210" t="s">
        <v>96</v>
      </c>
      <c r="B21" s="191" t="s">
        <v>72</v>
      </c>
      <c r="C21" s="197">
        <v>40253</v>
      </c>
      <c r="D21" s="198" t="s">
        <v>97</v>
      </c>
      <c r="E21" s="213" t="s">
        <v>88</v>
      </c>
      <c r="F21" s="203">
        <f>'MEMORIA DE CÁLCULO'!J45</f>
        <v>570.95000000000005</v>
      </c>
      <c r="G21" s="211">
        <v>708.4</v>
      </c>
      <c r="H21" s="192">
        <f t="shared" si="9"/>
        <v>920.4241199999999</v>
      </c>
      <c r="I21" s="204">
        <f t="shared" si="10"/>
        <v>525516.15</v>
      </c>
      <c r="J21" s="143">
        <v>1.2992999999999999</v>
      </c>
      <c r="K21" s="85" t="str">
        <f t="shared" si="0"/>
        <v>FORNECIMENTO E APLICAÇÃO DE CONCRETO USINADO FCK=30 MPA - CONSIDERANDO LANÇAMENTO MANUAL PARA INFRA-ESTRUTURA (5% DE PERDAS JÁ INCLUÍDO NO CUSTO)</v>
      </c>
    </row>
    <row r="22" spans="1:11" ht="40.15" customHeight="1">
      <c r="A22" s="210" t="s">
        <v>98</v>
      </c>
      <c r="B22" s="191" t="s">
        <v>72</v>
      </c>
      <c r="C22" s="197">
        <v>40206</v>
      </c>
      <c r="D22" s="201" t="s">
        <v>99</v>
      </c>
      <c r="E22" s="213" t="s">
        <v>75</v>
      </c>
      <c r="F22" s="203">
        <f>'MEMORIA DE CÁLCULO'!J54</f>
        <v>2642.7699999999995</v>
      </c>
      <c r="G22" s="211">
        <v>78.05</v>
      </c>
      <c r="H22" s="192">
        <f t="shared" si="9"/>
        <v>101.41036499999998</v>
      </c>
      <c r="I22" s="212">
        <f t="shared" si="10"/>
        <v>268004.27</v>
      </c>
      <c r="J22" s="143">
        <v>1.2992999999999999</v>
      </c>
      <c r="K22" s="85" t="str">
        <f t="shared" si="0"/>
        <v>FÔRMA DE TÁBUA DE MADEIRA DE 2.5 X 30.0 CM PARA FUNDAÇÕES, LEVANDO-SE EM CONTA A UTILIZAÇÃO 5 VEZES (INCLUIDO O MATERIAL, CORTE, MONTAGEM, ESCORAMENTO E DESFORMA)</v>
      </c>
    </row>
    <row r="23" spans="1:11" ht="40.15" customHeight="1">
      <c r="A23" s="210" t="s">
        <v>100</v>
      </c>
      <c r="B23" s="191" t="s">
        <v>72</v>
      </c>
      <c r="C23" s="197" t="s">
        <v>101</v>
      </c>
      <c r="D23" s="198" t="s">
        <v>102</v>
      </c>
      <c r="E23" s="213" t="s">
        <v>103</v>
      </c>
      <c r="F23" s="203">
        <f>'MEMORIA DE CÁLCULO'!J63</f>
        <v>9454</v>
      </c>
      <c r="G23" s="211">
        <v>11.95</v>
      </c>
      <c r="H23" s="192">
        <f t="shared" si="9"/>
        <v>15.526634999999997</v>
      </c>
      <c r="I23" s="204">
        <f t="shared" si="10"/>
        <v>146788.81</v>
      </c>
      <c r="J23" s="143">
        <v>1.2992999999999999</v>
      </c>
      <c r="K23" s="85" t="str">
        <f t="shared" si="0"/>
        <v>FORNECIMENTO, DOBRAGEM E COLOCAÇÃO EM FÔRMA, DE ARMADURA CA-60 B FINA, DIÂMETRO DE 4.0 A 7.0MM</v>
      </c>
    </row>
    <row r="24" spans="1:11" ht="40.15" customHeight="1">
      <c r="A24" s="210" t="s">
        <v>104</v>
      </c>
      <c r="B24" s="191" t="s">
        <v>72</v>
      </c>
      <c r="C24" s="197" t="s">
        <v>105</v>
      </c>
      <c r="D24" s="198" t="s">
        <v>106</v>
      </c>
      <c r="E24" s="213" t="s">
        <v>103</v>
      </c>
      <c r="F24" s="203">
        <f>'MEMORIA DE CÁLCULO'!J67</f>
        <v>8429</v>
      </c>
      <c r="G24" s="211">
        <v>11.65</v>
      </c>
      <c r="H24" s="192">
        <f t="shared" si="9"/>
        <v>15.136844999999999</v>
      </c>
      <c r="I24" s="204">
        <f t="shared" si="10"/>
        <v>127588.47</v>
      </c>
      <c r="J24" s="143">
        <v>1.2992999999999999</v>
      </c>
      <c r="K24" s="85" t="str">
        <f t="shared" si="0"/>
        <v>FORNECIMENTO, DOBRAGEM E COLOCAÇÃO EM FÔRMA, DE ARMADURA CA-50 A MÉDIA, DIÂMETRO DE 6.3 A 10.0 MM</v>
      </c>
    </row>
    <row r="25" spans="1:11" ht="40.15" customHeight="1">
      <c r="A25" s="210" t="s">
        <v>107</v>
      </c>
      <c r="B25" s="191" t="s">
        <v>72</v>
      </c>
      <c r="C25" s="197" t="s">
        <v>108</v>
      </c>
      <c r="D25" s="198" t="s">
        <v>109</v>
      </c>
      <c r="E25" s="197" t="s">
        <v>103</v>
      </c>
      <c r="F25" s="203">
        <f>'MEMORIA DE CÁLCULO'!J72</f>
        <v>17660</v>
      </c>
      <c r="G25" s="211">
        <v>12.08</v>
      </c>
      <c r="H25" s="192">
        <f t="shared" si="9"/>
        <v>15.695543999999998</v>
      </c>
      <c r="I25" s="204">
        <f t="shared" si="10"/>
        <v>277183.31</v>
      </c>
      <c r="J25" s="143">
        <v>1.2992999999999999</v>
      </c>
      <c r="K25" s="85" t="str">
        <f t="shared" si="0"/>
        <v>FORNECIMENTO, DOBRAGEM E COLOCAÇÃO EM FÔRMA, DE ARMADURA CA-50 A GROSSA, DIÂMETRO DE 12.5 A 25.0MM</v>
      </c>
    </row>
    <row r="26" spans="1:11" ht="49.5" customHeight="1">
      <c r="A26" s="210" t="s">
        <v>110</v>
      </c>
      <c r="B26" s="191" t="s">
        <v>111</v>
      </c>
      <c r="C26" s="197" t="s">
        <v>112</v>
      </c>
      <c r="D26" s="201" t="s">
        <v>113</v>
      </c>
      <c r="E26" s="197" t="s">
        <v>79</v>
      </c>
      <c r="F26" s="203">
        <f>'MEMORIA DE CÁLCULO'!J78</f>
        <v>113.92</v>
      </c>
      <c r="G26" s="211">
        <f>'COMPOSIÇÃO DE CUSTO'!F12</f>
        <v>3818.7462</v>
      </c>
      <c r="H26" s="192">
        <f t="shared" ref="H26" si="11">G26*J26</f>
        <v>4961.69693766</v>
      </c>
      <c r="I26" s="204">
        <f t="shared" ref="I26" si="12">ROUND(F26*H26,2)</f>
        <v>565236.52</v>
      </c>
      <c r="J26" s="143">
        <v>1.2992999999999999</v>
      </c>
      <c r="K26" s="85" t="str">
        <f t="shared" si="0"/>
        <v>GABIÃO COM TELA DE ARAME GALVANIZADO, FIO 2,7MM, MALHA HEXAGONAL 8 X 10CM, TIPO CAIXA</v>
      </c>
    </row>
    <row r="27" spans="1:11" s="125" customFormat="1" ht="40.15" customHeight="1">
      <c r="A27" s="206">
        <v>5.2</v>
      </c>
      <c r="B27" s="444"/>
      <c r="C27" s="444"/>
      <c r="D27" s="207" t="s">
        <v>114</v>
      </c>
      <c r="E27" s="207"/>
      <c r="F27" s="208"/>
      <c r="G27" s="207"/>
      <c r="H27" s="207"/>
      <c r="I27" s="209">
        <f>SUM(I28:I33)</f>
        <v>2193116.81</v>
      </c>
      <c r="J27" s="143"/>
      <c r="K27" s="85" t="str">
        <f t="shared" si="0"/>
        <v>SUPER-ESTRUTURA</v>
      </c>
    </row>
    <row r="28" spans="1:11" ht="40.15" customHeight="1">
      <c r="A28" s="210" t="s">
        <v>115</v>
      </c>
      <c r="B28" s="191" t="s">
        <v>72</v>
      </c>
      <c r="C28" s="197">
        <v>40331</v>
      </c>
      <c r="D28" s="198" t="s">
        <v>116</v>
      </c>
      <c r="E28" s="213" t="s">
        <v>88</v>
      </c>
      <c r="F28" s="203">
        <f>'MEMORIA DE CÁLCULO'!J81</f>
        <v>504.7</v>
      </c>
      <c r="G28" s="211">
        <v>669.7</v>
      </c>
      <c r="H28" s="192">
        <f t="shared" ref="H28:H33" si="13">G28*J28</f>
        <v>870.14121</v>
      </c>
      <c r="I28" s="204">
        <f t="shared" ref="I28:I32" si="14">ROUND(F28*H28,2)</f>
        <v>439160.27</v>
      </c>
      <c r="J28" s="143">
        <v>1.2992999999999999</v>
      </c>
      <c r="K28" s="85" t="str">
        <f t="shared" si="0"/>
        <v>FORNECIMENTO E APLICAÇÃO DE CONCRETO USINADO FCK=30 MPA - CONSIDERANDO BOMBEAMENTO (5% DE PERDAS JÁ INCLUÍDO NO CUSTO) (6% DE TAXA P/ CONCR. BOMBEAVEL)</v>
      </c>
    </row>
    <row r="29" spans="1:11" ht="49.9" customHeight="1">
      <c r="A29" s="210" t="s">
        <v>117</v>
      </c>
      <c r="B29" s="191" t="s">
        <v>72</v>
      </c>
      <c r="C29" s="197">
        <v>40337</v>
      </c>
      <c r="D29" s="198" t="s">
        <v>118</v>
      </c>
      <c r="E29" s="213" t="s">
        <v>75</v>
      </c>
      <c r="F29" s="203">
        <f>'MEMORIA DE CÁLCULO'!J85</f>
        <v>2785.6000000000004</v>
      </c>
      <c r="G29" s="211">
        <v>98.69</v>
      </c>
      <c r="H29" s="192">
        <f t="shared" si="13"/>
        <v>128.22791699999999</v>
      </c>
      <c r="I29" s="212">
        <f t="shared" si="14"/>
        <v>357191.69</v>
      </c>
      <c r="J29" s="143">
        <v>1.2992999999999999</v>
      </c>
      <c r="K29" s="85" t="str">
        <f t="shared" si="0"/>
        <v>FÔRMA EM CHAPA DE MADEIRA COMPENSADA PLASTIFICADA 12MM PARA ESTRUTURA EM GERAL, 5 REAPROVEITAMENTOS, REFORÇADA COM SARRAFOS DE MADEIRA 2.5X10CM (INCL MATERIAL, CORTE, MONTAGEM, ESCORAS EM EUCALIPTO E DESFORMA)</v>
      </c>
    </row>
    <row r="30" spans="1:11" ht="40.15" customHeight="1">
      <c r="A30" s="210" t="s">
        <v>119</v>
      </c>
      <c r="B30" s="191" t="s">
        <v>72</v>
      </c>
      <c r="C30" s="197">
        <v>40333</v>
      </c>
      <c r="D30" s="198" t="s">
        <v>102</v>
      </c>
      <c r="E30" s="213" t="s">
        <v>103</v>
      </c>
      <c r="F30" s="203">
        <f>'MEMORIA DE CÁLCULO'!J89</f>
        <v>1023</v>
      </c>
      <c r="G30" s="211">
        <v>11.95</v>
      </c>
      <c r="H30" s="192">
        <f t="shared" si="13"/>
        <v>15.526634999999997</v>
      </c>
      <c r="I30" s="204">
        <f t="shared" ref="I30" si="15">ROUND(F30*H30,2)</f>
        <v>15883.75</v>
      </c>
      <c r="J30" s="143">
        <v>1.2992999999999999</v>
      </c>
      <c r="K30" s="85" t="str">
        <f t="shared" si="0"/>
        <v>FORNECIMENTO, DOBRAGEM E COLOCAÇÃO EM FÔRMA, DE ARMADURA CA-60 B FINA, DIÂMETRO DE 4.0 A 7.0MM</v>
      </c>
    </row>
    <row r="31" spans="1:11" ht="40.15" customHeight="1">
      <c r="A31" s="210" t="s">
        <v>120</v>
      </c>
      <c r="B31" s="191" t="s">
        <v>72</v>
      </c>
      <c r="C31" s="197" t="s">
        <v>121</v>
      </c>
      <c r="D31" s="198" t="s">
        <v>106</v>
      </c>
      <c r="E31" s="213" t="s">
        <v>103</v>
      </c>
      <c r="F31" s="203">
        <f>'MEMORIA DE CÁLCULO'!J91</f>
        <v>28397</v>
      </c>
      <c r="G31" s="211">
        <v>11.65</v>
      </c>
      <c r="H31" s="192">
        <f t="shared" si="13"/>
        <v>15.136844999999999</v>
      </c>
      <c r="I31" s="204">
        <f t="shared" si="14"/>
        <v>429840.99</v>
      </c>
      <c r="J31" s="143">
        <v>1.2992999999999999</v>
      </c>
      <c r="K31" s="85" t="str">
        <f t="shared" si="0"/>
        <v>FORNECIMENTO, DOBRAGEM E COLOCAÇÃO EM FÔRMA, DE ARMADURA CA-50 A MÉDIA, DIÂMETRO DE 6.3 A 10.0 MM</v>
      </c>
    </row>
    <row r="32" spans="1:11" ht="40.15" customHeight="1">
      <c r="A32" s="210" t="s">
        <v>122</v>
      </c>
      <c r="B32" s="191" t="s">
        <v>72</v>
      </c>
      <c r="C32" s="197" t="s">
        <v>123</v>
      </c>
      <c r="D32" s="198" t="s">
        <v>109</v>
      </c>
      <c r="E32" s="197" t="s">
        <v>103</v>
      </c>
      <c r="F32" s="203">
        <f>'MEMORIA DE CÁLCULO'!J94</f>
        <v>32498</v>
      </c>
      <c r="G32" s="211">
        <v>12.08</v>
      </c>
      <c r="H32" s="192">
        <f t="shared" si="13"/>
        <v>15.695543999999998</v>
      </c>
      <c r="I32" s="204">
        <f t="shared" si="14"/>
        <v>510073.79</v>
      </c>
      <c r="J32" s="143">
        <v>1.2992999999999999</v>
      </c>
      <c r="K32" s="85" t="str">
        <f t="shared" si="0"/>
        <v>FORNECIMENTO, DOBRAGEM E COLOCAÇÃO EM FÔRMA, DE ARMADURA CA-50 A GROSSA, DIÂMETRO DE 12.5 A 25.0MM</v>
      </c>
    </row>
    <row r="33" spans="1:11" ht="49.9" customHeight="1">
      <c r="A33" s="210" t="s">
        <v>124</v>
      </c>
      <c r="B33" s="191" t="s">
        <v>125</v>
      </c>
      <c r="C33" s="197" t="s">
        <v>126</v>
      </c>
      <c r="D33" s="341" t="s">
        <v>127</v>
      </c>
      <c r="E33" s="213" t="s">
        <v>75</v>
      </c>
      <c r="F33" s="203">
        <f>'MEMORIA DE CÁLCULO'!J97</f>
        <v>2653.8500000000004</v>
      </c>
      <c r="G33" s="211">
        <f>'COMPOSIÇÃO DE CUSTO'!F20</f>
        <v>127.88500000000002</v>
      </c>
      <c r="H33" s="192">
        <f t="shared" si="13"/>
        <v>166.16098050000002</v>
      </c>
      <c r="I33" s="212">
        <f t="shared" ref="I33" si="16">ROUND(F33*H33,2)</f>
        <v>440966.32</v>
      </c>
      <c r="J33" s="143">
        <v>1.2992999999999999</v>
      </c>
      <c r="K33" s="85" t="str">
        <f t="shared" si="0"/>
        <v>LAJE PRÉ-MOLDADA, A REVESTIR, INCLUSIVE CAPEAMENTO E = 4 CM, SC = 200 KG/M2, L = 8,00 M</v>
      </c>
    </row>
    <row r="34" spans="1:11" s="85" customFormat="1" ht="40.15" customHeight="1">
      <c r="A34" s="187">
        <v>6</v>
      </c>
      <c r="B34" s="205"/>
      <c r="C34" s="205"/>
      <c r="D34" s="188" t="s">
        <v>128</v>
      </c>
      <c r="E34" s="188"/>
      <c r="F34" s="189"/>
      <c r="G34" s="188"/>
      <c r="H34" s="188"/>
      <c r="I34" s="214">
        <f>SUM(I35:I37)</f>
        <v>435707.88517754187</v>
      </c>
      <c r="J34" s="143"/>
      <c r="K34" s="85" t="str">
        <f t="shared" si="0"/>
        <v>PAREDES E PAINÉIS</v>
      </c>
    </row>
    <row r="35" spans="1:11" ht="49.9" customHeight="1">
      <c r="A35" s="215">
        <v>6.1</v>
      </c>
      <c r="B35" s="191" t="s">
        <v>72</v>
      </c>
      <c r="C35" s="193">
        <v>50602</v>
      </c>
      <c r="D35" s="216" t="s">
        <v>129</v>
      </c>
      <c r="E35" s="217" t="s">
        <v>75</v>
      </c>
      <c r="F35" s="218">
        <f>'MEMORIA DE CÁLCULO'!J107</f>
        <v>3345.2200199999984</v>
      </c>
      <c r="G35" s="219">
        <v>81.28</v>
      </c>
      <c r="H35" s="192">
        <f>G35*J35</f>
        <v>105.60710399999999</v>
      </c>
      <c r="I35" s="147">
        <f>H35*F35</f>
        <v>353278.99855502188</v>
      </c>
      <c r="J35" s="143">
        <v>1.2992999999999999</v>
      </c>
      <c r="K35" s="85" t="str">
        <f t="shared" si="0"/>
        <v>ALVENARIA DE BLOCOS DE CONCRETO 14X19X39CM, C/ RESIST. MÍNIMO A COMPRES. 2.5 MPA, ASSENT. C/ ARG. DE CIMENTO, CAL HIDRATADA CH1 E AREIA NO TRAÇO 1:0.5:8 ESP. DAS JUNTAS 10MM E ESP. DAS PAREDES, S/ REV. 14CM</v>
      </c>
    </row>
    <row r="36" spans="1:11" ht="40.15" customHeight="1">
      <c r="A36" s="215">
        <v>6.2</v>
      </c>
      <c r="B36" s="191" t="s">
        <v>72</v>
      </c>
      <c r="C36" s="193">
        <v>50206</v>
      </c>
      <c r="D36" s="216" t="s">
        <v>130</v>
      </c>
      <c r="E36" s="217" t="s">
        <v>75</v>
      </c>
      <c r="F36" s="218">
        <f>'MEMORIA DE CÁLCULO'!J293</f>
        <v>118.38600000000002</v>
      </c>
      <c r="G36" s="219">
        <v>454.6</v>
      </c>
      <c r="H36" s="192">
        <f>G36*J36</f>
        <v>590.66178000000002</v>
      </c>
      <c r="I36" s="147">
        <f>H36*F36</f>
        <v>69926.08548708001</v>
      </c>
      <c r="J36" s="143">
        <v>1.2992999999999999</v>
      </c>
      <c r="K36" s="85" t="str">
        <f t="shared" si="0"/>
        <v>DIVISÓRIA DE GRANITO CINZA ANDORINHA COM 3 CM DE ESPESSURA, FIXADA COM CANTONEIRA DE FERRO CROMADO</v>
      </c>
    </row>
    <row r="37" spans="1:11" ht="40.15" customHeight="1">
      <c r="A37" s="215">
        <v>6.3</v>
      </c>
      <c r="B37" s="191" t="s">
        <v>72</v>
      </c>
      <c r="C37" s="193">
        <v>50112</v>
      </c>
      <c r="D37" s="216" t="s">
        <v>131</v>
      </c>
      <c r="E37" s="217" t="s">
        <v>75</v>
      </c>
      <c r="F37" s="218">
        <f>'MEMORIA DE CÁLCULO'!J306</f>
        <v>55.44</v>
      </c>
      <c r="G37" s="219">
        <v>173.57</v>
      </c>
      <c r="H37" s="192">
        <f>G37*J37</f>
        <v>225.51950099999996</v>
      </c>
      <c r="I37" s="147">
        <f>H37*F37</f>
        <v>12502.801135439997</v>
      </c>
      <c r="J37" s="143">
        <v>1.2992999999999999</v>
      </c>
      <c r="K37" s="85" t="str">
        <f t="shared" si="0"/>
        <v>COBOGÓ DE CONCRETO 40 X 40 X 10 CM, TIPO RETO, ASSENTADOS COM ARGAMASSA DE CIMENTO E AREIA NO TRAÇO 1:3, ESPESSURA DAS JUNTAS 15 MM</v>
      </c>
    </row>
    <row r="38" spans="1:11" s="85" customFormat="1" ht="39.950000000000003" customHeight="1">
      <c r="A38" s="187">
        <v>7</v>
      </c>
      <c r="B38" s="205"/>
      <c r="C38" s="205"/>
      <c r="D38" s="188" t="s">
        <v>132</v>
      </c>
      <c r="E38" s="188"/>
      <c r="F38" s="189"/>
      <c r="G38" s="188"/>
      <c r="H38" s="188"/>
      <c r="I38" s="190">
        <f>SUM(I39:I49)</f>
        <v>185660.27451763698</v>
      </c>
      <c r="J38" s="143"/>
      <c r="K38" s="85" t="str">
        <f t="shared" si="0"/>
        <v>ESQUADRIAS DE MADEIRA</v>
      </c>
    </row>
    <row r="39" spans="1:11" ht="60" customHeight="1">
      <c r="A39" s="215">
        <v>7.1</v>
      </c>
      <c r="B39" s="191" t="s">
        <v>72</v>
      </c>
      <c r="C39" s="193">
        <v>62505</v>
      </c>
      <c r="D39" s="220" t="s">
        <v>133</v>
      </c>
      <c r="E39" s="217" t="s">
        <v>81</v>
      </c>
      <c r="F39" s="218">
        <f>'MEMORIA DE CÁLCULO'!J312</f>
        <v>2</v>
      </c>
      <c r="G39" s="219">
        <v>3609.22</v>
      </c>
      <c r="H39" s="192">
        <f t="shared" ref="H39" si="17">G39*J39</f>
        <v>4689.4595459999991</v>
      </c>
      <c r="I39" s="147">
        <f t="shared" ref="I39:I41" si="18">H39*F39</f>
        <v>9378.9190919999983</v>
      </c>
      <c r="J39" s="143">
        <v>1.2992999999999999</v>
      </c>
      <c r="K39" s="85" t="str">
        <f t="shared" si="0"/>
        <v>PORTA MADEIRA DE LEI TIPO ANGELIM PEDRA OU EQUIV.,ESP. 30 A 35 MM, SARRAFEADA COM ENCHIMENTO, C/ FRISO P/ VERNIZ, PADRÃO SEDU, COM VISOR, INCLUSIVE ALIZARES, DOBRADIÇAS E FECHADURA TIPO EXT. EM LATÃO CROMADO LAFONTE OU EQUIV., EXCL. MARCO, DIMENSÕES: 1.60 X 2.10 M (DUAS FOLHAS)</v>
      </c>
    </row>
    <row r="40" spans="1:11" ht="50.25" customHeight="1">
      <c r="A40" s="215">
        <v>7.2</v>
      </c>
      <c r="B40" s="191" t="s">
        <v>134</v>
      </c>
      <c r="C40" s="193" t="s">
        <v>135</v>
      </c>
      <c r="D40" s="220" t="s">
        <v>136</v>
      </c>
      <c r="E40" s="217" t="s">
        <v>81</v>
      </c>
      <c r="F40" s="218">
        <f>'MEMORIA DE CÁLCULO'!J314</f>
        <v>2</v>
      </c>
      <c r="G40" s="219">
        <f>'COMPOSIÇÃO DE CUSTO'!F148</f>
        <v>407.00316799999996</v>
      </c>
      <c r="H40" s="192">
        <f t="shared" ref="H40" si="19">G40*J40</f>
        <v>528.81921618239994</v>
      </c>
      <c r="I40" s="147">
        <f t="shared" ref="I40" si="20">H40*F40</f>
        <v>1057.6384323647999</v>
      </c>
      <c r="J40" s="143">
        <v>1.2992999999999999</v>
      </c>
      <c r="K40" s="85" t="str">
        <f t="shared" si="0"/>
        <v>MARCO DE MADEIRA DE LEI DE 1ª (PEROBA, IPÊ, ANGELIM PEDRA OU EQUIVALENTE) COM 15X3 CM DE BATENTE, NAS DIMENSÕES DE 1.60 X 2.10 M</v>
      </c>
    </row>
    <row r="41" spans="1:11" ht="60" customHeight="1">
      <c r="A41" s="215">
        <v>7.3</v>
      </c>
      <c r="B41" s="191" t="s">
        <v>137</v>
      </c>
      <c r="C41" s="197" t="s">
        <v>138</v>
      </c>
      <c r="D41" s="220" t="s">
        <v>139</v>
      </c>
      <c r="E41" s="217" t="s">
        <v>81</v>
      </c>
      <c r="F41" s="218">
        <f>'MEMORIA DE CÁLCULO'!J316</f>
        <v>2</v>
      </c>
      <c r="G41" s="219">
        <f>'COMPOSIÇÃO DE CUSTO'!F36</f>
        <v>3860.0854610400002</v>
      </c>
      <c r="H41" s="192">
        <f t="shared" ref="H41" si="21">G41*J41</f>
        <v>5015.4090395292715</v>
      </c>
      <c r="I41" s="147">
        <f t="shared" si="18"/>
        <v>10030.818079058543</v>
      </c>
      <c r="J41" s="143">
        <v>1.2992999999999999</v>
      </c>
      <c r="K41" s="85" t="str">
        <f t="shared" si="0"/>
        <v>FORNECIMENTO E INSTALAÇÃO DE PORTA CORTA-FOGO PARA SAÍDA DE EMERGÊNCIA DIM.: 160X210X5CM, CONFORME ABNT NBR 11742P, CLASSE P-90, INCL. MARCO, 3 PARES DE DOBRADIÇAAS C/MOLA, BARRA ANTI-PANICO, PINTURA ESMALTE SINTETICO COR VERMELHA</v>
      </c>
    </row>
    <row r="42" spans="1:11" ht="60" customHeight="1">
      <c r="A42" s="215">
        <v>7.4</v>
      </c>
      <c r="B42" s="191" t="s">
        <v>137</v>
      </c>
      <c r="C42" s="197" t="s">
        <v>140</v>
      </c>
      <c r="D42" s="220" t="s">
        <v>141</v>
      </c>
      <c r="E42" s="217" t="s">
        <v>81</v>
      </c>
      <c r="F42" s="218">
        <f>'MEMORIA DE CÁLCULO'!J318</f>
        <v>1</v>
      </c>
      <c r="G42" s="219">
        <f>'COMPOSIÇÃO DE CUSTO'!F52</f>
        <v>1930.0427305200001</v>
      </c>
      <c r="H42" s="192">
        <f t="shared" ref="H42:H43" si="22">G42*J42</f>
        <v>2507.7045197646357</v>
      </c>
      <c r="I42" s="147">
        <f t="shared" ref="I42:I43" si="23">H42*F42</f>
        <v>2507.7045197646357</v>
      </c>
      <c r="J42" s="143">
        <v>1.2992999999999999</v>
      </c>
      <c r="K42" s="85" t="str">
        <f t="shared" si="0"/>
        <v>FORNECIMENTO E INSTALAÇÃO DE PORTA CORTA-FOGO PARA SAÍDA DE EMERGÊNCIA DIM.: 80X210X5CM, CONFORME ABNT NBR 11742P, CLASSE P-90, INCL. MARCO, 3 PARES DE DOBRADIÇAAS C/MOLA, BARRA ANTI-PANICO, PINTURA ESMALTE SINTETICO COR VERMELHA</v>
      </c>
    </row>
    <row r="43" spans="1:11" ht="60" customHeight="1">
      <c r="A43" s="215">
        <v>7.5</v>
      </c>
      <c r="B43" s="191" t="s">
        <v>142</v>
      </c>
      <c r="C43" s="193" t="s">
        <v>143</v>
      </c>
      <c r="D43" s="220" t="s">
        <v>144</v>
      </c>
      <c r="E43" s="217" t="s">
        <v>81</v>
      </c>
      <c r="F43" s="218">
        <f>'MEMORIA DE CÁLCULO'!J320</f>
        <v>47</v>
      </c>
      <c r="G43" s="219">
        <f>'COMPOSIÇÃO DE CUSTO'!F95</f>
        <v>1013.45757</v>
      </c>
      <c r="H43" s="192">
        <f t="shared" si="22"/>
        <v>1316.785420701</v>
      </c>
      <c r="I43" s="147">
        <f t="shared" si="23"/>
        <v>61888.914772946999</v>
      </c>
      <c r="J43" s="143">
        <v>1.2992999999999999</v>
      </c>
      <c r="K43" s="85" t="str">
        <f t="shared" si="0"/>
        <v>PORTA DE MADEIRA 0,80 X 2,10 M, INTERNA, COM BATENTE, GUARNIÇÃO E FERRAGEM</v>
      </c>
    </row>
    <row r="44" spans="1:11" ht="50.25" customHeight="1">
      <c r="A44" s="215">
        <v>7.6</v>
      </c>
      <c r="B44" s="191" t="s">
        <v>72</v>
      </c>
      <c r="C44" s="193">
        <v>62503</v>
      </c>
      <c r="D44" s="220" t="s">
        <v>145</v>
      </c>
      <c r="E44" s="217" t="s">
        <v>81</v>
      </c>
      <c r="F44" s="218">
        <f>'MEMORIA DE CÁLCULO'!J322</f>
        <v>21</v>
      </c>
      <c r="G44" s="219">
        <v>1993.31</v>
      </c>
      <c r="H44" s="192">
        <f t="shared" ref="H44" si="24">G44*J44</f>
        <v>2589.9076829999999</v>
      </c>
      <c r="I44" s="147">
        <f t="shared" ref="I44" si="25">H44*F44</f>
        <v>54388.061343000001</v>
      </c>
      <c r="J44" s="143">
        <v>1.2992999999999999</v>
      </c>
      <c r="K44" s="85" t="str">
        <f t="shared" si="0"/>
        <v>PORTA MADEIRA DE LEI TIPO ANGELIM PEDRA OU EQUIV.,ESP. 30 A 35 MM, SARRAFEADA COM ENCHIMENTO, C/ FRISO P/ VERNIZ, PADRÃO SEDU, COM VISOR, INCLUSIVE ALIZARES, DOBRADIÇAS E FECHADURA TIPO EXT. EM LATÃO CROMADO LAFONTE OU EQUIV., EXCL. MARCO, DIMENSÕES: 0.80 X 2.10 M</v>
      </c>
    </row>
    <row r="45" spans="1:11" s="36" customFormat="1" ht="50.25" customHeight="1">
      <c r="A45" s="215">
        <v>7.7</v>
      </c>
      <c r="B45" s="191" t="s">
        <v>72</v>
      </c>
      <c r="C45" s="191">
        <v>60103</v>
      </c>
      <c r="D45" s="221" t="s">
        <v>146</v>
      </c>
      <c r="E45" s="217" t="s">
        <v>81</v>
      </c>
      <c r="F45" s="218">
        <f>'MEMORIA DE CÁLCULO'!J329</f>
        <v>21</v>
      </c>
      <c r="G45" s="219">
        <v>418.85</v>
      </c>
      <c r="H45" s="192">
        <f t="shared" ref="H45" si="26">G45*J45</f>
        <v>544.21180500000003</v>
      </c>
      <c r="I45" s="147">
        <f t="shared" ref="I45" si="27">H45*F45</f>
        <v>11428.447905000001</v>
      </c>
      <c r="J45" s="143">
        <v>1.2992999999999999</v>
      </c>
      <c r="K45" s="85" t="str">
        <f t="shared" si="0"/>
        <v>MARCO DE MADEIRA DE LEI DE 1ª (PEROBA, IPÊ, ANGELIM PEDRA OU EQUIVALENTE) COM 15X3 CM DE BATENTE, NAS DIMENSÕES DE 0.80 X 2.10 M</v>
      </c>
    </row>
    <row r="46" spans="1:11" s="173" customFormat="1" ht="60" customHeight="1">
      <c r="A46" s="222">
        <v>7.8</v>
      </c>
      <c r="B46" s="191" t="s">
        <v>147</v>
      </c>
      <c r="C46" s="191" t="s">
        <v>148</v>
      </c>
      <c r="D46" s="221" t="s">
        <v>149</v>
      </c>
      <c r="E46" s="223" t="s">
        <v>81</v>
      </c>
      <c r="F46" s="224">
        <f>'MEMORIA DE CÁLCULO'!J331</f>
        <v>2</v>
      </c>
      <c r="G46" s="204">
        <f>'COMPOSIÇÃO DE CUSTO'!F184</f>
        <v>955.52107000000001</v>
      </c>
      <c r="H46" s="192">
        <f t="shared" ref="H46" si="28">G46*J46</f>
        <v>1241.5085262509999</v>
      </c>
      <c r="I46" s="192">
        <f t="shared" ref="I46" si="29">H46*F46</f>
        <v>2483.0170525019998</v>
      </c>
      <c r="J46" s="143">
        <v>1.2992999999999999</v>
      </c>
      <c r="K46" s="85" t="str">
        <f t="shared" si="0"/>
        <v>PORTA DE MADEIRA 0,60 X 2,10 M, INTERNA, COM BATENTE, GUARNIÇÃO E FERRAGEM</v>
      </c>
    </row>
    <row r="47" spans="1:11" ht="41.25" customHeight="1">
      <c r="A47" s="226">
        <v>7.9</v>
      </c>
      <c r="B47" s="191" t="s">
        <v>72</v>
      </c>
      <c r="C47" s="193">
        <v>130311</v>
      </c>
      <c r="D47" s="220" t="s">
        <v>150</v>
      </c>
      <c r="E47" s="217" t="s">
        <v>79</v>
      </c>
      <c r="F47" s="218">
        <f>'MEMORIA DE CÁLCULO'!J333</f>
        <v>95.1</v>
      </c>
      <c r="G47" s="219">
        <v>28.5</v>
      </c>
      <c r="H47" s="192">
        <f t="shared" ref="H47" si="30">G47*J47</f>
        <v>37.030049999999996</v>
      </c>
      <c r="I47" s="147">
        <f t="shared" ref="I47" si="31">H47*F47</f>
        <v>3521.5577549999994</v>
      </c>
      <c r="J47" s="143">
        <v>1.2992999999999999</v>
      </c>
      <c r="K47" s="85" t="str">
        <f t="shared" si="0"/>
        <v>SOLEIRA DE GRANITO CINZA, ESPESSURA 3 CM E LARGURA DE 3 CM, CONFORME DETALHE EM PROJETO</v>
      </c>
    </row>
    <row r="48" spans="1:11" ht="39.75" customHeight="1">
      <c r="A48" s="225">
        <v>7.1</v>
      </c>
      <c r="B48" s="191" t="s">
        <v>72</v>
      </c>
      <c r="C48" s="193">
        <v>130317</v>
      </c>
      <c r="D48" s="220" t="s">
        <v>151</v>
      </c>
      <c r="E48" s="217" t="s">
        <v>79</v>
      </c>
      <c r="F48" s="218">
        <f>'MEMORIA DE CÁLCULO'!J335</f>
        <v>211</v>
      </c>
      <c r="G48" s="219">
        <v>81.78</v>
      </c>
      <c r="H48" s="192">
        <f t="shared" ref="H48" si="32">G48*J48</f>
        <v>106.25675399999999</v>
      </c>
      <c r="I48" s="147">
        <f t="shared" ref="I48" si="33">H48*F48</f>
        <v>22420.175093999998</v>
      </c>
      <c r="J48" s="143">
        <v>1.2992999999999999</v>
      </c>
      <c r="K48" s="85" t="str">
        <f t="shared" ref="K48" si="34">UPPER(D48)</f>
        <v>PEITORIL DE GRANITO CINZA POLIDO, 15 CM, ESP. 3CM</v>
      </c>
    </row>
    <row r="49" spans="1:11" ht="39.75" customHeight="1">
      <c r="A49" s="225">
        <v>7.11</v>
      </c>
      <c r="B49" s="191" t="s">
        <v>72</v>
      </c>
      <c r="C49" s="193">
        <v>50301</v>
      </c>
      <c r="D49" s="220" t="s">
        <v>152</v>
      </c>
      <c r="E49" s="217" t="s">
        <v>79</v>
      </c>
      <c r="F49" s="218">
        <f>'MEMORIA DE CÁLCULO'!J337</f>
        <v>509.6</v>
      </c>
      <c r="G49" s="219">
        <v>9.9</v>
      </c>
      <c r="H49" s="192">
        <f t="shared" ref="H49" si="35">G49*J49</f>
        <v>12.863069999999999</v>
      </c>
      <c r="I49" s="147">
        <f t="shared" ref="I49" si="36">H49*F49</f>
        <v>6555.0204719999992</v>
      </c>
      <c r="J49" s="143">
        <v>1.2992999999999999</v>
      </c>
      <c r="K49" s="85" t="str">
        <f t="shared" ref="K49" si="37">UPPER(D49)</f>
        <v>VERGA/CONTRAVERGA RETA DE CONCRETO ARMADO 10 X 5 CM, FCK = 15 MPA, INCLUSIVE FORMA, ARMAÇÃO E DESFORMA</v>
      </c>
    </row>
    <row r="50" spans="1:11" s="85" customFormat="1" ht="39.950000000000003" customHeight="1">
      <c r="A50" s="187">
        <v>8</v>
      </c>
      <c r="B50" s="205"/>
      <c r="C50" s="205"/>
      <c r="D50" s="188" t="s">
        <v>153</v>
      </c>
      <c r="E50" s="188"/>
      <c r="F50" s="189"/>
      <c r="G50" s="188"/>
      <c r="H50" s="188"/>
      <c r="I50" s="190">
        <f>SUM(I51:I60)</f>
        <v>473058.19042023993</v>
      </c>
      <c r="J50" s="143"/>
      <c r="K50" s="85" t="str">
        <f t="shared" si="0"/>
        <v>ESQUADRIAS METÁLICAS</v>
      </c>
    </row>
    <row r="51" spans="1:11" ht="39.950000000000003" customHeight="1">
      <c r="A51" s="215">
        <v>8.1</v>
      </c>
      <c r="B51" s="191" t="s">
        <v>72</v>
      </c>
      <c r="C51" s="193">
        <v>71702</v>
      </c>
      <c r="D51" s="220" t="s">
        <v>154</v>
      </c>
      <c r="E51" s="217" t="s">
        <v>75</v>
      </c>
      <c r="F51" s="218">
        <f>'MEMORIA DE CÁLCULO'!J341</f>
        <v>70.680000000000007</v>
      </c>
      <c r="G51" s="219">
        <v>609.38</v>
      </c>
      <c r="H51" s="192">
        <f t="shared" ref="H51:H58" si="38">G51*J51</f>
        <v>791.76743399999998</v>
      </c>
      <c r="I51" s="147">
        <f t="shared" ref="I51:I58" si="39">H51*F51</f>
        <v>55962.122235120005</v>
      </c>
      <c r="J51" s="143">
        <v>1.2992999999999999</v>
      </c>
      <c r="K51" s="85" t="str">
        <f t="shared" si="0"/>
        <v>BÁSCULA PARA VIDRO EM ALUMÍNIO ANODIZADO COR NATURAL, LINHA 25, COMPLETA, COM TRANCA, CAIXILHO, ALIZAR E CONTRAMARCO, EXCLUSIVE VIDRO</v>
      </c>
    </row>
    <row r="52" spans="1:11" s="166" customFormat="1" ht="39.950000000000003" customHeight="1">
      <c r="A52" s="222">
        <v>8.1999999999999993</v>
      </c>
      <c r="B52" s="191" t="s">
        <v>72</v>
      </c>
      <c r="C52" s="191">
        <v>71701</v>
      </c>
      <c r="D52" s="221" t="s">
        <v>155</v>
      </c>
      <c r="E52" s="223" t="s">
        <v>75</v>
      </c>
      <c r="F52" s="224">
        <f>'MEMORIA DE CÁLCULO'!J343</f>
        <v>222.2</v>
      </c>
      <c r="G52" s="204">
        <v>520.33000000000004</v>
      </c>
      <c r="H52" s="192">
        <f t="shared" si="38"/>
        <v>676.06476899999996</v>
      </c>
      <c r="I52" s="192">
        <f t="shared" si="39"/>
        <v>150221.59167179998</v>
      </c>
      <c r="J52" s="143">
        <v>1.2992999999999999</v>
      </c>
      <c r="K52" s="85" t="str">
        <f t="shared" si="0"/>
        <v>JANELA DE CORRER PARA VIDRO EM ALUMÍNIO ANODIZADO COR NATURAL, LINHA 25, COMPLETA, INCL. PUXADOR COM TRANCA, ALIZAR, CAIXILHO E CONTRAMARCO, EXCLUSIVE VIDRO</v>
      </c>
    </row>
    <row r="53" spans="1:11" s="166" customFormat="1" ht="39.950000000000003" customHeight="1">
      <c r="A53" s="222">
        <v>8.3000000000000007</v>
      </c>
      <c r="B53" s="191" t="s">
        <v>72</v>
      </c>
      <c r="C53" s="191">
        <v>71703</v>
      </c>
      <c r="D53" s="221" t="s">
        <v>156</v>
      </c>
      <c r="E53" s="223" t="s">
        <v>75</v>
      </c>
      <c r="F53" s="224">
        <f>'MEMORIA DE CÁLCULO'!J345</f>
        <v>10.6</v>
      </c>
      <c r="G53" s="204">
        <v>460.51</v>
      </c>
      <c r="H53" s="192">
        <f t="shared" si="38"/>
        <v>598.34064299999989</v>
      </c>
      <c r="I53" s="192">
        <f t="shared" si="39"/>
        <v>6342.410815799999</v>
      </c>
      <c r="J53" s="143">
        <v>1.2992999999999999</v>
      </c>
      <c r="K53" s="85" t="str">
        <f t="shared" si="0"/>
        <v>JANELA TIPO MAXIM-AR PARA VIDRO EM ALUMÍNIO ANODIZADO NATURAL, LINHA 25, COMPLETA, INCL. PUXADOR COM TRANCA, CAIXILHO, ALIZAR E CONTRAMARCO, EXCLUSIVE VIDRO</v>
      </c>
    </row>
    <row r="54" spans="1:11" ht="39.950000000000003" customHeight="1">
      <c r="A54" s="215">
        <v>8.4</v>
      </c>
      <c r="B54" s="191" t="s">
        <v>72</v>
      </c>
      <c r="C54" s="193">
        <v>71704</v>
      </c>
      <c r="D54" s="220" t="s">
        <v>157</v>
      </c>
      <c r="E54" s="217" t="s">
        <v>75</v>
      </c>
      <c r="F54" s="218">
        <f>'MEMORIA DE CÁLCULO'!J347</f>
        <v>49.56</v>
      </c>
      <c r="G54" s="219">
        <v>949.4</v>
      </c>
      <c r="H54" s="192">
        <f t="shared" ref="H54" si="40">G54*J54</f>
        <v>1233.5554199999999</v>
      </c>
      <c r="I54" s="147">
        <f t="shared" ref="I54" si="41">H54*F54</f>
        <v>61135.0066152</v>
      </c>
      <c r="J54" s="143">
        <v>1.2992999999999999</v>
      </c>
      <c r="K54" s="85" t="str">
        <f t="shared" si="0"/>
        <v>PORTA DE ABRIR TIPO VENEZIANA EM ALUMÍNIO ANODIZADO, LINHA 25, COMPLETA, INCL. PUXADOR COM TRANCA, CAIXILHO, ALIZAR E CONTRAMARCO</v>
      </c>
    </row>
    <row r="55" spans="1:11" s="166" customFormat="1" ht="39.950000000000003" customHeight="1">
      <c r="A55" s="222">
        <v>8.5</v>
      </c>
      <c r="B55" s="191" t="s">
        <v>72</v>
      </c>
      <c r="C55" s="191">
        <v>71105</v>
      </c>
      <c r="D55" s="221" t="s">
        <v>158</v>
      </c>
      <c r="E55" s="223" t="s">
        <v>75</v>
      </c>
      <c r="F55" s="224">
        <f>'MEMORIA DE CÁLCULO'!J349</f>
        <v>38.01</v>
      </c>
      <c r="G55" s="204">
        <v>374.16</v>
      </c>
      <c r="H55" s="192">
        <f t="shared" si="38"/>
        <v>486.14608800000002</v>
      </c>
      <c r="I55" s="192">
        <f t="shared" si="39"/>
        <v>18478.412804880001</v>
      </c>
      <c r="J55" s="143">
        <v>1.2992999999999999</v>
      </c>
      <c r="K55" s="85" t="str">
        <f t="shared" si="0"/>
        <v>GRADE DE FERRO EM BARRA CHATA, INCLUSIVE CHUMBAMENTO</v>
      </c>
    </row>
    <row r="56" spans="1:11" s="168" customFormat="1" ht="39.950000000000003" customHeight="1">
      <c r="A56" s="222">
        <v>8.6</v>
      </c>
      <c r="B56" s="191" t="s">
        <v>72</v>
      </c>
      <c r="C56" s="191">
        <v>71106</v>
      </c>
      <c r="D56" s="221" t="s">
        <v>159</v>
      </c>
      <c r="E56" s="223" t="s">
        <v>75</v>
      </c>
      <c r="F56" s="224">
        <f>'MEMORIA DE CÁLCULO'!J351</f>
        <v>21.84</v>
      </c>
      <c r="G56" s="204">
        <v>756.34</v>
      </c>
      <c r="H56" s="192">
        <f t="shared" si="38"/>
        <v>982.71256199999993</v>
      </c>
      <c r="I56" s="192">
        <f t="shared" si="39"/>
        <v>21462.442354079998</v>
      </c>
      <c r="J56" s="143">
        <v>1.2992999999999999</v>
      </c>
      <c r="K56" s="85" t="str">
        <f t="shared" si="0"/>
        <v>PORTÃO DE FERRO DE CORRER EM BARRA CHATA, INCLUSIVE CHUMBAMENTO</v>
      </c>
    </row>
    <row r="57" spans="1:11" s="168" customFormat="1" ht="39.950000000000003" customHeight="1">
      <c r="A57" s="222">
        <v>8.6999999999999993</v>
      </c>
      <c r="B57" s="191" t="s">
        <v>160</v>
      </c>
      <c r="C57" s="191" t="s">
        <v>161</v>
      </c>
      <c r="D57" s="221" t="s">
        <v>162</v>
      </c>
      <c r="E57" s="223" t="s">
        <v>81</v>
      </c>
      <c r="F57" s="224">
        <f>'MEMORIA DE CÁLCULO'!J353</f>
        <v>4</v>
      </c>
      <c r="G57" s="204">
        <f>'COMPOSIÇÃO DE CUSTO'!F156</f>
        <v>300.38666666666666</v>
      </c>
      <c r="H57" s="192">
        <f t="shared" ref="H57" si="42">G57*J57</f>
        <v>390.29239599999994</v>
      </c>
      <c r="I57" s="192">
        <f t="shared" ref="I57" si="43">H57*F57</f>
        <v>1561.1695839999998</v>
      </c>
      <c r="J57" s="143">
        <v>1.2992999999999999</v>
      </c>
      <c r="K57" s="85" t="str">
        <f t="shared" si="0"/>
        <v>'FECHADURA ELÉTRICA DUPLA PRETA FORNECIMENTO E INSTALAÇÃO</v>
      </c>
    </row>
    <row r="58" spans="1:11" ht="39.950000000000003" customHeight="1">
      <c r="A58" s="215">
        <v>8.8000000000000007</v>
      </c>
      <c r="B58" s="191" t="s">
        <v>72</v>
      </c>
      <c r="C58" s="191">
        <v>71107</v>
      </c>
      <c r="D58" s="221" t="s">
        <v>163</v>
      </c>
      <c r="E58" s="217" t="s">
        <v>75</v>
      </c>
      <c r="F58" s="224">
        <f>'MEMORIA DE CÁLCULO'!J355</f>
        <v>32.130000000000003</v>
      </c>
      <c r="G58" s="204">
        <v>856.72</v>
      </c>
      <c r="H58" s="192">
        <f t="shared" si="38"/>
        <v>1113.1362959999999</v>
      </c>
      <c r="I58" s="192">
        <f t="shared" si="39"/>
        <v>35765.069190479997</v>
      </c>
      <c r="J58" s="143">
        <v>1.2992999999999999</v>
      </c>
      <c r="K58" s="85" t="str">
        <f t="shared" si="0"/>
        <v>PORTÃO DE FERRO DE ABRIR EM BARRA CHATA, CHAPA E TUBO, INCLUSIVE CHUMBAMENTO</v>
      </c>
    </row>
    <row r="59" spans="1:11" s="173" customFormat="1" ht="50.1" customHeight="1">
      <c r="A59" s="222">
        <v>8.9</v>
      </c>
      <c r="B59" s="191" t="s">
        <v>164</v>
      </c>
      <c r="C59" s="191" t="s">
        <v>165</v>
      </c>
      <c r="D59" s="221" t="s">
        <v>166</v>
      </c>
      <c r="E59" s="217" t="s">
        <v>75</v>
      </c>
      <c r="F59" s="224">
        <f>'MEMORIA DE CÁLCULO'!J357</f>
        <v>14.58</v>
      </c>
      <c r="G59" s="204">
        <v>494.52</v>
      </c>
      <c r="H59" s="192">
        <f t="shared" ref="H59" si="44">G59*J59</f>
        <v>642.52983599999993</v>
      </c>
      <c r="I59" s="192">
        <f t="shared" ref="I59" si="45">H59*F59</f>
        <v>9368.0850088799998</v>
      </c>
      <c r="J59" s="143">
        <v>1.2992999999999999</v>
      </c>
      <c r="K59" s="85" t="str">
        <f t="shared" si="0"/>
        <v>PORTÃO DESLIZANTE NYLOFOR, COMPOSTO DE QUADRO, PAINÉIS E ACESSÓRIOS COM PINTURA ELETROSTÁTICA COM TINTA POLIESTER, NAS CORES VERDE OU BRANCA, COM POSTE EM AÇO REVESTIDO, COR VERDE OU BRANCA - FORNECIMENTO E MONTAGEM</v>
      </c>
    </row>
    <row r="60" spans="1:11" ht="39.950000000000003" customHeight="1">
      <c r="A60" s="225">
        <v>8.1</v>
      </c>
      <c r="B60" s="191" t="s">
        <v>167</v>
      </c>
      <c r="C60" s="191" t="s">
        <v>168</v>
      </c>
      <c r="D60" s="221" t="s">
        <v>169</v>
      </c>
      <c r="E60" s="217" t="s">
        <v>75</v>
      </c>
      <c r="F60" s="224">
        <f>'MEMORIA DE CÁLCULO'!J359</f>
        <v>250.18</v>
      </c>
      <c r="G60" s="204">
        <f>'COMPOSIÇÃO DE CUSTO'!F66</f>
        <v>390</v>
      </c>
      <c r="H60" s="192">
        <f t="shared" ref="H60" si="46">G60*J60</f>
        <v>450.72299999999996</v>
      </c>
      <c r="I60" s="192">
        <f t="shared" ref="I60" si="47">H60*F60</f>
        <v>112761.88013999999</v>
      </c>
      <c r="J60" s="143">
        <v>1.1556999999999999</v>
      </c>
      <c r="K60" s="85" t="str">
        <f t="shared" si="0"/>
        <v>BRISE METÁLICO SM-84 COR PRATA OU SIMILAR, COM ESTRUTURA E MONTAGEM</v>
      </c>
    </row>
    <row r="61" spans="1:11" s="85" customFormat="1" ht="39.950000000000003" customHeight="1">
      <c r="A61" s="187">
        <v>9</v>
      </c>
      <c r="B61" s="205"/>
      <c r="C61" s="205"/>
      <c r="D61" s="188" t="s">
        <v>170</v>
      </c>
      <c r="E61" s="188"/>
      <c r="F61" s="189"/>
      <c r="G61" s="188"/>
      <c r="H61" s="188"/>
      <c r="I61" s="190">
        <f>SUM(I62:I63)</f>
        <v>149487.30829684803</v>
      </c>
      <c r="J61" s="143"/>
      <c r="K61" s="85" t="str">
        <f t="shared" si="0"/>
        <v>VIDROS E ESPELHOS</v>
      </c>
    </row>
    <row r="62" spans="1:11" ht="39.950000000000003" customHeight="1">
      <c r="A62" s="226">
        <v>9.1</v>
      </c>
      <c r="B62" s="191" t="s">
        <v>72</v>
      </c>
      <c r="C62" s="191">
        <v>80102</v>
      </c>
      <c r="D62" s="221" t="s">
        <v>171</v>
      </c>
      <c r="E62" s="223" t="s">
        <v>75</v>
      </c>
      <c r="F62" s="224">
        <f>'MEMORIA DE CÁLCULO'!J362</f>
        <v>303.48</v>
      </c>
      <c r="G62" s="204">
        <v>315.7</v>
      </c>
      <c r="H62" s="192">
        <f t="shared" ref="H62" si="48">G62*J62</f>
        <v>364.85449</v>
      </c>
      <c r="I62" s="192">
        <f t="shared" ref="I62" si="49">H62*F62</f>
        <v>110726.04062520001</v>
      </c>
      <c r="J62" s="143">
        <v>1.1556999999999999</v>
      </c>
      <c r="K62" s="85" t="str">
        <f t="shared" si="0"/>
        <v>VIDRO PLANO TRANSPARENTE LISO, COM 4 MM DE ESPESSURA</v>
      </c>
    </row>
    <row r="63" spans="1:11" ht="39.950000000000003" customHeight="1">
      <c r="A63" s="226">
        <v>9.1999999999999993</v>
      </c>
      <c r="B63" s="191" t="s">
        <v>72</v>
      </c>
      <c r="C63" s="191">
        <v>80201</v>
      </c>
      <c r="D63" s="221" t="s">
        <v>172</v>
      </c>
      <c r="E63" s="223" t="s">
        <v>75</v>
      </c>
      <c r="F63" s="224">
        <f>'MEMORIA DE CÁLCULO'!J364</f>
        <v>45.176000000000016</v>
      </c>
      <c r="G63" s="204">
        <v>660.36</v>
      </c>
      <c r="H63" s="192">
        <f t="shared" ref="H63" si="50">G63*J63</f>
        <v>858.00574799999993</v>
      </c>
      <c r="I63" s="192">
        <f t="shared" ref="I63" si="51">H63*F63</f>
        <v>38761.267671648013</v>
      </c>
      <c r="J63" s="143">
        <v>1.2992999999999999</v>
      </c>
      <c r="K63" s="85" t="str">
        <f t="shared" si="0"/>
        <v>ESPELHO PARA BANHEIROS ESPESSURA 4 MM, INCLUINDO CHAPA COMPENSADA 10 MM, MOLDURA DE ALUMÍNIO EM PERFIL L 3/4", FIXADO COM PARAFUSOS CROMADOS</v>
      </c>
    </row>
    <row r="64" spans="1:11" s="85" customFormat="1" ht="39.950000000000003" customHeight="1">
      <c r="A64" s="187">
        <v>10</v>
      </c>
      <c r="B64" s="205"/>
      <c r="C64" s="205"/>
      <c r="D64" s="188" t="s">
        <v>173</v>
      </c>
      <c r="E64" s="188"/>
      <c r="F64" s="189"/>
      <c r="G64" s="188"/>
      <c r="H64" s="188"/>
      <c r="I64" s="190">
        <f>SUM(I65:I67)</f>
        <v>295884.84557690402</v>
      </c>
      <c r="J64" s="143"/>
      <c r="K64" s="85" t="str">
        <f t="shared" si="0"/>
        <v>IMPERMEABILIZAÇÕES</v>
      </c>
    </row>
    <row r="65" spans="1:11" ht="49.9" customHeight="1">
      <c r="A65" s="226">
        <v>10.1</v>
      </c>
      <c r="B65" s="222" t="s">
        <v>72</v>
      </c>
      <c r="C65" s="191">
        <v>100208</v>
      </c>
      <c r="D65" s="194" t="s">
        <v>174</v>
      </c>
      <c r="E65" s="227" t="s">
        <v>75</v>
      </c>
      <c r="F65" s="228">
        <f>'MEMORIA DE CÁLCULO'!J394</f>
        <v>631.33200000000011</v>
      </c>
      <c r="G65" s="204">
        <v>297.16000000000003</v>
      </c>
      <c r="H65" s="192">
        <f>G65*J65</f>
        <v>343.42781200000002</v>
      </c>
      <c r="I65" s="192">
        <f t="shared" ref="I65" si="52">H65*F65</f>
        <v>216816.96740558406</v>
      </c>
      <c r="J65" s="143">
        <v>1.1556999999999999</v>
      </c>
      <c r="K65" s="85" t="str">
        <f t="shared" si="0"/>
        <v>ÍNDICE DE IMPERM.C/ MANTA ASFÁLTICA ATENDENDO NBR 9952, ASFALTO POLIMERIZADO ESP.3MM, REFORÇ.C/ FILME INT. POLIETILENO, REGUL. BASE C/ ARG.1:4 ESP.MÍN.15MM, PROTEÇÃO MEC. ARG.1:4 ESP.20MM E JUNTAS DILAT.</v>
      </c>
    </row>
    <row r="66" spans="1:11" ht="42" customHeight="1">
      <c r="A66" s="226">
        <v>10.199999999999999</v>
      </c>
      <c r="B66" s="222" t="s">
        <v>72</v>
      </c>
      <c r="C66" s="191">
        <v>100204</v>
      </c>
      <c r="D66" s="194" t="s">
        <v>175</v>
      </c>
      <c r="E66" s="227" t="s">
        <v>75</v>
      </c>
      <c r="F66" s="228">
        <f>'MEMORIA DE CÁLCULO'!J410</f>
        <v>254.44000000000003</v>
      </c>
      <c r="G66" s="204">
        <v>43.91</v>
      </c>
      <c r="H66" s="192">
        <f>G66*J66</f>
        <v>57.052262999999989</v>
      </c>
      <c r="I66" s="192">
        <f t="shared" ref="I66" si="53">H66*F66</f>
        <v>14516.377797719999</v>
      </c>
      <c r="J66" s="143">
        <v>1.2992999999999999</v>
      </c>
      <c r="K66" s="85" t="str">
        <f t="shared" si="0"/>
        <v>IMPERMEABILIZAÇÃO, EMPREGANDO ARGAMASSA DE CIMENTO E AREIA SEM PENEIRAR NO TRAÇO 1:3 COM ADITIVO IMPERMEABILIZADO TIPO SIKA 1 OU EQUIVALENTE, ESPESSURA DE 2 CM</v>
      </c>
    </row>
    <row r="67" spans="1:11" ht="42" customHeight="1">
      <c r="A67" s="226">
        <v>10.3</v>
      </c>
      <c r="B67" s="222" t="s">
        <v>84</v>
      </c>
      <c r="C67" s="191">
        <v>98562</v>
      </c>
      <c r="D67" s="194" t="s">
        <v>176</v>
      </c>
      <c r="E67" s="227" t="s">
        <v>75</v>
      </c>
      <c r="F67" s="228">
        <f>'MEMORIA DE CÁLCULO'!J437</f>
        <v>1217.69</v>
      </c>
      <c r="G67" s="204">
        <v>40.799999999999997</v>
      </c>
      <c r="H67" s="192">
        <f>G67*J67</f>
        <v>53.011439999999993</v>
      </c>
      <c r="I67" s="192">
        <f t="shared" ref="I67" si="54">H67*F67</f>
        <v>64551.500373599993</v>
      </c>
      <c r="J67" s="143">
        <v>1.2992999999999999</v>
      </c>
      <c r="K67" s="85" t="str">
        <f t="shared" si="0"/>
        <v>IMPERMEABILIZAÇÃO DE FLOREIRA OU VIGA BALDRAME COM ARGAMASSA DE CIMENTO E AREIA, COM ADITIVO IMPERMEABILIZANTE, E = 2 CM. AF_06/2018</v>
      </c>
    </row>
    <row r="68" spans="1:11" s="85" customFormat="1" ht="39.950000000000003" customHeight="1">
      <c r="A68" s="187">
        <v>11</v>
      </c>
      <c r="B68" s="205"/>
      <c r="C68" s="205"/>
      <c r="D68" s="188" t="s">
        <v>177</v>
      </c>
      <c r="E68" s="188"/>
      <c r="F68" s="189"/>
      <c r="G68" s="188"/>
      <c r="H68" s="188"/>
      <c r="I68" s="190">
        <f>I69</f>
        <v>111504.99</v>
      </c>
      <c r="J68" s="143"/>
      <c r="K68" s="85" t="str">
        <f t="shared" si="0"/>
        <v>TETOS E FORROS</v>
      </c>
    </row>
    <row r="69" spans="1:11" ht="33.75" customHeight="1">
      <c r="A69" s="222">
        <v>11.1</v>
      </c>
      <c r="B69" s="191" t="s">
        <v>84</v>
      </c>
      <c r="C69" s="191">
        <v>96113</v>
      </c>
      <c r="D69" s="229" t="s">
        <v>178</v>
      </c>
      <c r="E69" s="223" t="s">
        <v>75</v>
      </c>
      <c r="F69" s="224">
        <f>'MEMORIA DE CÁLCULO'!J440</f>
        <v>2519.6499999999996</v>
      </c>
      <c r="G69" s="192">
        <v>34.06</v>
      </c>
      <c r="H69" s="192">
        <f>G69*J69</f>
        <v>44.254157999999997</v>
      </c>
      <c r="I69" s="192">
        <f t="shared" ref="I69" si="55">ROUND(F69*H69,2)</f>
        <v>111504.99</v>
      </c>
      <c r="J69" s="143">
        <v>1.2992999999999999</v>
      </c>
      <c r="K69" s="85" t="str">
        <f t="shared" si="0"/>
        <v>FORRO EM PLACAS DE GESSO, PARA AMBIENTES COMERCIAIS. AF_05/2017_P</v>
      </c>
    </row>
    <row r="70" spans="1:11" s="85" customFormat="1" ht="39.950000000000003" customHeight="1">
      <c r="A70" s="187">
        <v>12</v>
      </c>
      <c r="B70" s="205"/>
      <c r="C70" s="205"/>
      <c r="D70" s="188" t="s">
        <v>179</v>
      </c>
      <c r="E70" s="188"/>
      <c r="F70" s="189"/>
      <c r="G70" s="188"/>
      <c r="H70" s="188"/>
      <c r="I70" s="190">
        <f>SUM(I71:I77)</f>
        <v>758176.37367956538</v>
      </c>
      <c r="J70" s="143"/>
      <c r="K70" s="85" t="str">
        <f t="shared" si="0"/>
        <v>REVESTIMENTOS</v>
      </c>
    </row>
    <row r="71" spans="1:11" ht="38.450000000000003" customHeight="1">
      <c r="A71" s="222">
        <v>12.1</v>
      </c>
      <c r="B71" s="191" t="s">
        <v>72</v>
      </c>
      <c r="C71" s="191">
        <v>120302</v>
      </c>
      <c r="D71" s="229" t="s">
        <v>180</v>
      </c>
      <c r="E71" s="223" t="s">
        <v>75</v>
      </c>
      <c r="F71" s="224">
        <f>'MEMORIA DE CÁLCULO'!J537</f>
        <v>3799.2540399999971</v>
      </c>
      <c r="G71" s="192">
        <v>22.39</v>
      </c>
      <c r="H71" s="192">
        <f t="shared" ref="H71:H76" si="56">G71*J71</f>
        <v>29.091327</v>
      </c>
      <c r="I71" s="192">
        <f t="shared" ref="I71:I72" si="57">H71*F71</f>
        <v>110525.341633711</v>
      </c>
      <c r="J71" s="143">
        <v>1.2992999999999999</v>
      </c>
      <c r="K71" s="85" t="str">
        <f t="shared" ref="K71:K131" si="58">UPPER(D71)</f>
        <v>REBOCO DE ARGAMASSA DE CIMENTO, CAL HIDRATADA CH1 E AREIA MÉDIA OU GROSSA LAVADA NO TRAÇO 1:0.5:6, ESPESSURA 5MM</v>
      </c>
    </row>
    <row r="72" spans="1:11" ht="45.6" customHeight="1">
      <c r="A72" s="222">
        <v>12.2</v>
      </c>
      <c r="B72" s="191" t="s">
        <v>72</v>
      </c>
      <c r="C72" s="191">
        <v>120308</v>
      </c>
      <c r="D72" s="229" t="s">
        <v>181</v>
      </c>
      <c r="E72" s="223" t="s">
        <v>75</v>
      </c>
      <c r="F72" s="224">
        <f>'MEMORIA DE CÁLCULO'!J542</f>
        <v>6873.008039999997</v>
      </c>
      <c r="G72" s="192">
        <v>7.8</v>
      </c>
      <c r="H72" s="192">
        <f t="shared" si="56"/>
        <v>10.134539999999999</v>
      </c>
      <c r="I72" s="192">
        <f t="shared" si="57"/>
        <v>69654.774901701559</v>
      </c>
      <c r="J72" s="143">
        <v>1.2992999999999999</v>
      </c>
      <c r="K72" s="85" t="str">
        <f t="shared" si="58"/>
        <v>CHAPISCO DE ARGAMASSA DE CIMENTO E AREIA MÉDIA OU GROSSA LAVADA NO TRAÇO 1:3, ESPESSURA 5MM, COM UTILIZAÇÃO DE IMPERMEABILIZANTE</v>
      </c>
    </row>
    <row r="73" spans="1:11" ht="45.6" customHeight="1">
      <c r="A73" s="222">
        <v>12.3</v>
      </c>
      <c r="B73" s="191" t="s">
        <v>72</v>
      </c>
      <c r="C73" s="191">
        <v>120232</v>
      </c>
      <c r="D73" s="229" t="s">
        <v>182</v>
      </c>
      <c r="E73" s="223" t="s">
        <v>75</v>
      </c>
      <c r="F73" s="224">
        <f>'MEMORIA DE CÁLCULO'!J546</f>
        <v>2208.1350000000002</v>
      </c>
      <c r="G73" s="192">
        <v>106.63</v>
      </c>
      <c r="H73" s="192">
        <f t="shared" si="56"/>
        <v>138.54435899999999</v>
      </c>
      <c r="I73" s="192">
        <f t="shared" ref="I73" si="59">H73*F73</f>
        <v>305924.648160465</v>
      </c>
      <c r="J73" s="143">
        <v>1.2992999999999999</v>
      </c>
      <c r="K73" s="85" t="str">
        <f t="shared" si="58"/>
        <v>CERÂMICA 10 X 10 CM, REF CAMBURI BRANCO ELIANE, CECRISA OU PORTOBELLO, EMPREGANDO ARGAMASSA COLANTE, INCLUSIVE REJUNTAMENTO JUNTA PLUS CINZA CLARO ESP. 3 MM</v>
      </c>
    </row>
    <row r="74" spans="1:11" ht="50.1" customHeight="1">
      <c r="A74" s="222">
        <v>12.4</v>
      </c>
      <c r="B74" s="191" t="s">
        <v>84</v>
      </c>
      <c r="C74" s="191">
        <v>87273</v>
      </c>
      <c r="D74" s="229" t="s">
        <v>183</v>
      </c>
      <c r="E74" s="223" t="s">
        <v>75</v>
      </c>
      <c r="F74" s="224">
        <f>'MEMORIA DE CÁLCULO'!J551</f>
        <v>865.61900000000003</v>
      </c>
      <c r="G74" s="192">
        <v>71.12</v>
      </c>
      <c r="H74" s="192">
        <f t="shared" si="56"/>
        <v>92.406216000000001</v>
      </c>
      <c r="I74" s="192">
        <f t="shared" ref="I74:I75" si="60">H74*F74</f>
        <v>79988.576287703996</v>
      </c>
      <c r="J74" s="143">
        <v>1.2992999999999999</v>
      </c>
      <c r="K74" s="85" t="str">
        <f t="shared" si="58"/>
        <v>REVESTIMENTO CERÂMICO PARA PAREDES INTERNAS COM PLACAS TIPO ESMALTADA EXTRA DE DIMENSÕES 33X45 CM APLICADAS EM AMBIENTES DE ÁREA MAIOR QUE 5 M² NA ALTURA INTEIRA DAS PAREDES. AF_06/2014</v>
      </c>
    </row>
    <row r="75" spans="1:11" ht="45.6" customHeight="1">
      <c r="A75" s="222">
        <v>12.5</v>
      </c>
      <c r="B75" s="191" t="s">
        <v>72</v>
      </c>
      <c r="C75" s="191">
        <v>190103</v>
      </c>
      <c r="D75" s="229" t="s">
        <v>184</v>
      </c>
      <c r="E75" s="223" t="s">
        <v>75</v>
      </c>
      <c r="F75" s="224">
        <f>'MEMORIA DE CÁLCULO'!J554</f>
        <v>904.37</v>
      </c>
      <c r="G75" s="192">
        <v>16.809999999999999</v>
      </c>
      <c r="H75" s="192">
        <f t="shared" si="56"/>
        <v>21.841232999999995</v>
      </c>
      <c r="I75" s="192">
        <f t="shared" si="60"/>
        <v>19752.555888209998</v>
      </c>
      <c r="J75" s="143">
        <v>1.2992999999999999</v>
      </c>
      <c r="K75" s="85" t="str">
        <f t="shared" si="58"/>
        <v>EMASSAMENTO DE PAREDES E FORROS, COM DUAS DEMÃOS DE MASSA ACRÍLICA, MARCAS DE REFERÊNCIA SUVINIL, CORAL OU METALATEX</v>
      </c>
    </row>
    <row r="76" spans="1:11" ht="45.6" customHeight="1">
      <c r="A76" s="222">
        <v>12.6</v>
      </c>
      <c r="B76" s="191" t="s">
        <v>72</v>
      </c>
      <c r="C76" s="191">
        <v>120301</v>
      </c>
      <c r="D76" s="229" t="s">
        <v>185</v>
      </c>
      <c r="E76" s="223" t="s">
        <v>75</v>
      </c>
      <c r="F76" s="224">
        <f>'MEMORIA DE CÁLCULO'!J556</f>
        <v>3073.7539999999999</v>
      </c>
      <c r="G76" s="192">
        <v>32.42</v>
      </c>
      <c r="H76" s="192">
        <f t="shared" si="56"/>
        <v>42.123305999999999</v>
      </c>
      <c r="I76" s="192">
        <f t="shared" ref="I76:I77" si="61">H76*F76</f>
        <v>129476.680310724</v>
      </c>
      <c r="J76" s="143">
        <v>1.2992999999999999</v>
      </c>
      <c r="K76" s="85" t="str">
        <f t="shared" si="58"/>
        <v>EMBOÇO DE ARGAMASSA DE CIMENTO, CAL HIDRATADA CH1 E AREIA MÉDIA OU GROSSA LAVADA NO TRAÇO 1:0.5:6, ESPESSURA 20 MM</v>
      </c>
    </row>
    <row r="77" spans="1:11" ht="45.6" customHeight="1">
      <c r="A77" s="222">
        <v>12.7</v>
      </c>
      <c r="B77" s="191" t="s">
        <v>72</v>
      </c>
      <c r="C77" s="191">
        <v>190101</v>
      </c>
      <c r="D77" s="229" t="s">
        <v>186</v>
      </c>
      <c r="E77" s="223" t="s">
        <v>75</v>
      </c>
      <c r="F77" s="224">
        <f>'MEMORIA DE CÁLCULO'!J563</f>
        <v>2519.6499999999996</v>
      </c>
      <c r="G77" s="192">
        <v>13.09</v>
      </c>
      <c r="H77" s="192">
        <f t="shared" ref="H77" si="62">G77*J77</f>
        <v>17.007836999999999</v>
      </c>
      <c r="I77" s="192">
        <f t="shared" si="61"/>
        <v>42853.796497049989</v>
      </c>
      <c r="J77" s="143">
        <v>1.2992999999999999</v>
      </c>
      <c r="K77" s="85" t="str">
        <f t="shared" ref="K77" si="63">UPPER(D77)</f>
        <v>EMASSAMENTO DE PAREDES E FORROS, COM DUAS DEMÃOS DE MASSA À BASE DE PVA, MARCAS DE REFERÊNCIA SUVINIL, CORAL OU METALATEX</v>
      </c>
    </row>
    <row r="78" spans="1:11" s="85" customFormat="1" ht="39.950000000000003" customHeight="1">
      <c r="A78" s="187">
        <v>13</v>
      </c>
      <c r="B78" s="205"/>
      <c r="C78" s="205"/>
      <c r="D78" s="188" t="s">
        <v>187</v>
      </c>
      <c r="E78" s="188"/>
      <c r="F78" s="189"/>
      <c r="G78" s="188"/>
      <c r="H78" s="188"/>
      <c r="I78" s="190">
        <f>SUM(I79:I89)</f>
        <v>398694.70160401997</v>
      </c>
      <c r="J78" s="143"/>
      <c r="K78" s="85" t="str">
        <f t="shared" si="58"/>
        <v>PISOS INTERNOS E EXTERNOS</v>
      </c>
    </row>
    <row r="79" spans="1:11" ht="45" customHeight="1">
      <c r="A79" s="222">
        <v>13.1</v>
      </c>
      <c r="B79" s="191" t="s">
        <v>72</v>
      </c>
      <c r="C79" s="191">
        <v>130236</v>
      </c>
      <c r="D79" s="230" t="s">
        <v>188</v>
      </c>
      <c r="E79" s="223" t="s">
        <v>75</v>
      </c>
      <c r="F79" s="224">
        <f>'MEMORIA DE CÁLCULO'!J566</f>
        <v>2188.87</v>
      </c>
      <c r="G79" s="192">
        <v>71.56</v>
      </c>
      <c r="H79" s="192">
        <f t="shared" ref="H79:H83" si="64">G79*J79</f>
        <v>92.977907999999999</v>
      </c>
      <c r="I79" s="192">
        <f>H79*F79</f>
        <v>203516.55348395999</v>
      </c>
      <c r="J79" s="143">
        <v>1.2992999999999999</v>
      </c>
      <c r="K79" s="85" t="str">
        <f t="shared" si="58"/>
        <v>PISO CERÂMICO ESMALTADO, PEI 5, ACABAMENTO SEMIBRILHO, DIM. 45X45CM, REF. DE COR CARGO PLUS WHITE ELIANE/EQUIV. ASSENTADO COM ARGAMASSA DE CIMENTO COLANTE, INCLUSIVE REJUNTAMENTO</v>
      </c>
    </row>
    <row r="80" spans="1:11" ht="51.75" customHeight="1">
      <c r="A80" s="222">
        <v>13.2</v>
      </c>
      <c r="B80" s="191" t="s">
        <v>72</v>
      </c>
      <c r="C80" s="191">
        <v>130236</v>
      </c>
      <c r="D80" s="230" t="s">
        <v>188</v>
      </c>
      <c r="E80" s="223" t="s">
        <v>75</v>
      </c>
      <c r="F80" s="224">
        <f>'MEMORIA DE CÁLCULO'!J568</f>
        <v>250.31</v>
      </c>
      <c r="G80" s="192">
        <v>71.56</v>
      </c>
      <c r="H80" s="192">
        <f t="shared" si="64"/>
        <v>92.977907999999999</v>
      </c>
      <c r="I80" s="192">
        <f>H80*F80</f>
        <v>23273.300151480002</v>
      </c>
      <c r="J80" s="143">
        <v>1.2992999999999999</v>
      </c>
      <c r="K80" s="85" t="str">
        <f t="shared" si="58"/>
        <v>PISO CERÂMICO ESMALTADO, PEI 5, ACABAMENTO SEMIBRILHO, DIM. 45X45CM, REF. DE COR CARGO PLUS WHITE ELIANE/EQUIV. ASSENTADO COM ARGAMASSA DE CIMENTO COLANTE, INCLUSIVE REJUNTAMENTO</v>
      </c>
    </row>
    <row r="81" spans="1:11" ht="42.75" customHeight="1">
      <c r="A81" s="222">
        <v>13.3</v>
      </c>
      <c r="B81" s="191" t="s">
        <v>72</v>
      </c>
      <c r="C81" s="191">
        <v>34787</v>
      </c>
      <c r="D81" s="230" t="s">
        <v>189</v>
      </c>
      <c r="E81" s="223" t="s">
        <v>75</v>
      </c>
      <c r="F81" s="224">
        <v>100</v>
      </c>
      <c r="G81" s="192">
        <v>46.28</v>
      </c>
      <c r="H81" s="192">
        <f t="shared" ref="H81" si="65">G81*J81</f>
        <v>53.485796000000001</v>
      </c>
      <c r="I81" s="192">
        <f>H81*F81</f>
        <v>5348.5796</v>
      </c>
      <c r="J81" s="143">
        <v>1.1556999999999999</v>
      </c>
      <c r="K81" s="85" t="str">
        <f t="shared" si="58"/>
        <v>PISO CERAMICO 45X45 CM CARGO PLUS WHITE ELIANE - PEI 5 (LABOR) (SEM COLOCACAO, PARA DEPÓSITO APENAS INSUMO)</v>
      </c>
    </row>
    <row r="82" spans="1:11" ht="42.75" customHeight="1">
      <c r="A82" s="222">
        <v>13.4</v>
      </c>
      <c r="B82" s="191" t="s">
        <v>72</v>
      </c>
      <c r="C82" s="191">
        <v>130202</v>
      </c>
      <c r="D82" s="230" t="s">
        <v>190</v>
      </c>
      <c r="E82" s="223" t="s">
        <v>75</v>
      </c>
      <c r="F82" s="224">
        <f>'MEMORIA DE CÁLCULO'!J572</f>
        <v>1402.78</v>
      </c>
      <c r="G82" s="192">
        <v>56.02</v>
      </c>
      <c r="H82" s="192">
        <f t="shared" si="64"/>
        <v>72.786785999999992</v>
      </c>
      <c r="I82" s="192">
        <f t="shared" ref="I82:I85" si="66">H82*F82</f>
        <v>102103.84766507999</v>
      </c>
      <c r="J82" s="143">
        <v>1.2992999999999999</v>
      </c>
      <c r="K82" s="85" t="str">
        <f t="shared" si="58"/>
        <v>PISO CIMENTADO LISO COM 1.5 CM DE ESPESSURA, DE ARGAMASSA DE CIMENTO E AREIA NO TRAÇO 1:3 E JUNTAS PLÁSTICAS EM QUADROS DE 1 M</v>
      </c>
    </row>
    <row r="83" spans="1:11" s="36" customFormat="1" ht="39.950000000000003" customHeight="1">
      <c r="A83" s="222">
        <v>13.5</v>
      </c>
      <c r="B83" s="191" t="s">
        <v>72</v>
      </c>
      <c r="C83" s="231" t="s">
        <v>191</v>
      </c>
      <c r="D83" s="232" t="s">
        <v>192</v>
      </c>
      <c r="E83" s="223" t="s">
        <v>75</v>
      </c>
      <c r="F83" s="224">
        <f>'MEMORIA DE CÁLCULO'!J574</f>
        <v>46.8</v>
      </c>
      <c r="G83" s="192">
        <v>24.57</v>
      </c>
      <c r="H83" s="192">
        <f t="shared" si="64"/>
        <v>31.923800999999997</v>
      </c>
      <c r="I83" s="192">
        <f t="shared" si="66"/>
        <v>1494.0338867999999</v>
      </c>
      <c r="J83" s="143">
        <v>1.2992999999999999</v>
      </c>
      <c r="K83" s="85" t="str">
        <f t="shared" si="58"/>
        <v>REGULARIZAÇÃO DE BASE P/ REVESTIMENTO CERÂMICO, COM ARGAMASSA DE CIMENTO E AREIA NO TRAÇO 1:5, ESPESSURA 3CM</v>
      </c>
    </row>
    <row r="84" spans="1:11" s="36" customFormat="1" ht="39.950000000000003" customHeight="1">
      <c r="A84" s="222">
        <v>13.6</v>
      </c>
      <c r="B84" s="191" t="s">
        <v>72</v>
      </c>
      <c r="C84" s="231" t="s">
        <v>193</v>
      </c>
      <c r="D84" s="232" t="s">
        <v>194</v>
      </c>
      <c r="E84" s="223" t="s">
        <v>75</v>
      </c>
      <c r="F84" s="224">
        <f>'MEMORIA DE CÁLCULO'!J576</f>
        <v>46.8</v>
      </c>
      <c r="G84" s="192">
        <v>50.19</v>
      </c>
      <c r="H84" s="192">
        <f t="shared" ref="H84" si="67">G84*J84</f>
        <v>65.211866999999998</v>
      </c>
      <c r="I84" s="192">
        <f t="shared" si="66"/>
        <v>3051.9153755999996</v>
      </c>
      <c r="J84" s="143">
        <v>1.2992999999999999</v>
      </c>
      <c r="K84" s="85" t="str">
        <f t="shared" si="58"/>
        <v xml:space="preserve"> LASTRO DE CONCRETO NÃO ESTRUTURAL, ESPESSURA DE 6 CM</v>
      </c>
    </row>
    <row r="85" spans="1:11" s="36" customFormat="1" ht="51" customHeight="1">
      <c r="A85" s="222">
        <v>13.7</v>
      </c>
      <c r="B85" s="191" t="s">
        <v>72</v>
      </c>
      <c r="C85" s="231" t="s">
        <v>195</v>
      </c>
      <c r="D85" s="232" t="s">
        <v>196</v>
      </c>
      <c r="E85" s="223" t="s">
        <v>75</v>
      </c>
      <c r="F85" s="224">
        <f>'MEMORIA DE CÁLCULO'!H580</f>
        <v>46.800000000000004</v>
      </c>
      <c r="G85" s="192">
        <v>97.74</v>
      </c>
      <c r="H85" s="192">
        <f t="shared" ref="H85" si="68">G85*J85</f>
        <v>126.99358199999999</v>
      </c>
      <c r="I85" s="192">
        <f t="shared" si="66"/>
        <v>5943.2996376000001</v>
      </c>
      <c r="J85" s="143">
        <v>1.2992999999999999</v>
      </c>
      <c r="K85" s="85" t="str">
        <f t="shared" si="58"/>
        <v>FORNECIMENTO E ASSENTAMENTO DE LADRILHO HIDRÁULICO PASTILHADO, VERMELHO, DIM. 20X20 CM, ESP. 1.5CM, ASSENTADO COM PASTA DE CIMENTO COLANTE, EXCLUSIVE REGULARIZAÇÃO E LASTRO</v>
      </c>
    </row>
    <row r="86" spans="1:11" ht="45" customHeight="1">
      <c r="A86" s="265">
        <v>13.8</v>
      </c>
      <c r="B86" s="191" t="s">
        <v>84</v>
      </c>
      <c r="C86" s="191">
        <v>101736</v>
      </c>
      <c r="D86" s="230" t="s">
        <v>197</v>
      </c>
      <c r="E86" s="223" t="s">
        <v>75</v>
      </c>
      <c r="F86" s="224">
        <f>'MEMORIA DE CÁLCULO'!J581</f>
        <v>32.42</v>
      </c>
      <c r="G86" s="192">
        <v>107.05</v>
      </c>
      <c r="H86" s="192">
        <f t="shared" ref="H86" si="69">G86*J86</f>
        <v>139.09006499999998</v>
      </c>
      <c r="I86" s="192">
        <f t="shared" ref="I86:I89" si="70">H86*F86</f>
        <v>4509.2999073000001</v>
      </c>
      <c r="J86" s="143">
        <v>1.2992999999999999</v>
      </c>
      <c r="K86" s="85" t="str">
        <f t="shared" si="58"/>
        <v>PISO DE BORRACHA PASTILHADO, ESPESSURA 3,5MM, FIXADO COM ADESIVO ACRÍLICO. AF_09/2020</v>
      </c>
    </row>
    <row r="87" spans="1:11" ht="45" customHeight="1">
      <c r="A87" s="265">
        <v>13.9</v>
      </c>
      <c r="B87" s="191" t="s">
        <v>84</v>
      </c>
      <c r="C87" s="191">
        <v>101727</v>
      </c>
      <c r="D87" s="230" t="s">
        <v>198</v>
      </c>
      <c r="E87" s="223" t="s">
        <v>75</v>
      </c>
      <c r="F87" s="224">
        <f>'MEMORIA DE CÁLCULO'!J583</f>
        <v>152.5</v>
      </c>
      <c r="G87" s="192">
        <v>191.09</v>
      </c>
      <c r="H87" s="192">
        <f t="shared" ref="H87" si="71">G87*J87</f>
        <v>248.28323699999999</v>
      </c>
      <c r="I87" s="192">
        <f t="shared" si="70"/>
        <v>37863.193642499995</v>
      </c>
      <c r="J87" s="143">
        <v>1.2992999999999999</v>
      </c>
      <c r="K87" s="85" t="str">
        <f t="shared" si="58"/>
        <v>PISO VINÍLICO SEMI-FLEXÍVEL EM PLACAS, PADRÃO LISO, ESPESSURA 3,2 MM, FIXADO COM COLA. AF_09/2020</v>
      </c>
    </row>
    <row r="88" spans="1:11" ht="45" customHeight="1">
      <c r="A88" s="234">
        <v>13.1</v>
      </c>
      <c r="B88" s="191" t="s">
        <v>84</v>
      </c>
      <c r="C88" s="191">
        <v>4792</v>
      </c>
      <c r="D88" s="230" t="s">
        <v>199</v>
      </c>
      <c r="E88" s="223" t="s">
        <v>75</v>
      </c>
      <c r="F88" s="224">
        <f>'MEMORIA DE CÁLCULO'!J585</f>
        <v>60</v>
      </c>
      <c r="G88" s="192">
        <v>162.19999999999999</v>
      </c>
      <c r="H88" s="192">
        <f t="shared" ref="H88" si="72">G88*J88</f>
        <v>187.45453999999998</v>
      </c>
      <c r="I88" s="192">
        <f t="shared" si="70"/>
        <v>11247.272399999998</v>
      </c>
      <c r="J88" s="143">
        <v>1.1556999999999999</v>
      </c>
      <c r="K88" s="85" t="str">
        <f t="shared" si="58"/>
        <v>PLACA VINILICA SEMIFLEXIVEL PARA PISOS, E = 3,2 MM, 30 X 30 CM (SEM COLOCACAO, PARA DEPÓSITO APENAS INSUMO)</v>
      </c>
    </row>
    <row r="89" spans="1:11" s="167" customFormat="1" ht="45" customHeight="1">
      <c r="A89" s="234">
        <v>13.11</v>
      </c>
      <c r="B89" s="191" t="s">
        <v>84</v>
      </c>
      <c r="C89" s="191">
        <v>4791</v>
      </c>
      <c r="D89" s="230" t="s">
        <v>200</v>
      </c>
      <c r="E89" s="223" t="s">
        <v>103</v>
      </c>
      <c r="F89" s="224">
        <f>'MEMORIA DE CÁLCULO'!J587</f>
        <v>5.7</v>
      </c>
      <c r="G89" s="192">
        <v>52.13</v>
      </c>
      <c r="H89" s="192">
        <f t="shared" ref="H89" si="73">G89*J89</f>
        <v>60.246640999999997</v>
      </c>
      <c r="I89" s="192">
        <f t="shared" si="70"/>
        <v>343.40585369999997</v>
      </c>
      <c r="J89" s="143">
        <v>1.1556999999999999</v>
      </c>
      <c r="K89" s="85" t="str">
        <f t="shared" si="58"/>
        <v>ADESIVO ACRILICO DE BASE AQUOSA / COLA DE CONTATO (SEM COLOCACAO, PARA DEPÓSITO APENAS INSUMO)</v>
      </c>
    </row>
    <row r="90" spans="1:11" s="85" customFormat="1" ht="39.950000000000003" customHeight="1">
      <c r="A90" s="235">
        <v>14</v>
      </c>
      <c r="B90" s="235"/>
      <c r="C90" s="235"/>
      <c r="D90" s="236" t="s">
        <v>201</v>
      </c>
      <c r="E90" s="236"/>
      <c r="F90" s="237"/>
      <c r="G90" s="236"/>
      <c r="H90" s="236"/>
      <c r="I90" s="190">
        <f>SUM(I91:I107)</f>
        <v>381263.74000000005</v>
      </c>
      <c r="J90" s="143"/>
      <c r="K90" s="85" t="str">
        <f t="shared" si="58"/>
        <v>INSTALAÇÃO HIDROSSANITÁRIAS</v>
      </c>
    </row>
    <row r="91" spans="1:11" s="36" customFormat="1" ht="60" customHeight="1">
      <c r="A91" s="238">
        <v>14.1</v>
      </c>
      <c r="B91" s="191" t="s">
        <v>72</v>
      </c>
      <c r="C91" s="213">
        <v>141101</v>
      </c>
      <c r="D91" s="201" t="s">
        <v>202</v>
      </c>
      <c r="E91" s="239" t="s">
        <v>203</v>
      </c>
      <c r="F91" s="224">
        <f>'MEMORIA DE CÁLCULO'!J590</f>
        <v>26</v>
      </c>
      <c r="G91" s="240">
        <v>554.64</v>
      </c>
      <c r="H91" s="192">
        <f t="shared" ref="H91:H92" si="74">G91*J91</f>
        <v>720.64375199999995</v>
      </c>
      <c r="I91" s="192">
        <f t="shared" ref="I91:I95" si="75">ROUND(F91*H91,2)</f>
        <v>18736.740000000002</v>
      </c>
      <c r="J91" s="143">
        <v>1.2992999999999999</v>
      </c>
      <c r="K91" s="85" t="str">
        <f t="shared" si="58"/>
        <v>CAIXAS DE INSPEÇÃO DE ALV. BLOCOS CONCRETO 9X19X39CM, DIM, 60X60CM E HMÁX = 1M, COM TAMPA DE CONC. ESP. 5CM, LASTRO DE CONC. ESP. 10CM, REVEST INTERN. C/ CHAPISCO E REBOCO IMPERMEABILIZADO, INCL. ESCAVAÇÃO, REATERRO E ENCHIMENTO</v>
      </c>
    </row>
    <row r="92" spans="1:11" s="36" customFormat="1" ht="60" customHeight="1">
      <c r="A92" s="238">
        <v>14.2</v>
      </c>
      <c r="B92" s="191" t="s">
        <v>72</v>
      </c>
      <c r="C92" s="213">
        <v>141104</v>
      </c>
      <c r="D92" s="201" t="s">
        <v>204</v>
      </c>
      <c r="E92" s="239" t="s">
        <v>203</v>
      </c>
      <c r="F92" s="224">
        <f>'MEMORIA DE CÁLCULO'!J591</f>
        <v>3</v>
      </c>
      <c r="G92" s="240">
        <v>594.14</v>
      </c>
      <c r="H92" s="192">
        <f t="shared" si="74"/>
        <v>771.96610199999998</v>
      </c>
      <c r="I92" s="192">
        <f t="shared" si="75"/>
        <v>2315.9</v>
      </c>
      <c r="J92" s="143">
        <v>1.2992999999999999</v>
      </c>
      <c r="K92" s="85" t="str">
        <f t="shared" si="58"/>
        <v>CAIXA DE GORDURA DE ALV. BLOCO CONCRETO 9X19X39CM, DIM.60X60CM E HMÁX=1M, COM TAMPA EM CONCRETO ESP.5CM, LASTRO CONCRETO ESP.10CM, REVESTIDA INTERN. C/ CHAPISCO E REBOCO IMPERMEAB, ESCAVAÇÃO, REATERRO E PAREDE INTERNA EM CONCRETO</v>
      </c>
    </row>
    <row r="93" spans="1:11" s="36" customFormat="1" ht="60" customHeight="1">
      <c r="A93" s="238">
        <v>14.3</v>
      </c>
      <c r="B93" s="191" t="s">
        <v>72</v>
      </c>
      <c r="C93" s="241">
        <v>141103</v>
      </c>
      <c r="D93" s="201" t="s">
        <v>205</v>
      </c>
      <c r="E93" s="239" t="s">
        <v>203</v>
      </c>
      <c r="F93" s="224">
        <f>'MEMORIA DE CÁLCULO'!J592</f>
        <v>87</v>
      </c>
      <c r="G93" s="240">
        <v>627.61</v>
      </c>
      <c r="H93" s="192">
        <f t="shared" ref="H93" si="76">G93*J93</f>
        <v>815.45367299999998</v>
      </c>
      <c r="I93" s="192">
        <f t="shared" ref="I93" si="77">ROUND(F93*H93,2)</f>
        <v>70944.47</v>
      </c>
      <c r="J93" s="143">
        <v>1.2992999999999999</v>
      </c>
      <c r="K93" s="85" t="str">
        <f t="shared" si="58"/>
        <v>CAIXA SIFONADA ESPECIAL DE ALV. BLOCO CONC.9X19X39CM, DIM 60X60CM E HMÁX=1M, C/ TAMPA EM CONCRETO ESP.5CM, LASTRO CONC.ESP.10CM, REVEST. INTERN. C/CHAP. E REB. IMPERMEAB. ESCAV, REATERRO E CURVA CURTA C/ VISITA E PLUG EM PVC 100MM</v>
      </c>
    </row>
    <row r="94" spans="1:11" s="36" customFormat="1" ht="39.950000000000003" customHeight="1">
      <c r="A94" s="238">
        <v>14.4</v>
      </c>
      <c r="B94" s="191" t="s">
        <v>72</v>
      </c>
      <c r="C94" s="241">
        <v>170329</v>
      </c>
      <c r="D94" s="201" t="s">
        <v>206</v>
      </c>
      <c r="E94" s="239" t="s">
        <v>81</v>
      </c>
      <c r="F94" s="224">
        <f>'MEMORIA DE CÁLCULO'!J593</f>
        <v>47</v>
      </c>
      <c r="G94" s="204">
        <v>194.34</v>
      </c>
      <c r="H94" s="192">
        <f t="shared" ref="H94:H106" si="78">G94*J94</f>
        <v>252.50596199999998</v>
      </c>
      <c r="I94" s="192">
        <f t="shared" si="75"/>
        <v>11867.78</v>
      </c>
      <c r="J94" s="143">
        <v>1.2992999999999999</v>
      </c>
      <c r="K94" s="85" t="str">
        <f t="shared" si="58"/>
        <v>REGISTRO DE GAVETA COM CANOPLA CROMADA DIAM. 25MM (1"), MARCAS DE REFERÊNCIA FABRIMAR, DECA OU DOCOL</v>
      </c>
    </row>
    <row r="95" spans="1:11" s="36" customFormat="1" ht="39.950000000000003" customHeight="1">
      <c r="A95" s="238">
        <v>14.5</v>
      </c>
      <c r="B95" s="191" t="s">
        <v>72</v>
      </c>
      <c r="C95" s="241">
        <v>140702</v>
      </c>
      <c r="D95" s="201" t="s">
        <v>207</v>
      </c>
      <c r="E95" s="239" t="s">
        <v>81</v>
      </c>
      <c r="F95" s="224">
        <f>'MEMORIA DE CÁLCULO'!J594</f>
        <v>12</v>
      </c>
      <c r="G95" s="204">
        <v>238.91</v>
      </c>
      <c r="H95" s="192">
        <f t="shared" si="78"/>
        <v>310.41576299999997</v>
      </c>
      <c r="I95" s="192">
        <f t="shared" si="75"/>
        <v>3724.99</v>
      </c>
      <c r="J95" s="143">
        <v>1.2992999999999999</v>
      </c>
      <c r="K95" s="85" t="str">
        <f t="shared" si="58"/>
        <v>PONTO COM REGISTRO DE PRESSÃO (CHUVEIRO, CAIXA DE DESCARGA, ETC...)</v>
      </c>
    </row>
    <row r="96" spans="1:11" s="36" customFormat="1" ht="39.950000000000003" customHeight="1">
      <c r="A96" s="238">
        <v>14.6</v>
      </c>
      <c r="B96" s="191" t="s">
        <v>72</v>
      </c>
      <c r="C96" s="241">
        <v>141410</v>
      </c>
      <c r="D96" s="201" t="s">
        <v>208</v>
      </c>
      <c r="E96" s="239" t="s">
        <v>79</v>
      </c>
      <c r="F96" s="224">
        <f>'MEMORIA DE CÁLCULO'!J595</f>
        <v>1477.6100000000001</v>
      </c>
      <c r="G96" s="204">
        <v>24.44</v>
      </c>
      <c r="H96" s="192">
        <f t="shared" si="78"/>
        <v>31.754891999999998</v>
      </c>
      <c r="I96" s="192">
        <f t="shared" ref="I96:I102" si="79">ROUND(F96*H96,2)</f>
        <v>46921.35</v>
      </c>
      <c r="J96" s="143">
        <v>1.2992999999999999</v>
      </c>
      <c r="K96" s="85" t="str">
        <f t="shared" si="58"/>
        <v>TUBO DE PVC RÍGIDO SOLDÁVEL MARROM, DIÂM. 25MM (3/4"), INCLUSIVE CONEXÕES</v>
      </c>
    </row>
    <row r="97" spans="1:15" s="36" customFormat="1" ht="39.950000000000003" customHeight="1">
      <c r="A97" s="238">
        <v>14.7</v>
      </c>
      <c r="B97" s="191" t="s">
        <v>72</v>
      </c>
      <c r="C97" s="241">
        <v>141411</v>
      </c>
      <c r="D97" s="201" t="s">
        <v>209</v>
      </c>
      <c r="E97" s="239" t="s">
        <v>79</v>
      </c>
      <c r="F97" s="224">
        <f>'MEMORIA DE CÁLCULO'!J596</f>
        <v>196.33</v>
      </c>
      <c r="G97" s="204">
        <v>34.26</v>
      </c>
      <c r="H97" s="192">
        <f t="shared" si="78"/>
        <v>44.514017999999993</v>
      </c>
      <c r="I97" s="192">
        <f t="shared" si="79"/>
        <v>8739.44</v>
      </c>
      <c r="J97" s="143">
        <v>1.2992999999999999</v>
      </c>
      <c r="K97" s="85" t="str">
        <f t="shared" si="58"/>
        <v>TUBO DE PVC RIGIDO SOLDÁVEL MARROM, DIÂM. 32MM (1"), INCLUSIVE CONEXÕES</v>
      </c>
    </row>
    <row r="98" spans="1:15" s="36" customFormat="1" ht="39.950000000000003" customHeight="1">
      <c r="A98" s="238">
        <v>14.8</v>
      </c>
      <c r="B98" s="191" t="s">
        <v>72</v>
      </c>
      <c r="C98" s="241">
        <v>141413</v>
      </c>
      <c r="D98" s="201" t="s">
        <v>210</v>
      </c>
      <c r="E98" s="239" t="s">
        <v>79</v>
      </c>
      <c r="F98" s="224">
        <f>'MEMORIA DE CÁLCULO'!J597</f>
        <v>99.7</v>
      </c>
      <c r="G98" s="204">
        <v>50.03</v>
      </c>
      <c r="H98" s="192">
        <f t="shared" si="78"/>
        <v>65.003979000000001</v>
      </c>
      <c r="I98" s="192">
        <f t="shared" si="79"/>
        <v>6480.9</v>
      </c>
      <c r="J98" s="143">
        <v>1.2992999999999999</v>
      </c>
      <c r="K98" s="85" t="str">
        <f t="shared" si="58"/>
        <v>TUBO DE PVC RÍGIDO SOLDÁVEL MARROM, DIÂM. 50MM (11/2"), INCLUSIVE CONEXÕES</v>
      </c>
    </row>
    <row r="99" spans="1:15" s="36" customFormat="1" ht="39.950000000000003" customHeight="1">
      <c r="A99" s="242">
        <v>14.9</v>
      </c>
      <c r="B99" s="191" t="s">
        <v>72</v>
      </c>
      <c r="C99" s="241">
        <v>141412</v>
      </c>
      <c r="D99" s="201" t="s">
        <v>211</v>
      </c>
      <c r="E99" s="239" t="s">
        <v>79</v>
      </c>
      <c r="F99" s="224">
        <f>'MEMORIA DE CÁLCULO'!J598</f>
        <v>160.46</v>
      </c>
      <c r="G99" s="204">
        <v>46.06</v>
      </c>
      <c r="H99" s="192">
        <f t="shared" si="78"/>
        <v>59.845757999999996</v>
      </c>
      <c r="I99" s="192">
        <f t="shared" si="79"/>
        <v>9602.85</v>
      </c>
      <c r="J99" s="143">
        <v>1.2992999999999999</v>
      </c>
      <c r="K99" s="85" t="str">
        <f t="shared" si="58"/>
        <v>TUBO DE PVC RÍGIDO SOLDÁVEL MARROM, DIÂM. 40MM (11/4"), INCLUSIVE CONEXÕES</v>
      </c>
    </row>
    <row r="100" spans="1:15" s="36" customFormat="1" ht="39.950000000000003" customHeight="1">
      <c r="A100" s="243">
        <v>14.1</v>
      </c>
      <c r="B100" s="191" t="s">
        <v>72</v>
      </c>
      <c r="C100" s="241">
        <v>141907</v>
      </c>
      <c r="D100" s="201" t="s">
        <v>212</v>
      </c>
      <c r="E100" s="239" t="s">
        <v>79</v>
      </c>
      <c r="F100" s="224">
        <f>'MEMORIA DE CÁLCULO'!J599</f>
        <v>64.599999999999994</v>
      </c>
      <c r="G100" s="204">
        <v>46.2</v>
      </c>
      <c r="H100" s="192">
        <f t="shared" si="78"/>
        <v>60.027659999999997</v>
      </c>
      <c r="I100" s="192">
        <f t="shared" si="79"/>
        <v>3877.79</v>
      </c>
      <c r="J100" s="143">
        <v>1.2992999999999999</v>
      </c>
      <c r="K100" s="85" t="str">
        <f t="shared" si="58"/>
        <v>TUBO DE PVC RÍGIDO SOLDÁVEL BRANCO, PARA ESGOTO, DIÂMETRO 50MM (2"), INCLUSIVE CONEXÕES</v>
      </c>
    </row>
    <row r="101" spans="1:15" s="36" customFormat="1" ht="39.950000000000003" customHeight="1">
      <c r="A101" s="243">
        <v>14.11</v>
      </c>
      <c r="B101" s="191" t="s">
        <v>72</v>
      </c>
      <c r="C101" s="241">
        <v>141910</v>
      </c>
      <c r="D101" s="201" t="s">
        <v>213</v>
      </c>
      <c r="E101" s="239" t="s">
        <v>79</v>
      </c>
      <c r="F101" s="224">
        <f>'MEMORIA DE CÁLCULO'!J600</f>
        <v>153.84</v>
      </c>
      <c r="G101" s="204">
        <v>116.13</v>
      </c>
      <c r="H101" s="192">
        <f t="shared" si="78"/>
        <v>150.88770899999997</v>
      </c>
      <c r="I101" s="192">
        <f t="shared" si="79"/>
        <v>23212.57</v>
      </c>
      <c r="J101" s="143">
        <v>1.2992999999999999</v>
      </c>
      <c r="K101" s="85" t="str">
        <f t="shared" si="58"/>
        <v>TUBO DE PVC RÍGIDO SOLDÁVEL BRANCO, PARA ESGOTO, DIÂMETRO 150MM (6"), INCLUSIVE CONEXÕES</v>
      </c>
    </row>
    <row r="102" spans="1:15" s="36" customFormat="1" ht="39.950000000000003" customHeight="1">
      <c r="A102" s="243">
        <v>14.12</v>
      </c>
      <c r="B102" s="191" t="s">
        <v>72</v>
      </c>
      <c r="C102" s="241">
        <v>141906</v>
      </c>
      <c r="D102" s="201" t="s">
        <v>214</v>
      </c>
      <c r="E102" s="239" t="s">
        <v>79</v>
      </c>
      <c r="F102" s="224">
        <f>'MEMORIA DE CÁLCULO'!J601</f>
        <v>89.4</v>
      </c>
      <c r="G102" s="204">
        <v>35.69</v>
      </c>
      <c r="H102" s="192">
        <f t="shared" si="78"/>
        <v>46.372016999999992</v>
      </c>
      <c r="I102" s="192">
        <f t="shared" si="79"/>
        <v>4145.66</v>
      </c>
      <c r="J102" s="143">
        <v>1.2992999999999999</v>
      </c>
      <c r="K102" s="85" t="str">
        <f t="shared" si="58"/>
        <v>TUBO DE PVC RÍGIDO SOLDÁVEL BRANCO, PARA ESGOTO, DIÂMETRO 40MM (1 1/2"), INCLUSIVE CONEXÕES</v>
      </c>
    </row>
    <row r="103" spans="1:15" s="36" customFormat="1" ht="39.950000000000003" customHeight="1">
      <c r="A103" s="243">
        <v>14.13</v>
      </c>
      <c r="B103" s="191" t="s">
        <v>72</v>
      </c>
      <c r="C103" s="241">
        <v>141907</v>
      </c>
      <c r="D103" s="201" t="s">
        <v>212</v>
      </c>
      <c r="E103" s="239" t="s">
        <v>79</v>
      </c>
      <c r="F103" s="224">
        <f>'MEMORIA DE CÁLCULO'!J602</f>
        <v>313.29000000000002</v>
      </c>
      <c r="G103" s="204">
        <v>46.2</v>
      </c>
      <c r="H103" s="192">
        <f t="shared" si="78"/>
        <v>60.027659999999997</v>
      </c>
      <c r="I103" s="192">
        <f t="shared" ref="I103:I107" si="80">ROUND(F103*H103,2)</f>
        <v>18806.07</v>
      </c>
      <c r="J103" s="143">
        <v>1.2992999999999999</v>
      </c>
      <c r="K103" s="85" t="str">
        <f t="shared" si="58"/>
        <v>TUBO DE PVC RÍGIDO SOLDÁVEL BRANCO, PARA ESGOTO, DIÂMETRO 50MM (2"), INCLUSIVE CONEXÕES</v>
      </c>
    </row>
    <row r="104" spans="1:15" s="36" customFormat="1" ht="39.950000000000003" customHeight="1">
      <c r="A104" s="243">
        <v>14.14</v>
      </c>
      <c r="B104" s="191" t="s">
        <v>72</v>
      </c>
      <c r="C104" s="241">
        <v>141908</v>
      </c>
      <c r="D104" s="201" t="s">
        <v>215</v>
      </c>
      <c r="E104" s="239" t="s">
        <v>79</v>
      </c>
      <c r="F104" s="224">
        <f>'MEMORIA DE CÁLCULO'!J603</f>
        <v>16.38</v>
      </c>
      <c r="G104" s="204">
        <v>68.8</v>
      </c>
      <c r="H104" s="192">
        <f t="shared" si="78"/>
        <v>89.391839999999988</v>
      </c>
      <c r="I104" s="192">
        <f t="shared" si="80"/>
        <v>1464.24</v>
      </c>
      <c r="J104" s="143">
        <v>1.2992999999999999</v>
      </c>
      <c r="K104" s="85" t="str">
        <f t="shared" si="58"/>
        <v>TUBO DE PVC RÍGIDO SOLDÁVEL BRANCO, PARA ESGOTO, DIÂMETRO 75MM (3"), INCLUSIVE CONEXÕES</v>
      </c>
    </row>
    <row r="105" spans="1:15" s="36" customFormat="1" ht="39.950000000000003" customHeight="1">
      <c r="A105" s="243">
        <v>14.15</v>
      </c>
      <c r="B105" s="191" t="s">
        <v>72</v>
      </c>
      <c r="C105" s="241">
        <v>141909</v>
      </c>
      <c r="D105" s="201" t="s">
        <v>216</v>
      </c>
      <c r="E105" s="239" t="s">
        <v>79</v>
      </c>
      <c r="F105" s="224">
        <f>'MEMORIA DE CÁLCULO'!J604</f>
        <v>596.1</v>
      </c>
      <c r="G105" s="204">
        <v>84.67</v>
      </c>
      <c r="H105" s="192">
        <f t="shared" si="78"/>
        <v>110.011731</v>
      </c>
      <c r="I105" s="192">
        <f t="shared" si="80"/>
        <v>65577.990000000005</v>
      </c>
      <c r="J105" s="143">
        <v>1.2992999999999999</v>
      </c>
      <c r="K105" s="85" t="str">
        <f t="shared" si="58"/>
        <v>TUBO DE PVC RÍGIDO SOLDÁVEL BRANCO, PARA ESGOTO, DIÂMETRO 100MM (4"), INCLUSIVE CONEXÕES</v>
      </c>
    </row>
    <row r="106" spans="1:15" s="36" customFormat="1" ht="39.950000000000003" customHeight="1">
      <c r="A106" s="243">
        <v>14.16</v>
      </c>
      <c r="B106" s="191" t="s">
        <v>72</v>
      </c>
      <c r="C106" s="241">
        <v>141910</v>
      </c>
      <c r="D106" s="201" t="s">
        <v>213</v>
      </c>
      <c r="E106" s="239" t="s">
        <v>79</v>
      </c>
      <c r="F106" s="224">
        <f>'MEMORIA DE CÁLCULO'!J605</f>
        <v>477.36</v>
      </c>
      <c r="G106" s="204">
        <v>116.13</v>
      </c>
      <c r="H106" s="192">
        <f t="shared" si="78"/>
        <v>150.88770899999997</v>
      </c>
      <c r="I106" s="192">
        <f t="shared" si="80"/>
        <v>72027.759999999995</v>
      </c>
      <c r="J106" s="143">
        <v>1.2992999999999999</v>
      </c>
      <c r="K106" s="85" t="str">
        <f t="shared" si="58"/>
        <v>TUBO DE PVC RÍGIDO SOLDÁVEL BRANCO, PARA ESGOTO, DIÂMETRO 150MM (6"), INCLUSIVE CONEXÕES</v>
      </c>
    </row>
    <row r="107" spans="1:15" s="36" customFormat="1" ht="39.950000000000003" customHeight="1">
      <c r="A107" s="238">
        <v>14.17</v>
      </c>
      <c r="B107" s="191" t="s">
        <v>72</v>
      </c>
      <c r="C107" s="241">
        <v>170328</v>
      </c>
      <c r="D107" s="201" t="s">
        <v>217</v>
      </c>
      <c r="E107" s="239" t="s">
        <v>81</v>
      </c>
      <c r="F107" s="224">
        <f>'MEMORIA DE CÁLCULO'!J606</f>
        <v>79</v>
      </c>
      <c r="G107" s="204">
        <v>124.87</v>
      </c>
      <c r="H107" s="192">
        <f t="shared" ref="H107" si="81">G107*J107</f>
        <v>162.24359099999998</v>
      </c>
      <c r="I107" s="192">
        <f t="shared" si="80"/>
        <v>12817.24</v>
      </c>
      <c r="J107" s="143">
        <v>1.2992999999999999</v>
      </c>
      <c r="K107" s="85" t="str">
        <f t="shared" ref="K107" si="82">UPPER(D107)</f>
        <v>REGISTRO DE GAVETA COM CANOPLA CROMADA, DIAM. 20MM (3/4"), MARCAS DE REFERÊNCIA FABRIMAR, DECA OU DOCOL</v>
      </c>
    </row>
    <row r="108" spans="1:15" s="85" customFormat="1" ht="39.950000000000003" customHeight="1">
      <c r="A108" s="187">
        <v>15</v>
      </c>
      <c r="B108" s="205"/>
      <c r="C108" s="205"/>
      <c r="D108" s="236" t="s">
        <v>218</v>
      </c>
      <c r="E108" s="205"/>
      <c r="F108" s="244"/>
      <c r="G108" s="190"/>
      <c r="H108" s="190"/>
      <c r="I108" s="190">
        <f>SUM(I109:I147)</f>
        <v>706323.1090698</v>
      </c>
      <c r="J108" s="143"/>
      <c r="K108" s="85" t="str">
        <f t="shared" si="58"/>
        <v>INSTALAÇÕES ELÉTRICAS</v>
      </c>
      <c r="L108" s="86"/>
      <c r="M108" s="86"/>
      <c r="N108" s="86"/>
      <c r="O108" s="86"/>
    </row>
    <row r="109" spans="1:15" ht="39.950000000000003" customHeight="1">
      <c r="A109" s="242">
        <v>15.1</v>
      </c>
      <c r="B109" s="245" t="s">
        <v>72</v>
      </c>
      <c r="C109" s="246">
        <v>150307</v>
      </c>
      <c r="D109" s="194" t="s">
        <v>219</v>
      </c>
      <c r="E109" s="239" t="s">
        <v>203</v>
      </c>
      <c r="F109" s="224">
        <f>'MEMORIA DE CÁLCULO'!J608</f>
        <v>2</v>
      </c>
      <c r="G109" s="204">
        <v>585.58000000000004</v>
      </c>
      <c r="H109" s="192">
        <f t="shared" ref="H109:H147" si="83">G109*J109</f>
        <v>760.84409400000004</v>
      </c>
      <c r="I109" s="204">
        <f t="shared" ref="I109:I135" si="84">F109*H109</f>
        <v>1521.6881880000001</v>
      </c>
      <c r="J109" s="143">
        <v>1.2992999999999999</v>
      </c>
      <c r="K109" s="85" t="str">
        <f t="shared" si="58"/>
        <v>QUADRO DE DISTRIBUIÇÃO DE ENERGIA, DE EMBUTIR, COM 18 DIVISÕES MODULARES, COM BARRAMENTO</v>
      </c>
      <c r="L109" s="2"/>
      <c r="M109" s="2"/>
      <c r="N109" s="2"/>
      <c r="O109" s="2"/>
    </row>
    <row r="110" spans="1:15" ht="45.75" customHeight="1">
      <c r="A110" s="242">
        <v>15.2</v>
      </c>
      <c r="B110" s="245" t="s">
        <v>72</v>
      </c>
      <c r="C110" s="246">
        <v>150317</v>
      </c>
      <c r="D110" s="194" t="s">
        <v>220</v>
      </c>
      <c r="E110" s="239" t="s">
        <v>203</v>
      </c>
      <c r="F110" s="224">
        <f>'MEMORIA DE CÁLCULO'!J610</f>
        <v>1</v>
      </c>
      <c r="G110" s="204">
        <v>1605.78</v>
      </c>
      <c r="H110" s="192">
        <f t="shared" si="83"/>
        <v>2086.3899539999998</v>
      </c>
      <c r="I110" s="204">
        <f t="shared" si="84"/>
        <v>2086.3899539999998</v>
      </c>
      <c r="J110" s="143">
        <v>1.2992999999999999</v>
      </c>
      <c r="K110" s="85" t="str">
        <f t="shared" si="58"/>
        <v>QUADRO DISTRIB. ENERGIA, EMBUTIDO OU SEMI EMBUTIDO, CAPAC. P/ 56 DISJ. DIN, C/BARRAM TRIF. 225A BARRA. NEUTRO E TERRA, FAB. EM CHAPA DE AÇO 12 USG COM PORTA, ESPELHO, TRINCO COM FECHAD CH</v>
      </c>
      <c r="L110" s="2"/>
      <c r="M110" s="2"/>
      <c r="N110" s="2"/>
      <c r="O110" s="2"/>
    </row>
    <row r="111" spans="1:15" ht="48" customHeight="1">
      <c r="A111" s="242">
        <v>15.3</v>
      </c>
      <c r="B111" s="262" t="s">
        <v>221</v>
      </c>
      <c r="C111" s="246" t="s">
        <v>222</v>
      </c>
      <c r="D111" s="194" t="s">
        <v>223</v>
      </c>
      <c r="E111" s="239" t="s">
        <v>203</v>
      </c>
      <c r="F111" s="224">
        <f>'MEMORIA DE CÁLCULO'!J612</f>
        <v>10</v>
      </c>
      <c r="G111" s="204">
        <f>'COMPOSIÇÃO DE CUSTO'!F269</f>
        <v>2815.2550000000001</v>
      </c>
      <c r="H111" s="192">
        <f t="shared" si="83"/>
        <v>3657.8608214999999</v>
      </c>
      <c r="I111" s="204">
        <f t="shared" si="84"/>
        <v>36578.608215</v>
      </c>
      <c r="J111" s="143">
        <v>1.2992999999999999</v>
      </c>
      <c r="K111" s="85" t="str">
        <f t="shared" si="58"/>
        <v>QUADRO EMB. TRIF DIN 70 CIRC 225A - FORNECIMENTO E INSTALAÇÃO</v>
      </c>
      <c r="L111" s="2"/>
      <c r="M111" s="2"/>
      <c r="N111" s="2"/>
      <c r="O111" s="2"/>
    </row>
    <row r="112" spans="1:15" ht="39.950000000000003" customHeight="1">
      <c r="A112" s="242">
        <v>15.4</v>
      </c>
      <c r="B112" s="245" t="s">
        <v>72</v>
      </c>
      <c r="C112" s="246">
        <v>151301</v>
      </c>
      <c r="D112" s="194" t="s">
        <v>224</v>
      </c>
      <c r="E112" s="239" t="s">
        <v>203</v>
      </c>
      <c r="F112" s="224">
        <f>'MEMORIA DE CÁLCULO'!J614</f>
        <v>187</v>
      </c>
      <c r="G112" s="204">
        <v>21.27</v>
      </c>
      <c r="H112" s="192">
        <f t="shared" si="83"/>
        <v>27.636110999999996</v>
      </c>
      <c r="I112" s="204">
        <f t="shared" si="84"/>
        <v>5167.9527569999991</v>
      </c>
      <c r="J112" s="143">
        <v>1.2992999999999999</v>
      </c>
      <c r="K112" s="85" t="str">
        <f t="shared" si="58"/>
        <v>MINI-DISJUNTOR MONOPOLAR 16 A, CURVA C - 5KA 220/127VCA (NBR IEC 60947-2), REF. SIEMENS, GE, SCHNEIDER OU EQUIVALENTE</v>
      </c>
      <c r="L112" s="2"/>
      <c r="M112" s="2"/>
      <c r="N112" s="2"/>
      <c r="O112" s="2"/>
    </row>
    <row r="113" spans="1:15" ht="39.950000000000003" customHeight="1">
      <c r="A113" s="242">
        <v>15.5</v>
      </c>
      <c r="B113" s="245" t="s">
        <v>72</v>
      </c>
      <c r="C113" s="246">
        <v>151302</v>
      </c>
      <c r="D113" s="194" t="s">
        <v>225</v>
      </c>
      <c r="E113" s="239" t="s">
        <v>203</v>
      </c>
      <c r="F113" s="224">
        <f>'MEMORIA DE CÁLCULO'!J616</f>
        <v>37</v>
      </c>
      <c r="G113" s="204">
        <v>21.27</v>
      </c>
      <c r="H113" s="192">
        <f t="shared" si="83"/>
        <v>27.636110999999996</v>
      </c>
      <c r="I113" s="204">
        <f t="shared" si="84"/>
        <v>1022.5361069999999</v>
      </c>
      <c r="J113" s="143">
        <v>1.2992999999999999</v>
      </c>
      <c r="K113" s="85" t="str">
        <f t="shared" si="58"/>
        <v>MINI-DISJUNTOR MONOPOLAR 20 A, CURVA C - 5KA 220/127VCA (NBR IEC 60947-2), REF. SIEMENS, GE, SCHNEIDER OU EQUIVALENTE</v>
      </c>
      <c r="L113" s="2"/>
      <c r="M113" s="2"/>
      <c r="N113" s="2"/>
      <c r="O113" s="2"/>
    </row>
    <row r="114" spans="1:15" ht="39.950000000000003" customHeight="1">
      <c r="A114" s="242">
        <v>15.6</v>
      </c>
      <c r="B114" s="245" t="s">
        <v>72</v>
      </c>
      <c r="C114" s="246">
        <v>151321</v>
      </c>
      <c r="D114" s="194" t="s">
        <v>226</v>
      </c>
      <c r="E114" s="239" t="s">
        <v>203</v>
      </c>
      <c r="F114" s="224">
        <f>'MEMORIA DE CÁLCULO'!J618</f>
        <v>10</v>
      </c>
      <c r="G114" s="204">
        <v>63.19</v>
      </c>
      <c r="H114" s="192">
        <f t="shared" si="83"/>
        <v>82.102766999999986</v>
      </c>
      <c r="I114" s="204">
        <f t="shared" si="84"/>
        <v>821.02766999999983</v>
      </c>
      <c r="J114" s="143">
        <v>1.2992999999999999</v>
      </c>
      <c r="K114" s="85" t="str">
        <f t="shared" si="58"/>
        <v>MINI-DISJUNTOR BIPOLAR 25 A, CURVA C - 5KA 220/127VCA (NBR IEC 60947-2), REF. SIEMENS, GE, SCHNEIDER OU EQUIVALENTE</v>
      </c>
      <c r="L114" s="2"/>
      <c r="M114" s="2"/>
      <c r="N114" s="2"/>
      <c r="O114" s="2"/>
    </row>
    <row r="115" spans="1:15" ht="39.950000000000003" customHeight="1">
      <c r="A115" s="242">
        <v>15.7</v>
      </c>
      <c r="B115" s="245" t="s">
        <v>72</v>
      </c>
      <c r="C115" s="246">
        <v>151323</v>
      </c>
      <c r="D115" s="194" t="s">
        <v>227</v>
      </c>
      <c r="E115" s="239" t="s">
        <v>203</v>
      </c>
      <c r="F115" s="224">
        <f>'MEMORIA DE CÁLCULO'!J620</f>
        <v>2</v>
      </c>
      <c r="G115" s="204">
        <v>63.93</v>
      </c>
      <c r="H115" s="192">
        <f t="shared" si="83"/>
        <v>83.06424899999999</v>
      </c>
      <c r="I115" s="204">
        <f t="shared" si="84"/>
        <v>166.12849799999998</v>
      </c>
      <c r="J115" s="143">
        <v>1.2992999999999999</v>
      </c>
      <c r="K115" s="85" t="str">
        <f t="shared" si="58"/>
        <v>MINI-DISJUNTOR BIPOLAR 40 A, CURVA C - 5KA 220/127VCA (NBR IEC 60947-2), REF. SIEMENS, GE, SCHNEIDER OU EQUIVALENTE</v>
      </c>
      <c r="L115" s="2"/>
      <c r="M115" s="2"/>
      <c r="N115" s="2"/>
      <c r="O115" s="2"/>
    </row>
    <row r="116" spans="1:15" ht="39.950000000000003" customHeight="1">
      <c r="A116" s="242">
        <v>15.8</v>
      </c>
      <c r="B116" s="245" t="s">
        <v>72</v>
      </c>
      <c r="C116" s="246">
        <v>151328</v>
      </c>
      <c r="D116" s="194" t="s">
        <v>228</v>
      </c>
      <c r="E116" s="239" t="s">
        <v>203</v>
      </c>
      <c r="F116" s="224">
        <f>'MEMORIA DE CÁLCULO'!J622</f>
        <v>2</v>
      </c>
      <c r="G116" s="204">
        <v>89.25</v>
      </c>
      <c r="H116" s="192">
        <f t="shared" si="83"/>
        <v>115.96252499999999</v>
      </c>
      <c r="I116" s="204">
        <f t="shared" si="84"/>
        <v>231.92504999999997</v>
      </c>
      <c r="J116" s="143">
        <v>1.2992999999999999</v>
      </c>
      <c r="K116" s="85" t="str">
        <f t="shared" si="58"/>
        <v>MINI-DISJUNTOR TRIPOLAR 25 A, CURVA C - 5KA 220/127VCA (NBR IEC 60947-2), REF. SIEMENS, GE, SCHNEIDER OU EQUIVALENTE</v>
      </c>
      <c r="L116" s="2"/>
      <c r="M116" s="2"/>
      <c r="N116" s="2"/>
      <c r="O116" s="2"/>
    </row>
    <row r="117" spans="1:15" ht="39.950000000000003" customHeight="1">
      <c r="A117" s="242">
        <v>15.9</v>
      </c>
      <c r="B117" s="245" t="s">
        <v>72</v>
      </c>
      <c r="C117" s="246">
        <v>151310</v>
      </c>
      <c r="D117" s="194" t="s">
        <v>229</v>
      </c>
      <c r="E117" s="239" t="s">
        <v>203</v>
      </c>
      <c r="F117" s="224">
        <f>'MEMORIA DE CÁLCULO'!J624</f>
        <v>1</v>
      </c>
      <c r="G117" s="204">
        <v>101.57</v>
      </c>
      <c r="H117" s="192">
        <f t="shared" si="83"/>
        <v>131.96990099999999</v>
      </c>
      <c r="I117" s="204">
        <f t="shared" si="84"/>
        <v>131.96990099999999</v>
      </c>
      <c r="J117" s="143">
        <v>1.2992999999999999</v>
      </c>
      <c r="K117" s="85" t="str">
        <f t="shared" si="58"/>
        <v>MINI-DISJUNTOR TRIPOLAR 40 A, CURVA C - 5KA 220/127VCA (NBR IEC 60947-2), REF. SIEMENS, GE, SCHNEIDER OU EQUIVALENTE</v>
      </c>
      <c r="L117" s="2"/>
      <c r="M117" s="2"/>
      <c r="N117" s="2"/>
      <c r="O117" s="2"/>
    </row>
    <row r="118" spans="1:15" ht="39.950000000000003" customHeight="1">
      <c r="A118" s="243">
        <v>15.1</v>
      </c>
      <c r="B118" s="245" t="s">
        <v>72</v>
      </c>
      <c r="C118" s="246">
        <v>151311</v>
      </c>
      <c r="D118" s="194" t="s">
        <v>230</v>
      </c>
      <c r="E118" s="239" t="s">
        <v>203</v>
      </c>
      <c r="F118" s="224">
        <f>'MEMORIA DE CÁLCULO'!J626</f>
        <v>2</v>
      </c>
      <c r="G118" s="204">
        <v>101.57</v>
      </c>
      <c r="H118" s="192">
        <f t="shared" si="83"/>
        <v>131.96990099999999</v>
      </c>
      <c r="I118" s="204">
        <f t="shared" si="84"/>
        <v>263.93980199999999</v>
      </c>
      <c r="J118" s="143">
        <v>1.2992999999999999</v>
      </c>
      <c r="K118" s="85" t="str">
        <f t="shared" si="58"/>
        <v>MINI-DISJUNTOR TRIPOLAR 50 A, CURVA C - 5KA 220/127VCA (NBR IEC 60947-2), REF. SIEMENS, GE, SCHNEIDER OU EQUIVALENTE</v>
      </c>
      <c r="L118" s="2"/>
      <c r="M118" s="2"/>
      <c r="N118" s="2"/>
      <c r="O118" s="2"/>
    </row>
    <row r="119" spans="1:15" ht="39.950000000000003" customHeight="1">
      <c r="A119" s="243">
        <v>15.11</v>
      </c>
      <c r="B119" s="245" t="s">
        <v>72</v>
      </c>
      <c r="C119" s="246">
        <v>151331</v>
      </c>
      <c r="D119" s="194" t="s">
        <v>231</v>
      </c>
      <c r="E119" s="239" t="s">
        <v>203</v>
      </c>
      <c r="F119" s="224">
        <f>'MEMORIA DE CÁLCULO'!J628</f>
        <v>4</v>
      </c>
      <c r="G119" s="204">
        <v>156.19</v>
      </c>
      <c r="H119" s="192">
        <f t="shared" si="83"/>
        <v>202.93766699999998</v>
      </c>
      <c r="I119" s="204">
        <f t="shared" si="84"/>
        <v>811.75066799999991</v>
      </c>
      <c r="J119" s="143">
        <v>1.2992999999999999</v>
      </c>
      <c r="K119" s="85" t="str">
        <f t="shared" si="58"/>
        <v>MINI-DISJUNTOR TRIPOLAR 80 A, CURVA C - 5KA 240VCA (NBR IEC 60947-2), REF. SIEMENS, GE, SCHNEIDER OU EQUIVALENTE</v>
      </c>
      <c r="L119" s="2"/>
      <c r="M119" s="2"/>
      <c r="N119" s="2"/>
      <c r="O119" s="2"/>
    </row>
    <row r="120" spans="1:15" ht="39.950000000000003" customHeight="1">
      <c r="A120" s="243">
        <v>15.12</v>
      </c>
      <c r="B120" s="245" t="s">
        <v>72</v>
      </c>
      <c r="C120" s="246">
        <v>151339</v>
      </c>
      <c r="D120" s="194" t="s">
        <v>232</v>
      </c>
      <c r="E120" s="239" t="s">
        <v>203</v>
      </c>
      <c r="F120" s="224">
        <f>'MEMORIA DE CÁLCULO'!J630</f>
        <v>6</v>
      </c>
      <c r="G120" s="204">
        <v>30.09</v>
      </c>
      <c r="H120" s="192">
        <f t="shared" si="83"/>
        <v>39.095936999999999</v>
      </c>
      <c r="I120" s="204">
        <f t="shared" si="84"/>
        <v>234.57562200000001</v>
      </c>
      <c r="J120" s="143">
        <v>1.2992999999999999</v>
      </c>
      <c r="K120" s="85" t="str">
        <f t="shared" si="58"/>
        <v>MINI-DISJUNTOR TRIPOLAR 125 A, CURVA C - 15KA 240VCA (NBR IEC 60947-2), REF. SIEMENS, GE, SCHNEIDER OU EQUIVALENTE</v>
      </c>
      <c r="L120" s="2"/>
      <c r="M120" s="2"/>
      <c r="N120" s="2"/>
      <c r="O120" s="2"/>
    </row>
    <row r="121" spans="1:15" ht="39.950000000000003" customHeight="1">
      <c r="A121" s="243">
        <v>15.13</v>
      </c>
      <c r="B121" s="245" t="s">
        <v>72</v>
      </c>
      <c r="C121" s="246">
        <v>151333</v>
      </c>
      <c r="D121" s="194" t="s">
        <v>233</v>
      </c>
      <c r="E121" s="239" t="s">
        <v>203</v>
      </c>
      <c r="F121" s="224">
        <f>'MEMORIA DE CÁLCULO'!J632</f>
        <v>8</v>
      </c>
      <c r="G121" s="204">
        <v>477.39</v>
      </c>
      <c r="H121" s="192">
        <f t="shared" si="83"/>
        <v>620.27282699999989</v>
      </c>
      <c r="I121" s="204">
        <f t="shared" si="84"/>
        <v>4962.1826159999991</v>
      </c>
      <c r="J121" s="143">
        <v>1.2992999999999999</v>
      </c>
      <c r="K121" s="85" t="str">
        <f t="shared" si="58"/>
        <v>DISJUNTOR COMPACTO EM CAIXA MOLDADA TRIPOLAR 175 A, 50KA 220/240V / 25KA 380/415V (NBR IEC 60947-2), REF. SIEMENS, GE, SCHNEIDER OU EQUIVALENTE</v>
      </c>
      <c r="L121" s="2"/>
      <c r="M121" s="2"/>
      <c r="N121" s="2"/>
      <c r="O121" s="2"/>
    </row>
    <row r="122" spans="1:15" ht="36.6" customHeight="1">
      <c r="A122" s="243">
        <v>15.14</v>
      </c>
      <c r="B122" s="262" t="s">
        <v>234</v>
      </c>
      <c r="C122" s="245" t="s">
        <v>235</v>
      </c>
      <c r="D122" s="194" t="s">
        <v>236</v>
      </c>
      <c r="E122" s="239" t="s">
        <v>203</v>
      </c>
      <c r="F122" s="224">
        <f>'MEMORIA DE CÁLCULO'!J634</f>
        <v>2</v>
      </c>
      <c r="G122" s="204">
        <f>'COMPOSIÇÃO DE CUSTO'!F245</f>
        <v>3153.335</v>
      </c>
      <c r="H122" s="192">
        <f t="shared" si="83"/>
        <v>4097.1281654999993</v>
      </c>
      <c r="I122" s="204">
        <f t="shared" si="84"/>
        <v>8194.2563309999987</v>
      </c>
      <c r="J122" s="143">
        <v>1.2992999999999999</v>
      </c>
      <c r="K122" s="85" t="str">
        <f t="shared" si="58"/>
        <v>DISJUNTOR 3P - 600A - FORNECIMENTO E INSTALAÇÃO</v>
      </c>
      <c r="L122" s="2"/>
      <c r="M122" s="2"/>
      <c r="N122" s="2"/>
      <c r="O122" s="2"/>
    </row>
    <row r="123" spans="1:15" ht="36.6" customHeight="1">
      <c r="A123" s="243">
        <v>15.15</v>
      </c>
      <c r="B123" s="245" t="s">
        <v>72</v>
      </c>
      <c r="C123" s="246">
        <v>151337</v>
      </c>
      <c r="D123" s="194" t="s">
        <v>237</v>
      </c>
      <c r="E123" s="239" t="s">
        <v>203</v>
      </c>
      <c r="F123" s="224">
        <f>'MEMORIA DE CÁLCULO'!J636</f>
        <v>44</v>
      </c>
      <c r="G123" s="204">
        <v>166.21</v>
      </c>
      <c r="H123" s="192">
        <f t="shared" si="83"/>
        <v>215.95665299999999</v>
      </c>
      <c r="I123" s="204">
        <f t="shared" si="84"/>
        <v>9502.0927319999992</v>
      </c>
      <c r="J123" s="143">
        <v>1.2992999999999999</v>
      </c>
      <c r="K123" s="85" t="str">
        <f t="shared" si="58"/>
        <v>DISPOSITIVO DE PROTEÇÃO CONTRA SURTO (DPS) BIPOLAR, TENSÃO NOMINAL MÁXIMA 275VCA, CORENTE DE SURTO MÁXIMA 40KA.</v>
      </c>
      <c r="L123" s="2"/>
      <c r="M123" s="2"/>
      <c r="N123" s="2"/>
      <c r="O123" s="2"/>
    </row>
    <row r="124" spans="1:15" ht="36.6" customHeight="1">
      <c r="A124" s="243">
        <v>15.16</v>
      </c>
      <c r="B124" s="245" t="s">
        <v>72</v>
      </c>
      <c r="C124" s="246">
        <v>151350</v>
      </c>
      <c r="D124" s="194" t="s">
        <v>238</v>
      </c>
      <c r="E124" s="239" t="s">
        <v>203</v>
      </c>
      <c r="F124" s="224">
        <f>'MEMORIA DE CÁLCULO'!J638</f>
        <v>27</v>
      </c>
      <c r="G124" s="204">
        <v>107.72</v>
      </c>
      <c r="H124" s="192">
        <f t="shared" si="83"/>
        <v>139.96059599999998</v>
      </c>
      <c r="I124" s="204">
        <f t="shared" si="84"/>
        <v>3778.9360919999995</v>
      </c>
      <c r="J124" s="143">
        <v>1.2992999999999999</v>
      </c>
      <c r="K124" s="85" t="str">
        <f t="shared" si="58"/>
        <v>INTERRUPTOR DIFERENCIAL DR 25A, 30MA, 2 MÓDULOS</v>
      </c>
      <c r="L124" s="2"/>
      <c r="M124" s="2"/>
      <c r="N124" s="2"/>
      <c r="O124" s="2"/>
    </row>
    <row r="125" spans="1:15" ht="36.6" customHeight="1">
      <c r="A125" s="243">
        <v>15.17</v>
      </c>
      <c r="B125" s="245" t="s">
        <v>72</v>
      </c>
      <c r="C125" s="246">
        <v>151133</v>
      </c>
      <c r="D125" s="194" t="s">
        <v>239</v>
      </c>
      <c r="E125" s="239" t="s">
        <v>79</v>
      </c>
      <c r="F125" s="224">
        <f>'MEMORIA DE CÁLCULO'!J640</f>
        <v>129.5</v>
      </c>
      <c r="G125" s="204">
        <v>10.15</v>
      </c>
      <c r="H125" s="192">
        <f t="shared" si="83"/>
        <v>13.187894999999999</v>
      </c>
      <c r="I125" s="204">
        <f t="shared" si="84"/>
        <v>1707.8324024999999</v>
      </c>
      <c r="J125" s="143">
        <v>1.2992999999999999</v>
      </c>
      <c r="K125" s="85" t="str">
        <f t="shared" si="58"/>
        <v>ELETRODUTO FLEXÍVEL CORRUGADO 1", MARCA DE REFERÊNCIA TIGRE</v>
      </c>
      <c r="L125" s="2"/>
      <c r="M125" s="2"/>
      <c r="N125" s="2"/>
      <c r="O125" s="2"/>
    </row>
    <row r="126" spans="1:15" ht="36.6" customHeight="1">
      <c r="A126" s="243">
        <v>15.18</v>
      </c>
      <c r="B126" s="245" t="s">
        <v>72</v>
      </c>
      <c r="C126" s="246">
        <v>151132</v>
      </c>
      <c r="D126" s="194" t="s">
        <v>240</v>
      </c>
      <c r="E126" s="239" t="s">
        <v>79</v>
      </c>
      <c r="F126" s="224">
        <f>'MEMORIA DE CÁLCULO'!J642</f>
        <v>3584.8</v>
      </c>
      <c r="G126" s="204">
        <v>9.2799999999999994</v>
      </c>
      <c r="H126" s="192">
        <f t="shared" si="83"/>
        <v>12.057503999999998</v>
      </c>
      <c r="I126" s="204">
        <f t="shared" si="84"/>
        <v>43223.740339199998</v>
      </c>
      <c r="J126" s="143">
        <v>1.2992999999999999</v>
      </c>
      <c r="K126" s="85" t="str">
        <f t="shared" si="58"/>
        <v>ELETRODUTO FLEXÍVEL CORRUGADO 3/4" , MARCA DE REFERÊNCIA TIGRE</v>
      </c>
      <c r="L126" s="2"/>
      <c r="M126" s="2"/>
      <c r="N126" s="2"/>
      <c r="O126" s="2"/>
    </row>
    <row r="127" spans="1:15" ht="36.6" customHeight="1">
      <c r="A127" s="243">
        <v>15.19</v>
      </c>
      <c r="B127" s="245" t="s">
        <v>72</v>
      </c>
      <c r="C127" s="246">
        <v>151129</v>
      </c>
      <c r="D127" s="194" t="s">
        <v>241</v>
      </c>
      <c r="E127" s="239" t="s">
        <v>79</v>
      </c>
      <c r="F127" s="224">
        <f>'MEMORIA DE CÁLCULO'!J644</f>
        <v>29.4</v>
      </c>
      <c r="G127" s="204">
        <v>37.43</v>
      </c>
      <c r="H127" s="192">
        <f t="shared" si="83"/>
        <v>48.632798999999999</v>
      </c>
      <c r="I127" s="204">
        <f t="shared" si="84"/>
        <v>1429.8042905999998</v>
      </c>
      <c r="J127" s="143">
        <v>1.2992999999999999</v>
      </c>
      <c r="K127" s="85" t="str">
        <f t="shared" si="58"/>
        <v>ELETRODUTO DE PVC RÍGIDO ROSCÁVEL, DIÂM. 1 1/2" (50MM), INCLUSIVE CONEXÕES</v>
      </c>
      <c r="L127" s="2"/>
      <c r="M127" s="2"/>
      <c r="N127" s="2"/>
      <c r="O127" s="2"/>
    </row>
    <row r="128" spans="1:15" ht="33.75" customHeight="1">
      <c r="A128" s="243">
        <v>15.2</v>
      </c>
      <c r="B128" s="245" t="s">
        <v>72</v>
      </c>
      <c r="C128" s="247">
        <v>151128</v>
      </c>
      <c r="D128" s="194" t="s">
        <v>242</v>
      </c>
      <c r="E128" s="248" t="s">
        <v>79</v>
      </c>
      <c r="F128" s="218">
        <f>'MEMORIA DE CÁLCULO'!J646</f>
        <v>5.2</v>
      </c>
      <c r="G128" s="219">
        <v>30.58</v>
      </c>
      <c r="H128" s="192">
        <f t="shared" si="83"/>
        <v>39.732593999999992</v>
      </c>
      <c r="I128" s="219">
        <f t="shared" si="84"/>
        <v>206.60948879999995</v>
      </c>
      <c r="J128" s="143">
        <v>1.2992999999999999</v>
      </c>
      <c r="K128" s="85" t="str">
        <f t="shared" si="58"/>
        <v>ELETRODUTO DE PVC RÍGIDO ROSCÁVEL, DIÂM. 1 1/4" (40MM), INCLUSIVE CONEXÕES</v>
      </c>
      <c r="L128" s="2"/>
      <c r="M128" s="2"/>
      <c r="N128" s="2"/>
      <c r="O128" s="2"/>
    </row>
    <row r="129" spans="1:15" ht="33.75" customHeight="1">
      <c r="A129" s="243">
        <v>15.21</v>
      </c>
      <c r="B129" s="245" t="s">
        <v>72</v>
      </c>
      <c r="C129" s="247">
        <v>151131</v>
      </c>
      <c r="D129" s="194" t="s">
        <v>243</v>
      </c>
      <c r="E129" s="248" t="s">
        <v>79</v>
      </c>
      <c r="F129" s="218">
        <f>'MEMORIA DE CÁLCULO'!J648</f>
        <v>671.6</v>
      </c>
      <c r="G129" s="219">
        <v>76.17</v>
      </c>
      <c r="H129" s="192">
        <f t="shared" si="83"/>
        <v>98.967680999999999</v>
      </c>
      <c r="I129" s="219">
        <f t="shared" si="84"/>
        <v>66466.694559600001</v>
      </c>
      <c r="J129" s="143">
        <v>1.2992999999999999</v>
      </c>
      <c r="K129" s="85" t="str">
        <f t="shared" si="58"/>
        <v>ELETRODUTO DE PVC RÍGIDO ROSCÁVEL, DIÂM. 3" (85MM), INCLUSIVE CONEXÕES</v>
      </c>
      <c r="L129" s="2"/>
      <c r="M129" s="2"/>
      <c r="N129" s="2"/>
      <c r="O129" s="2"/>
    </row>
    <row r="130" spans="1:15" ht="33.75" customHeight="1">
      <c r="A130" s="243">
        <v>15.22</v>
      </c>
      <c r="B130" s="245" t="s">
        <v>72</v>
      </c>
      <c r="C130" s="247">
        <v>151136</v>
      </c>
      <c r="D130" s="194" t="s">
        <v>244</v>
      </c>
      <c r="E130" s="248" t="s">
        <v>79</v>
      </c>
      <c r="F130" s="218">
        <f>'MEMORIA DE CÁLCULO'!J650</f>
        <v>19.2</v>
      </c>
      <c r="G130" s="219">
        <v>232.22</v>
      </c>
      <c r="H130" s="192">
        <f t="shared" si="83"/>
        <v>301.72344599999997</v>
      </c>
      <c r="I130" s="219">
        <f t="shared" si="84"/>
        <v>5793.0901631999996</v>
      </c>
      <c r="J130" s="143">
        <v>1.2992999999999999</v>
      </c>
      <c r="K130" s="85" t="str">
        <f t="shared" si="58"/>
        <v>ELETRODUTO DE PVC RÍGIDO ROSCÁVEL, DIÂM. 6" (164MM), INCLUSIVE CONEXÕES</v>
      </c>
      <c r="L130" s="2"/>
      <c r="M130" s="2"/>
      <c r="N130" s="2"/>
      <c r="O130" s="2"/>
    </row>
    <row r="131" spans="1:15" ht="33.75" customHeight="1">
      <c r="A131" s="243">
        <v>15.23</v>
      </c>
      <c r="B131" s="245" t="s">
        <v>72</v>
      </c>
      <c r="C131" s="249">
        <v>151125</v>
      </c>
      <c r="D131" s="194" t="s">
        <v>245</v>
      </c>
      <c r="E131" s="248" t="s">
        <v>79</v>
      </c>
      <c r="F131" s="224">
        <f>'MEMORIA DE CÁLCULO'!J652</f>
        <v>2</v>
      </c>
      <c r="G131" s="204">
        <v>15.73</v>
      </c>
      <c r="H131" s="192">
        <f t="shared" si="83"/>
        <v>20.437988999999998</v>
      </c>
      <c r="I131" s="204">
        <f t="shared" si="84"/>
        <v>40.875977999999996</v>
      </c>
      <c r="J131" s="143">
        <v>1.2992999999999999</v>
      </c>
      <c r="K131" s="85" t="str">
        <f t="shared" si="58"/>
        <v>ELETRODUTO DE PVC RÍGIDO ROSCÁVEL, DIÂM. 1/2" (20MM), INCLUSIVE CONEXÕES</v>
      </c>
      <c r="L131" s="2"/>
      <c r="M131" s="2"/>
      <c r="N131" s="2"/>
      <c r="O131" s="2"/>
    </row>
    <row r="132" spans="1:15" ht="33.75" customHeight="1">
      <c r="A132" s="243">
        <v>15.24</v>
      </c>
      <c r="B132" s="245" t="s">
        <v>72</v>
      </c>
      <c r="C132" s="249">
        <v>151401</v>
      </c>
      <c r="D132" s="194" t="s">
        <v>246</v>
      </c>
      <c r="E132" s="248" t="s">
        <v>79</v>
      </c>
      <c r="F132" s="224">
        <f>'MEMORIA DE CÁLCULO'!J654</f>
        <v>4369.6000000000004</v>
      </c>
      <c r="G132" s="204">
        <v>5.62</v>
      </c>
      <c r="H132" s="192">
        <f t="shared" si="83"/>
        <v>7.3020659999999999</v>
      </c>
      <c r="I132" s="204">
        <f t="shared" si="84"/>
        <v>31907.107593600002</v>
      </c>
      <c r="J132" s="143">
        <v>1.2992999999999999</v>
      </c>
      <c r="K132" s="85" t="str">
        <f t="shared" ref="K132:K197" si="85">UPPER(D132)</f>
        <v>FIO DE COBRE TERMOPLÁSTICO, COM ISOLAMENTO PARA 750V, SEÇÃO DE 1.5 MM2</v>
      </c>
      <c r="L132" s="2"/>
      <c r="M132" s="2"/>
      <c r="N132" s="2"/>
      <c r="O132" s="2"/>
    </row>
    <row r="133" spans="1:15" ht="33.75" customHeight="1">
      <c r="A133" s="243">
        <v>15.25</v>
      </c>
      <c r="B133" s="245" t="s">
        <v>72</v>
      </c>
      <c r="C133" s="247">
        <v>151402</v>
      </c>
      <c r="D133" s="250" t="s">
        <v>247</v>
      </c>
      <c r="E133" s="248" t="s">
        <v>79</v>
      </c>
      <c r="F133" s="218">
        <f>'MEMORIA DE CÁLCULO'!J656</f>
        <v>10075.299999999999</v>
      </c>
      <c r="G133" s="219">
        <v>7.17</v>
      </c>
      <c r="H133" s="192">
        <f t="shared" si="83"/>
        <v>9.315980999999999</v>
      </c>
      <c r="I133" s="219">
        <f t="shared" si="84"/>
        <v>93861.303369299989</v>
      </c>
      <c r="J133" s="143">
        <v>1.2992999999999999</v>
      </c>
      <c r="K133" s="85" t="str">
        <f t="shared" si="85"/>
        <v>FIO DE COBRE TERMOPLÁSTICO, COM ISOLAMENTO PARA 750V, SEÇÃO DE 2.5 MM2</v>
      </c>
      <c r="L133" s="2"/>
      <c r="M133" s="2"/>
      <c r="N133" s="2"/>
      <c r="O133" s="2"/>
    </row>
    <row r="134" spans="1:15" ht="33.75" customHeight="1">
      <c r="A134" s="243">
        <v>15.26</v>
      </c>
      <c r="B134" s="245" t="s">
        <v>72</v>
      </c>
      <c r="C134" s="247">
        <v>151403</v>
      </c>
      <c r="D134" s="250" t="s">
        <v>248</v>
      </c>
      <c r="E134" s="248" t="s">
        <v>79</v>
      </c>
      <c r="F134" s="218">
        <f>'MEMORIA DE CÁLCULO'!J658</f>
        <v>2304.1999999999998</v>
      </c>
      <c r="G134" s="219">
        <v>9.32</v>
      </c>
      <c r="H134" s="192">
        <f t="shared" si="83"/>
        <v>12.109475999999999</v>
      </c>
      <c r="I134" s="219">
        <f t="shared" si="84"/>
        <v>27902.654599199996</v>
      </c>
      <c r="J134" s="143">
        <v>1.2992999999999999</v>
      </c>
      <c r="K134" s="85" t="str">
        <f t="shared" si="85"/>
        <v>FIO OU CABO DE COBRE TERMOPLÁSTICO, COM ISOLAMENTO PARA 750V, SEÇÃO DE 4.0 MM2</v>
      </c>
      <c r="L134" s="2"/>
      <c r="M134" s="2"/>
      <c r="N134" s="2"/>
      <c r="O134" s="2"/>
    </row>
    <row r="135" spans="1:15" ht="33.75" customHeight="1">
      <c r="A135" s="243">
        <v>15.27</v>
      </c>
      <c r="B135" s="245" t="s">
        <v>72</v>
      </c>
      <c r="C135" s="238">
        <v>151404</v>
      </c>
      <c r="D135" s="194" t="s">
        <v>249</v>
      </c>
      <c r="E135" s="248" t="s">
        <v>79</v>
      </c>
      <c r="F135" s="224">
        <f>'MEMORIA DE CÁLCULO'!J660</f>
        <v>482.4</v>
      </c>
      <c r="G135" s="204">
        <v>11.61</v>
      </c>
      <c r="H135" s="192">
        <f t="shared" si="83"/>
        <v>15.084872999999998</v>
      </c>
      <c r="I135" s="204">
        <f t="shared" si="84"/>
        <v>7276.9427351999984</v>
      </c>
      <c r="J135" s="143">
        <v>1.2992999999999999</v>
      </c>
      <c r="K135" s="85" t="str">
        <f t="shared" si="85"/>
        <v>FIO OU CABO DE COBRE TERMOPLÁSTICO, COM ISOLAMENTO PARA 750V, SEÇÃO DE 6.0 MM2</v>
      </c>
      <c r="L135" s="2"/>
      <c r="M135" s="2"/>
      <c r="N135" s="2"/>
      <c r="O135" s="2"/>
    </row>
    <row r="136" spans="1:15" ht="33.75" customHeight="1">
      <c r="A136" s="243">
        <v>15.28</v>
      </c>
      <c r="B136" s="245" t="s">
        <v>72</v>
      </c>
      <c r="C136" s="247">
        <v>151405</v>
      </c>
      <c r="D136" s="250" t="s">
        <v>250</v>
      </c>
      <c r="E136" s="248" t="s">
        <v>79</v>
      </c>
      <c r="F136" s="218">
        <f>'MEMORIA DE CÁLCULO'!J662</f>
        <v>52.4</v>
      </c>
      <c r="G136" s="219">
        <v>17.079999999999998</v>
      </c>
      <c r="H136" s="192">
        <f t="shared" si="83"/>
        <v>22.192043999999996</v>
      </c>
      <c r="I136" s="219">
        <f>F136*H136</f>
        <v>1162.8631055999997</v>
      </c>
      <c r="J136" s="143">
        <v>1.2992999999999999</v>
      </c>
      <c r="K136" s="85" t="str">
        <f t="shared" si="85"/>
        <v>FIO OU CABO DE COBRE TERMOPLÁSTICO, COM ISOLAMENTO PARA 750V, SEÇÃO DE 10.0 MM2</v>
      </c>
      <c r="L136" s="2"/>
      <c r="M136" s="2"/>
      <c r="N136" s="2"/>
      <c r="O136" s="2"/>
    </row>
    <row r="137" spans="1:15" ht="33.75" customHeight="1">
      <c r="A137" s="243">
        <v>15.29</v>
      </c>
      <c r="B137" s="245" t="s">
        <v>72</v>
      </c>
      <c r="C137" s="247">
        <v>151406</v>
      </c>
      <c r="D137" s="250" t="s">
        <v>251</v>
      </c>
      <c r="E137" s="248" t="s">
        <v>79</v>
      </c>
      <c r="F137" s="218">
        <f>'MEMORIA DE CÁLCULO'!J664</f>
        <v>350.7</v>
      </c>
      <c r="G137" s="219">
        <v>25.87</v>
      </c>
      <c r="H137" s="192">
        <f t="shared" si="83"/>
        <v>33.612890999999998</v>
      </c>
      <c r="I137" s="219">
        <f t="shared" ref="I137:I147" si="86">F137*H137</f>
        <v>11788.040873699998</v>
      </c>
      <c r="J137" s="143">
        <v>1.2992999999999999</v>
      </c>
      <c r="K137" s="85" t="str">
        <f t="shared" si="85"/>
        <v>FIO OU CABO DE COBRE TERMOPLÁSTICO, COM ISOLAMENTO PARA 750V, SEÇÃO DE 16.0 MM2</v>
      </c>
      <c r="L137" s="2"/>
      <c r="M137" s="2"/>
      <c r="N137" s="2"/>
      <c r="O137" s="2"/>
    </row>
    <row r="138" spans="1:15" ht="33.75" customHeight="1">
      <c r="A138" s="243">
        <v>15.3</v>
      </c>
      <c r="B138" s="245" t="s">
        <v>72</v>
      </c>
      <c r="C138" s="247">
        <v>151407</v>
      </c>
      <c r="D138" s="250" t="s">
        <v>252</v>
      </c>
      <c r="E138" s="248" t="s">
        <v>79</v>
      </c>
      <c r="F138" s="218">
        <f>'MEMORIA DE CÁLCULO'!J666</f>
        <v>354.8</v>
      </c>
      <c r="G138" s="219">
        <v>33.24</v>
      </c>
      <c r="H138" s="192">
        <f t="shared" si="83"/>
        <v>43.188732000000002</v>
      </c>
      <c r="I138" s="219">
        <f t="shared" si="86"/>
        <v>15323.362113600002</v>
      </c>
      <c r="J138" s="143">
        <v>1.2992999999999999</v>
      </c>
      <c r="K138" s="85" t="str">
        <f t="shared" si="85"/>
        <v>CABO DE COBRE TERMOPLÁSTICO, COM ISOLAMENTO PARA 750V, SEÇÃO DE 25.0 MM2</v>
      </c>
      <c r="L138" s="2"/>
      <c r="M138" s="2"/>
      <c r="N138" s="2"/>
      <c r="O138" s="2"/>
    </row>
    <row r="139" spans="1:15" ht="33.75" customHeight="1">
      <c r="A139" s="243">
        <v>15.31</v>
      </c>
      <c r="B139" s="247" t="s">
        <v>84</v>
      </c>
      <c r="C139" s="247">
        <v>92986</v>
      </c>
      <c r="D139" s="250" t="s">
        <v>253</v>
      </c>
      <c r="E139" s="248" t="s">
        <v>79</v>
      </c>
      <c r="F139" s="218">
        <f>'MEMORIA DE CÁLCULO'!J668</f>
        <v>390</v>
      </c>
      <c r="G139" s="219">
        <v>37.64</v>
      </c>
      <c r="H139" s="192">
        <f t="shared" si="83"/>
        <v>48.905651999999996</v>
      </c>
      <c r="I139" s="219">
        <f t="shared" si="86"/>
        <v>19073.204279999998</v>
      </c>
      <c r="J139" s="143">
        <v>1.2992999999999999</v>
      </c>
      <c r="K139" s="85" t="str">
        <f t="shared" si="85"/>
        <v>CABO DE COBRE FLEXÍVEL ISOLADO, 35 MM², ANTI-CHAMA 0,6/1,0 KV, PARA REDE ENTERRADA DE DISTRIBUIÇÃO DE ENERGIA ELÉTRICA - FORNECIMENTO E INSTALAÇÃO. AF_12/2021</v>
      </c>
      <c r="L139" s="2"/>
      <c r="M139" s="2"/>
      <c r="N139" s="2"/>
      <c r="O139" s="2"/>
    </row>
    <row r="140" spans="1:15" ht="33.75" customHeight="1">
      <c r="A140" s="243">
        <v>15.32</v>
      </c>
      <c r="B140" s="247" t="s">
        <v>84</v>
      </c>
      <c r="C140" s="249">
        <v>92988</v>
      </c>
      <c r="D140" s="194" t="s">
        <v>254</v>
      </c>
      <c r="E140" s="248" t="s">
        <v>79</v>
      </c>
      <c r="F140" s="224">
        <f>'MEMORIA DE CÁLCULO'!J670</f>
        <v>548.79999999999995</v>
      </c>
      <c r="G140" s="204">
        <v>54.85</v>
      </c>
      <c r="H140" s="192">
        <f t="shared" si="83"/>
        <v>71.266604999999998</v>
      </c>
      <c r="I140" s="204">
        <f t="shared" si="86"/>
        <v>39111.112823999996</v>
      </c>
      <c r="J140" s="143">
        <v>1.2992999999999999</v>
      </c>
      <c r="K140" s="85" t="str">
        <f t="shared" si="85"/>
        <v>CABO DE COBRE FLEXÍVEL ISOLADO, 50 MM², ANTI-CHAMA 0,6/1,0 KV, PARA REDE ENTERRADA DE DISTRIBUIÇÃO DE ENERGIA ELÉTRICA - FORNECIMENTO E INSTALAÇÃO. AF_12/2021</v>
      </c>
      <c r="L140" s="2"/>
      <c r="M140" s="2"/>
      <c r="N140" s="2"/>
      <c r="O140" s="2"/>
    </row>
    <row r="141" spans="1:15" ht="33.75" customHeight="1">
      <c r="A141" s="243">
        <v>15.33</v>
      </c>
      <c r="B141" s="247" t="s">
        <v>84</v>
      </c>
      <c r="C141" s="249">
        <v>92990</v>
      </c>
      <c r="D141" s="194" t="s">
        <v>255</v>
      </c>
      <c r="E141" s="248" t="s">
        <v>79</v>
      </c>
      <c r="F141" s="224">
        <f>'MEMORIA DE CÁLCULO'!J672</f>
        <v>675.2</v>
      </c>
      <c r="G141" s="204">
        <v>75.48</v>
      </c>
      <c r="H141" s="192">
        <f t="shared" si="83"/>
        <v>98.071163999999996</v>
      </c>
      <c r="I141" s="204">
        <f t="shared" si="86"/>
        <v>66217.649932800006</v>
      </c>
      <c r="J141" s="143">
        <v>1.2992999999999999</v>
      </c>
      <c r="K141" s="85" t="str">
        <f t="shared" si="85"/>
        <v>CABO DE COBRE FLEXÍVEL ISOLADO, 70 MM², ANTI-CHAMA 0,6/1,0 KV, PARA REDE ENTERRADA DE DISTRIBUIÇÃO DE ENERGIA ELÉTRICA - FORNECIMENTO E INSTALAÇÃO. AF_12/2021</v>
      </c>
      <c r="L141" s="2"/>
      <c r="M141" s="2"/>
      <c r="N141" s="2"/>
      <c r="O141" s="2"/>
    </row>
    <row r="142" spans="1:15" ht="33.75" customHeight="1">
      <c r="A142" s="243">
        <v>15.34</v>
      </c>
      <c r="B142" s="245" t="s">
        <v>72</v>
      </c>
      <c r="C142" s="249">
        <v>151422</v>
      </c>
      <c r="D142" s="194" t="s">
        <v>256</v>
      </c>
      <c r="E142" s="248" t="s">
        <v>79</v>
      </c>
      <c r="F142" s="224">
        <f>'MEMORIA DE CÁLCULO'!J674</f>
        <v>384.4</v>
      </c>
      <c r="G142" s="204">
        <v>38.35</v>
      </c>
      <c r="H142" s="192">
        <f t="shared" si="83"/>
        <v>49.828154999999995</v>
      </c>
      <c r="I142" s="204">
        <f t="shared" si="86"/>
        <v>19153.942781999998</v>
      </c>
      <c r="J142" s="143">
        <v>1.2992999999999999</v>
      </c>
      <c r="K142" s="85" t="str">
        <f t="shared" si="85"/>
        <v>CABO DE COBRE TERMOPLÁSTICO (PVC) FLEXÍVEL ISOLADO 0,6/1KV, ANTI-CHAMA 90ºC HEPR - 25,0 MM2</v>
      </c>
      <c r="L142" s="2"/>
      <c r="M142" s="2"/>
      <c r="N142" s="2"/>
      <c r="O142" s="2"/>
    </row>
    <row r="143" spans="1:15" ht="33.75" customHeight="1">
      <c r="A143" s="243">
        <v>15.35</v>
      </c>
      <c r="B143" s="245" t="s">
        <v>72</v>
      </c>
      <c r="C143" s="249">
        <v>151421</v>
      </c>
      <c r="D143" s="194" t="s">
        <v>257</v>
      </c>
      <c r="E143" s="248" t="s">
        <v>79</v>
      </c>
      <c r="F143" s="224">
        <f>'MEMORIA DE CÁLCULO'!J676</f>
        <v>96.1</v>
      </c>
      <c r="G143" s="204">
        <v>25.93</v>
      </c>
      <c r="H143" s="192">
        <f t="shared" si="83"/>
        <v>33.690849</v>
      </c>
      <c r="I143" s="204">
        <f t="shared" si="86"/>
        <v>3237.6905889</v>
      </c>
      <c r="J143" s="143">
        <v>1.2992999999999999</v>
      </c>
      <c r="K143" s="85" t="str">
        <f t="shared" si="85"/>
        <v>CABO DE COBRE TERMOPLÁSTICO (PVC) FLEXÍVEL ISOLADO 0,6/1KV, ANTI-CHAMA 90ºC HEPR - 16,0 MM2</v>
      </c>
      <c r="L143" s="2"/>
      <c r="M143" s="2"/>
      <c r="N143" s="2"/>
      <c r="O143" s="2"/>
    </row>
    <row r="144" spans="1:15" ht="33.75" customHeight="1">
      <c r="A144" s="243">
        <v>15.36</v>
      </c>
      <c r="B144" s="245" t="s">
        <v>72</v>
      </c>
      <c r="C144" s="249">
        <v>51430</v>
      </c>
      <c r="D144" s="194" t="s">
        <v>258</v>
      </c>
      <c r="E144" s="248" t="s">
        <v>79</v>
      </c>
      <c r="F144" s="224">
        <f>'MEMORIA DE CÁLCULO'!J678</f>
        <v>21</v>
      </c>
      <c r="G144" s="204">
        <v>194.28</v>
      </c>
      <c r="H144" s="192">
        <f t="shared" si="83"/>
        <v>252.42800399999999</v>
      </c>
      <c r="I144" s="204">
        <f t="shared" si="86"/>
        <v>5300.9880839999996</v>
      </c>
      <c r="J144" s="143">
        <v>1.2992999999999999</v>
      </c>
      <c r="K144" s="85" t="str">
        <f t="shared" si="85"/>
        <v>CABO DE COBRE TERMOPLÁSTICO (PVC) FLEXÍVEL ISOLADO 0,6/1KV, ANTI-CHAMA 90ºC HEPR - 150,0 MM2</v>
      </c>
      <c r="L144" s="2"/>
      <c r="M144" s="2"/>
      <c r="N144" s="2"/>
      <c r="O144" s="2"/>
    </row>
    <row r="145" spans="1:15" ht="33.75" customHeight="1">
      <c r="A145" s="243">
        <v>15.37</v>
      </c>
      <c r="B145" s="245" t="s">
        <v>72</v>
      </c>
      <c r="C145" s="249">
        <v>151428</v>
      </c>
      <c r="D145" s="194" t="s">
        <v>259</v>
      </c>
      <c r="E145" s="248" t="s">
        <v>79</v>
      </c>
      <c r="F145" s="224">
        <f>'MEMORIA DE CÁLCULO'!J680</f>
        <v>84</v>
      </c>
      <c r="G145" s="204">
        <v>412.42</v>
      </c>
      <c r="H145" s="192">
        <f t="shared" si="83"/>
        <v>535.85730599999999</v>
      </c>
      <c r="I145" s="204">
        <f t="shared" si="86"/>
        <v>45012.013703999997</v>
      </c>
      <c r="J145" s="143">
        <v>1.2992999999999999</v>
      </c>
      <c r="K145" s="85" t="str">
        <f t="shared" si="85"/>
        <v>CABO DE COBRE TERMOPLÁSTICO (PVC) FLEXÍVEL ISOLADO 0,6/1KV, ANTI-CHAMA 90ºC HEPR - 300,0 MM2</v>
      </c>
      <c r="L145" s="2"/>
      <c r="M145" s="2"/>
      <c r="N145" s="2"/>
      <c r="O145" s="2"/>
    </row>
    <row r="146" spans="1:15" ht="50.1" customHeight="1">
      <c r="A146" s="243">
        <v>15.38</v>
      </c>
      <c r="B146" s="245" t="s">
        <v>72</v>
      </c>
      <c r="C146" s="247">
        <v>150615</v>
      </c>
      <c r="D146" s="250" t="s">
        <v>260</v>
      </c>
      <c r="E146" s="248" t="s">
        <v>81</v>
      </c>
      <c r="F146" s="218">
        <f>'MEMORIA DE CÁLCULO'!J682</f>
        <v>32</v>
      </c>
      <c r="G146" s="219">
        <v>182.36</v>
      </c>
      <c r="H146" s="192">
        <f t="shared" si="83"/>
        <v>236.940348</v>
      </c>
      <c r="I146" s="204">
        <f t="shared" si="86"/>
        <v>7582.091136</v>
      </c>
      <c r="J146" s="143">
        <v>1.2992999999999999</v>
      </c>
      <c r="K146" s="85" t="str">
        <f t="shared" si="85"/>
        <v>CAIXA DE PASSAGEM DE ALVENARIA DE BLOCOS DE CONCRETO 9X19X39CM, DIMENSÕES DE 40X40X50CM, COM REVESTIMENTO INTERNO EM CHAPISCO E REBOCO, TAMPA DE CONCRETO ESP.5CM E LASTRO DE BRITA 5 CM</v>
      </c>
      <c r="L146" s="2"/>
      <c r="M146" s="2"/>
      <c r="N146" s="2"/>
      <c r="O146" s="2"/>
    </row>
    <row r="147" spans="1:15" ht="48.75" customHeight="1">
      <c r="A147" s="243">
        <v>15.39</v>
      </c>
      <c r="B147" s="245" t="s">
        <v>72</v>
      </c>
      <c r="C147" s="251" t="s">
        <v>261</v>
      </c>
      <c r="D147" s="194" t="s">
        <v>262</v>
      </c>
      <c r="E147" s="248" t="s">
        <v>81</v>
      </c>
      <c r="F147" s="224">
        <f>'MEMORIA DE CÁLCULO'!J684</f>
        <v>1</v>
      </c>
      <c r="G147" s="204">
        <v>90870.11</v>
      </c>
      <c r="H147" s="192">
        <f t="shared" si="83"/>
        <v>118067.533923</v>
      </c>
      <c r="I147" s="204">
        <f t="shared" si="86"/>
        <v>118067.533923</v>
      </c>
      <c r="J147" s="143">
        <v>1.2992999999999999</v>
      </c>
      <c r="K147" s="85" t="str">
        <f t="shared" si="85"/>
        <v>SUBESTAÇÃO EXT. AÉREA TRIFÁS. 225KVA, COMPLETA, C/ QUADROS DE MEDIÇÃO, TRANSF. A ÓLEO, CHAVE GERAL TRIP., POSTE E ACESSÓRIOS, CONF. NOR-TEC-01 DA ESCELSA, INCL. MURETA REV. C/ ARG. CIMENTO, CAL HIDRAT. CH1 E AREIA TRAÇO 1:0.5:6</v>
      </c>
      <c r="L147" s="2"/>
      <c r="M147" s="2"/>
      <c r="N147" s="2"/>
      <c r="O147" s="2"/>
    </row>
    <row r="148" spans="1:15" s="85" customFormat="1" ht="39.950000000000003" customHeight="1">
      <c r="A148" s="235">
        <v>16</v>
      </c>
      <c r="B148" s="235"/>
      <c r="C148" s="235"/>
      <c r="D148" s="236" t="s">
        <v>263</v>
      </c>
      <c r="E148" s="236"/>
      <c r="F148" s="237"/>
      <c r="G148" s="236"/>
      <c r="H148" s="236"/>
      <c r="I148" s="190">
        <f>I149+I162+I169+I176</f>
        <v>1010060.1004213539</v>
      </c>
      <c r="J148" s="143"/>
      <c r="K148" s="85" t="str">
        <f t="shared" si="85"/>
        <v>OUTRAS INSTALAÇÕES</v>
      </c>
    </row>
    <row r="149" spans="1:15" s="125" customFormat="1" ht="39.950000000000003" customHeight="1">
      <c r="A149" s="252">
        <v>16.100000000000001</v>
      </c>
      <c r="B149" s="253"/>
      <c r="C149" s="253"/>
      <c r="D149" s="254" t="s">
        <v>264</v>
      </c>
      <c r="E149" s="254"/>
      <c r="F149" s="255"/>
      <c r="G149" s="254"/>
      <c r="H149" s="254"/>
      <c r="I149" s="209">
        <f>SUM(I150:I161)</f>
        <v>140885.50000000003</v>
      </c>
      <c r="J149" s="143"/>
      <c r="K149" s="85" t="str">
        <f t="shared" si="85"/>
        <v>SISTEMA DE PROTEÇÃO CONTRA INCÊNDIO</v>
      </c>
    </row>
    <row r="150" spans="1:15" s="36" customFormat="1" ht="50.1" customHeight="1">
      <c r="A150" s="238" t="s">
        <v>265</v>
      </c>
      <c r="B150" s="245" t="s">
        <v>72</v>
      </c>
      <c r="C150" s="197">
        <v>160607</v>
      </c>
      <c r="D150" s="97" t="s">
        <v>266</v>
      </c>
      <c r="E150" s="98" t="s">
        <v>267</v>
      </c>
      <c r="F150" s="99">
        <f>'MEMORIA DE CÁLCULO'!J688</f>
        <v>29</v>
      </c>
      <c r="G150" s="240">
        <v>215.82</v>
      </c>
      <c r="H150" s="192">
        <f t="shared" ref="H150:H161" si="87">G150*J150</f>
        <v>280.41492599999998</v>
      </c>
      <c r="I150" s="192">
        <f t="shared" ref="I150:I152" si="88">ROUND(F150*H150,2)</f>
        <v>8132.03</v>
      </c>
      <c r="J150" s="143">
        <v>1.2992999999999999</v>
      </c>
      <c r="K150" s="85" t="str">
        <f t="shared" si="85"/>
        <v>EXTINTOR DE INCÊNDIO PORTÁTIL DE PÓ QUÍMICO ABC COM CAPACIDADE 2A-20B:C (4 KG), INCLUSIVE SUPORTE PARA FIXAÇÃO, EXCLUSIVE PLACA SINALIZADORA EM PVC FOTOLUMINESCENTE</v>
      </c>
    </row>
    <row r="151" spans="1:15" s="36" customFormat="1" ht="50.1" customHeight="1">
      <c r="A151" s="238" t="s">
        <v>268</v>
      </c>
      <c r="B151" s="245" t="s">
        <v>84</v>
      </c>
      <c r="C151" s="197">
        <v>101906</v>
      </c>
      <c r="D151" s="97" t="s">
        <v>269</v>
      </c>
      <c r="E151" s="98" t="s">
        <v>267</v>
      </c>
      <c r="F151" s="99">
        <f>'MEMORIA DE CÁLCULO'!J689</f>
        <v>2</v>
      </c>
      <c r="G151" s="240">
        <v>636.58000000000004</v>
      </c>
      <c r="H151" s="192">
        <f t="shared" si="87"/>
        <v>827.10839399999998</v>
      </c>
      <c r="I151" s="192">
        <f t="shared" si="88"/>
        <v>1654.22</v>
      </c>
      <c r="J151" s="143">
        <v>1.2992999999999999</v>
      </c>
      <c r="K151" s="85" t="str">
        <f t="shared" si="85"/>
        <v>EXTINTOR DE INCÊNDIO PORTÁTIL COM CARGA DE CO2 DE 4 KG, CLASSE BC - FORNECIMENTO E INSTALAÇÃO. AF_10/2020_P</v>
      </c>
    </row>
    <row r="152" spans="1:15" s="36" customFormat="1" ht="60" customHeight="1">
      <c r="A152" s="238" t="s">
        <v>270</v>
      </c>
      <c r="B152" s="245" t="s">
        <v>72</v>
      </c>
      <c r="C152" s="197">
        <v>160602</v>
      </c>
      <c r="D152" s="97" t="s">
        <v>271</v>
      </c>
      <c r="E152" s="98" t="s">
        <v>267</v>
      </c>
      <c r="F152" s="99">
        <f>'MEMORIA DE CÁLCULO'!J690</f>
        <v>6</v>
      </c>
      <c r="G152" s="240">
        <v>1722.8</v>
      </c>
      <c r="H152" s="192">
        <f t="shared" si="87"/>
        <v>2238.4340399999996</v>
      </c>
      <c r="I152" s="192">
        <f t="shared" si="88"/>
        <v>13430.6</v>
      </c>
      <c r="J152" s="143">
        <v>1.2992999999999999</v>
      </c>
      <c r="K152" s="85" t="str">
        <f t="shared" si="85"/>
        <v>HIDRANTE DE PAREDE, COM ABRIGO EM CHAPA, 60X90X17CM, COM SUPORTE E MANGUEIRA 20M 63MM, ADAPTADOR ROSCA FÊMEA E ENGATE RÁPIDO, ESGUICHO EM LATÃO REGULAVEL, REGISTRO GLOBO ANGULAR 45º/ 63MM</v>
      </c>
    </row>
    <row r="153" spans="1:15" s="36" customFormat="1" ht="50.1" customHeight="1">
      <c r="A153" s="238" t="s">
        <v>272</v>
      </c>
      <c r="B153" s="245" t="s">
        <v>72</v>
      </c>
      <c r="C153" s="197">
        <v>160613</v>
      </c>
      <c r="D153" s="97" t="s">
        <v>273</v>
      </c>
      <c r="E153" s="98" t="s">
        <v>267</v>
      </c>
      <c r="F153" s="99">
        <f>'MEMORIA DE CÁLCULO'!J691</f>
        <v>64</v>
      </c>
      <c r="G153" s="240">
        <v>237.77</v>
      </c>
      <c r="H153" s="192">
        <f t="shared" si="87"/>
        <v>308.93456099999997</v>
      </c>
      <c r="I153" s="192">
        <f t="shared" ref="I153:I160" si="89">ROUND(F153*H153,2)</f>
        <v>19771.810000000001</v>
      </c>
      <c r="J153" s="143">
        <v>1.2992999999999999</v>
      </c>
      <c r="K153" s="85" t="str">
        <f t="shared" si="85"/>
        <v>PONTO PARA ILUMINAÇÃO DE EMERGÊNCIA COMPLETO, INCLUSIVE BLOCO AUTÔNOMO DE ILUMINAÇÃO 2X9W COM TOMADA UNIVERSAL</v>
      </c>
    </row>
    <row r="154" spans="1:15" s="166" customFormat="1" ht="50.1" customHeight="1">
      <c r="A154" s="238" t="s">
        <v>274</v>
      </c>
      <c r="B154" s="245" t="s">
        <v>84</v>
      </c>
      <c r="C154" s="197">
        <v>102122</v>
      </c>
      <c r="D154" s="174" t="s">
        <v>275</v>
      </c>
      <c r="E154" s="175" t="s">
        <v>267</v>
      </c>
      <c r="F154" s="99">
        <f>'MEMORIA DE CÁLCULO'!J692</f>
        <v>2</v>
      </c>
      <c r="G154" s="240">
        <v>7382.12</v>
      </c>
      <c r="H154" s="192">
        <f t="shared" si="87"/>
        <v>9591.5885159999998</v>
      </c>
      <c r="I154" s="192">
        <f t="shared" si="89"/>
        <v>19183.18</v>
      </c>
      <c r="J154" s="143">
        <v>1.2992999999999999</v>
      </c>
      <c r="K154" s="85" t="str">
        <f t="shared" si="85"/>
        <v>BOMBA CENTRÍFUGA, TRIFÁSICA, 10 CV OU 9,86 HP, HM 85 A 140 M, Q 4,2 A 14,9 M3/H - FORNECIMENTO E INSTALAÇÃO. AF_12/2020</v>
      </c>
    </row>
    <row r="155" spans="1:15" s="36" customFormat="1" ht="39.950000000000003" customHeight="1">
      <c r="A155" s="238" t="s">
        <v>276</v>
      </c>
      <c r="B155" s="245" t="s">
        <v>160</v>
      </c>
      <c r="C155" s="197" t="s">
        <v>277</v>
      </c>
      <c r="D155" s="174" t="s">
        <v>278</v>
      </c>
      <c r="E155" s="98" t="s">
        <v>267</v>
      </c>
      <c r="F155" s="99">
        <f>'MEMORIA DE CÁLCULO'!J693</f>
        <v>2</v>
      </c>
      <c r="G155" s="240">
        <v>449.4</v>
      </c>
      <c r="H155" s="192">
        <f t="shared" si="87"/>
        <v>583.90541999999994</v>
      </c>
      <c r="I155" s="192">
        <f t="shared" si="89"/>
        <v>1167.81</v>
      </c>
      <c r="J155" s="143">
        <v>1.2992999999999999</v>
      </c>
      <c r="K155" s="85" t="str">
        <f t="shared" si="85"/>
        <v>PRESOSTATO LF5516-03W</v>
      </c>
    </row>
    <row r="156" spans="1:15" s="36" customFormat="1" ht="39.950000000000003" customHeight="1">
      <c r="A156" s="238" t="s">
        <v>279</v>
      </c>
      <c r="B156" s="245" t="s">
        <v>160</v>
      </c>
      <c r="C156" s="197" t="s">
        <v>222</v>
      </c>
      <c r="D156" s="174" t="s">
        <v>280</v>
      </c>
      <c r="E156" s="98" t="s">
        <v>267</v>
      </c>
      <c r="F156" s="99">
        <f>'MEMORIA DE CÁLCULO'!J694</f>
        <v>2</v>
      </c>
      <c r="G156" s="240">
        <f>'COMPOSIÇÃO DE CUSTO'!F261</f>
        <v>3160.36</v>
      </c>
      <c r="H156" s="192">
        <f t="shared" si="87"/>
        <v>4106.2557479999996</v>
      </c>
      <c r="I156" s="192">
        <f t="shared" si="89"/>
        <v>8212.51</v>
      </c>
      <c r="J156" s="143">
        <v>1.2992999999999999</v>
      </c>
      <c r="K156" s="85" t="str">
        <f t="shared" si="85"/>
        <v>MANOMETRO 0-10 BAR 63MM 1/4 NPT</v>
      </c>
    </row>
    <row r="157" spans="1:15" s="36" customFormat="1" ht="39.950000000000003" customHeight="1">
      <c r="A157" s="238" t="s">
        <v>281</v>
      </c>
      <c r="B157" s="245" t="s">
        <v>72</v>
      </c>
      <c r="C157" s="197">
        <v>170325</v>
      </c>
      <c r="D157" s="97" t="s">
        <v>282</v>
      </c>
      <c r="E157" s="98" t="s">
        <v>267</v>
      </c>
      <c r="F157" s="99">
        <f>'MEMORIA DE CÁLCULO'!J695</f>
        <v>4</v>
      </c>
      <c r="G157" s="240">
        <v>415.59</v>
      </c>
      <c r="H157" s="192">
        <f t="shared" si="87"/>
        <v>539.97608699999989</v>
      </c>
      <c r="I157" s="192">
        <f t="shared" si="89"/>
        <v>2159.9</v>
      </c>
      <c r="J157" s="143">
        <v>1.2992999999999999</v>
      </c>
      <c r="K157" s="85" t="str">
        <f t="shared" si="85"/>
        <v>REGISTRO DE GAVETA BRUTO DIAM. 65MM (21/2")</v>
      </c>
    </row>
    <row r="158" spans="1:15" s="36" customFormat="1" ht="39.950000000000003" customHeight="1">
      <c r="A158" s="238" t="s">
        <v>283</v>
      </c>
      <c r="B158" s="245" t="s">
        <v>72</v>
      </c>
      <c r="C158" s="197">
        <v>141216</v>
      </c>
      <c r="D158" s="97" t="s">
        <v>284</v>
      </c>
      <c r="E158" s="98" t="s">
        <v>285</v>
      </c>
      <c r="F158" s="99">
        <f>'MEMORIA DE CÁLCULO'!J696</f>
        <v>226.56</v>
      </c>
      <c r="G158" s="240">
        <v>208.8</v>
      </c>
      <c r="H158" s="192">
        <f t="shared" si="87"/>
        <v>271.29383999999999</v>
      </c>
      <c r="I158" s="192">
        <f t="shared" si="89"/>
        <v>61464.33</v>
      </c>
      <c r="J158" s="143">
        <v>1.2992999999999999</v>
      </c>
      <c r="K158" s="85" t="str">
        <f t="shared" si="85"/>
        <v>TUBO DE AÇO GALVANIZADO, INCLUSIVE CONEXÕES, DIÂM. 65MM (21/2")</v>
      </c>
    </row>
    <row r="159" spans="1:15" s="36" customFormat="1" ht="50.1" customHeight="1">
      <c r="A159" s="238" t="s">
        <v>286</v>
      </c>
      <c r="B159" s="245" t="s">
        <v>72</v>
      </c>
      <c r="C159" s="197">
        <v>160603</v>
      </c>
      <c r="D159" s="97" t="s">
        <v>287</v>
      </c>
      <c r="E159" s="98" t="s">
        <v>267</v>
      </c>
      <c r="F159" s="99">
        <f>'MEMORIA DE CÁLCULO'!J697</f>
        <v>1</v>
      </c>
      <c r="G159" s="240">
        <v>752.46</v>
      </c>
      <c r="H159" s="192">
        <f t="shared" si="87"/>
        <v>977.67127799999992</v>
      </c>
      <c r="I159" s="192">
        <f t="shared" si="89"/>
        <v>977.67</v>
      </c>
      <c r="J159" s="143">
        <v>1.2992999999999999</v>
      </c>
      <c r="K159" s="85" t="str">
        <f t="shared" si="85"/>
        <v>HIDRANTE DE RECALQUE NO PASSEIO EM CAIXA METÁLICA DE 40X60X40CM, INCL. REGISTRO GLOBO ANGULAR 90º DE 63MM, ADAPTADOR P/ ENGATE RÁPIDO E TAMPA C/ CORRENTE</v>
      </c>
    </row>
    <row r="160" spans="1:15" s="36" customFormat="1" ht="60" customHeight="1">
      <c r="A160" s="238" t="s">
        <v>288</v>
      </c>
      <c r="B160" s="245" t="s">
        <v>72</v>
      </c>
      <c r="C160" s="197">
        <v>160625</v>
      </c>
      <c r="D160" s="97" t="s">
        <v>289</v>
      </c>
      <c r="E160" s="98" t="s">
        <v>267</v>
      </c>
      <c r="F160" s="99">
        <f>'MEMORIA DE CÁLCULO'!J698</f>
        <v>1</v>
      </c>
      <c r="G160" s="240">
        <v>769.07</v>
      </c>
      <c r="H160" s="192">
        <f t="shared" si="87"/>
        <v>999.25265100000001</v>
      </c>
      <c r="I160" s="192">
        <f t="shared" si="89"/>
        <v>999.25</v>
      </c>
      <c r="J160" s="143">
        <v>1.2992999999999999</v>
      </c>
      <c r="K160" s="85" t="str">
        <f t="shared" si="85"/>
        <v>ABRIGO PARA HIDRANTE DE RECALQUE NO PASSEIO EM CAIXA DE ALVENARIA 60X40CM EM BLOCO DE CONCRETO INCLUSIVE REGISTRO DE RECALQUE Ø 65 MM (2 1/2") E TAMPA DE FERRO FUNDIDO 40X40CM COM INSCRIÇÃO INCÊNDIO</v>
      </c>
    </row>
    <row r="161" spans="1:15" s="36" customFormat="1" ht="50.1" customHeight="1">
      <c r="A161" s="238" t="s">
        <v>290</v>
      </c>
      <c r="B161" s="245" t="s">
        <v>72</v>
      </c>
      <c r="C161" s="197">
        <v>160612</v>
      </c>
      <c r="D161" s="97" t="s">
        <v>291</v>
      </c>
      <c r="E161" s="98" t="s">
        <v>267</v>
      </c>
      <c r="F161" s="99">
        <f>'MEMORIA DE CÁLCULO'!J699</f>
        <v>113</v>
      </c>
      <c r="G161" s="240">
        <v>25.42</v>
      </c>
      <c r="H161" s="192">
        <f t="shared" si="87"/>
        <v>33.028205999999997</v>
      </c>
      <c r="I161" s="192">
        <f t="shared" ref="I161" si="90">ROUND(F161*H161,2)</f>
        <v>3732.19</v>
      </c>
      <c r="J161" s="143">
        <v>1.2992999999999999</v>
      </c>
      <c r="K161" s="85" t="str">
        <f t="shared" si="85"/>
        <v>PLACA DE SINALIZAÇÃO DE SEGURANÇA CODIGO 14 - 315/158(NBR 13.434); CÓDIGO S3(NT 14/2010-ES) ("SAIDA DE EMERGÊNCIA" - SETA VERTICAL)</v>
      </c>
    </row>
    <row r="162" spans="1:15" s="125" customFormat="1" ht="39.950000000000003" customHeight="1">
      <c r="A162" s="256">
        <v>16.2</v>
      </c>
      <c r="B162" s="257"/>
      <c r="C162" s="257"/>
      <c r="D162" s="254" t="s">
        <v>292</v>
      </c>
      <c r="E162" s="206"/>
      <c r="F162" s="258"/>
      <c r="G162" s="209"/>
      <c r="H162" s="209"/>
      <c r="I162" s="209">
        <f>SUM(I163:I168)</f>
        <v>243210.12</v>
      </c>
      <c r="J162" s="143"/>
      <c r="K162" s="85" t="str">
        <f t="shared" si="85"/>
        <v>SISTEMAS DE PROTEÇÃO CONTRA DESCARGAS ATMOSFÉRICAS</v>
      </c>
      <c r="L162" s="142"/>
      <c r="M162" s="142"/>
      <c r="N162" s="142"/>
      <c r="O162" s="142"/>
    </row>
    <row r="163" spans="1:15" s="170" customFormat="1" ht="50.1" customHeight="1">
      <c r="A163" s="242" t="s">
        <v>293</v>
      </c>
      <c r="B163" s="245" t="s">
        <v>72</v>
      </c>
      <c r="C163" s="259">
        <v>160305</v>
      </c>
      <c r="D163" s="260" t="s">
        <v>294</v>
      </c>
      <c r="E163" s="261" t="s">
        <v>79</v>
      </c>
      <c r="F163" s="224">
        <f>'MEMORIA DE CÁLCULO'!J701</f>
        <v>1218.4000000000001</v>
      </c>
      <c r="G163" s="240">
        <v>98.54</v>
      </c>
      <c r="H163" s="192">
        <f t="shared" ref="H163:H168" si="91">G163*J163</f>
        <v>128.03302199999999</v>
      </c>
      <c r="I163" s="192">
        <f t="shared" ref="I163:I168" si="92">ROUND(F163*H163,2)</f>
        <v>155995.43</v>
      </c>
      <c r="J163" s="143">
        <v>1.2992999999999999</v>
      </c>
      <c r="K163" s="85" t="str">
        <f t="shared" si="85"/>
        <v>CONDUTOR DE COBRE NÚ, SEÇÃO DE 35MM2, INCLUSIVE SUPORTES ISOLADORES E ACESSÓRIOS DE FIXAÇÃO, CONFORME PROJETO</v>
      </c>
      <c r="L163" s="169"/>
      <c r="M163" s="169"/>
      <c r="N163" s="169"/>
      <c r="O163" s="169"/>
    </row>
    <row r="164" spans="1:15" ht="50.1" customHeight="1">
      <c r="A164" s="242" t="s">
        <v>295</v>
      </c>
      <c r="B164" s="245" t="s">
        <v>72</v>
      </c>
      <c r="C164" s="259">
        <v>160308</v>
      </c>
      <c r="D164" s="260" t="s">
        <v>296</v>
      </c>
      <c r="E164" s="261" t="s">
        <v>79</v>
      </c>
      <c r="F164" s="224">
        <f>'MEMORIA DE CÁLCULO'!J703</f>
        <v>322.8</v>
      </c>
      <c r="G164" s="240">
        <v>75.7</v>
      </c>
      <c r="H164" s="192">
        <f t="shared" ref="H164" si="93">G164*J164</f>
        <v>98.357010000000002</v>
      </c>
      <c r="I164" s="192">
        <f t="shared" ref="I164" si="94">ROUND(F164*H164,2)</f>
        <v>31749.64</v>
      </c>
      <c r="J164" s="143">
        <v>1.2992999999999999</v>
      </c>
      <c r="K164" s="85" t="str">
        <f t="shared" si="85"/>
        <v>CABO CONDUTOR DE COBRE ELETROLÍTICO NU, TEMPERA MEIO DURA, ENCORDOAMENTO CLASSE 2, PARA ATERRAMENTO, DIAM. 50MM2</v>
      </c>
      <c r="L164" s="2"/>
      <c r="M164" s="2"/>
      <c r="N164" s="2"/>
      <c r="O164" s="2"/>
    </row>
    <row r="165" spans="1:15" ht="60" customHeight="1">
      <c r="A165" s="242" t="s">
        <v>297</v>
      </c>
      <c r="B165" s="245" t="s">
        <v>72</v>
      </c>
      <c r="C165" s="259">
        <v>160309</v>
      </c>
      <c r="D165" s="260" t="s">
        <v>298</v>
      </c>
      <c r="E165" s="261" t="s">
        <v>81</v>
      </c>
      <c r="F165" s="224">
        <f>'MEMORIA DE CÁLCULO'!J705</f>
        <v>253</v>
      </c>
      <c r="G165" s="240">
        <v>125.34</v>
      </c>
      <c r="H165" s="192">
        <f t="shared" si="91"/>
        <v>162.85426200000001</v>
      </c>
      <c r="I165" s="192">
        <f t="shared" si="92"/>
        <v>41202.129999999997</v>
      </c>
      <c r="J165" s="143">
        <v>1.2992999999999999</v>
      </c>
      <c r="K165" s="85" t="str">
        <f t="shared" si="85"/>
        <v>TERMINAL AÉREO EM LATÃO (MINICAPTOR), COM CONECTOR E FIXAÇÃO HORIZONTAL 250MM X 10MM, REF. TEL-2024, INCLUSIVE VEDAÇÃO DOS FUROS COM POLIURETANO REF. TEL 5905, MARCA DE REF. TERMOTÉCNICA OU EQUIVALENTE</v>
      </c>
      <c r="L165" s="2"/>
      <c r="M165" s="2"/>
      <c r="N165" s="2"/>
      <c r="O165" s="2"/>
    </row>
    <row r="166" spans="1:15" ht="39.950000000000003" customHeight="1">
      <c r="A166" s="242" t="s">
        <v>299</v>
      </c>
      <c r="B166" s="245" t="s">
        <v>84</v>
      </c>
      <c r="C166" s="259">
        <v>96986</v>
      </c>
      <c r="D166" s="260" t="s">
        <v>300</v>
      </c>
      <c r="E166" s="261" t="s">
        <v>81</v>
      </c>
      <c r="F166" s="224">
        <f>'MEMORIA DE CÁLCULO'!J707</f>
        <v>34</v>
      </c>
      <c r="G166" s="240">
        <v>127.88</v>
      </c>
      <c r="H166" s="192">
        <f t="shared" si="91"/>
        <v>166.15448399999997</v>
      </c>
      <c r="I166" s="192">
        <f t="shared" si="92"/>
        <v>5649.25</v>
      </c>
      <c r="J166" s="143">
        <v>1.2992999999999999</v>
      </c>
      <c r="K166" s="85" t="str">
        <f t="shared" si="85"/>
        <v>HASTE DE ATERRAMENTO 3/4 PARA SPDA - FORNECIMENTO E INSTALAÇÃO. AF_12/2017</v>
      </c>
      <c r="L166" s="2"/>
      <c r="M166" s="2"/>
      <c r="N166" s="2"/>
      <c r="O166" s="2"/>
    </row>
    <row r="167" spans="1:15" ht="50.1" customHeight="1">
      <c r="A167" s="242" t="s">
        <v>301</v>
      </c>
      <c r="B167" s="245" t="s">
        <v>72</v>
      </c>
      <c r="C167" s="259">
        <v>160316</v>
      </c>
      <c r="D167" s="260" t="s">
        <v>302</v>
      </c>
      <c r="E167" s="261" t="s">
        <v>81</v>
      </c>
      <c r="F167" s="224">
        <f>'MEMORIA DE CÁLCULO'!J709</f>
        <v>35</v>
      </c>
      <c r="G167" s="240">
        <v>89.57</v>
      </c>
      <c r="H167" s="192">
        <f t="shared" si="91"/>
        <v>116.37830099999998</v>
      </c>
      <c r="I167" s="192">
        <f t="shared" si="92"/>
        <v>4073.24</v>
      </c>
      <c r="J167" s="143">
        <v>1.2992999999999999</v>
      </c>
      <c r="K167" s="85" t="str">
        <f t="shared" si="85"/>
        <v>CAIXA DE INSPEÇÃO EM PVC, DIÂMETRO 300 MM, REF TEL-552, MARCA DE REFERÊNCIA TERMOTÉCNICA OU EQUIVALENTE, INCLUSIVE ESCAVAÇÃO E REATERRO</v>
      </c>
      <c r="L167" s="2"/>
      <c r="M167" s="2"/>
      <c r="N167" s="2"/>
      <c r="O167" s="2"/>
    </row>
    <row r="168" spans="1:15" ht="39.950000000000003" customHeight="1">
      <c r="A168" s="242" t="s">
        <v>303</v>
      </c>
      <c r="B168" s="245" t="s">
        <v>72</v>
      </c>
      <c r="C168" s="259">
        <v>141411</v>
      </c>
      <c r="D168" s="260" t="s">
        <v>209</v>
      </c>
      <c r="E168" s="261" t="s">
        <v>79</v>
      </c>
      <c r="F168" s="224">
        <f>'MEMORIA DE CÁLCULO'!J711</f>
        <v>102</v>
      </c>
      <c r="G168" s="240">
        <v>34.26</v>
      </c>
      <c r="H168" s="192">
        <f t="shared" si="91"/>
        <v>44.514017999999993</v>
      </c>
      <c r="I168" s="192">
        <f t="shared" si="92"/>
        <v>4540.43</v>
      </c>
      <c r="J168" s="143">
        <v>1.2992999999999999</v>
      </c>
      <c r="K168" s="85" t="str">
        <f t="shared" si="85"/>
        <v>TUBO DE PVC RIGIDO SOLDÁVEL MARROM, DIÂM. 32MM (1"), INCLUSIVE CONEXÕES</v>
      </c>
      <c r="L168" s="2"/>
      <c r="M168" s="2"/>
      <c r="N168" s="2"/>
      <c r="O168" s="2"/>
    </row>
    <row r="169" spans="1:15" s="125" customFormat="1" ht="39.950000000000003" customHeight="1">
      <c r="A169" s="256">
        <v>16.3</v>
      </c>
      <c r="B169" s="257"/>
      <c r="C169" s="257"/>
      <c r="D169" s="207" t="s">
        <v>304</v>
      </c>
      <c r="E169" s="207"/>
      <c r="F169" s="208"/>
      <c r="G169" s="207"/>
      <c r="H169" s="207"/>
      <c r="I169" s="209">
        <f>SUM(I170:I175)</f>
        <v>428045.8141415639</v>
      </c>
      <c r="J169" s="143"/>
      <c r="K169" s="85" t="str">
        <f t="shared" si="85"/>
        <v>COBERTURA</v>
      </c>
    </row>
    <row r="170" spans="1:15" ht="50.1" customHeight="1">
      <c r="A170" s="222" t="s">
        <v>305</v>
      </c>
      <c r="B170" s="222" t="s">
        <v>84</v>
      </c>
      <c r="C170" s="191">
        <v>94207</v>
      </c>
      <c r="D170" s="194" t="s">
        <v>306</v>
      </c>
      <c r="E170" s="227" t="s">
        <v>75</v>
      </c>
      <c r="F170" s="228">
        <f>'MEMORIA DE CÁLCULO'!J714</f>
        <v>3055.43</v>
      </c>
      <c r="G170" s="204">
        <v>47.69</v>
      </c>
      <c r="H170" s="192">
        <f t="shared" ref="H170:H175" si="95">G170*J170</f>
        <v>61.963616999999992</v>
      </c>
      <c r="I170" s="192">
        <f>H170*F170</f>
        <v>189325.49429030996</v>
      </c>
      <c r="J170" s="143">
        <v>1.2992999999999999</v>
      </c>
      <c r="K170" s="85" t="str">
        <f t="shared" si="85"/>
        <v>TELHAMENTO COM TELHA ONDULADA DE FIBROCIMENTO E = 6 MM, COM RECOBRIMENTO LATERAL DE 1/4 DE ONDA PARA TELHADO COM INCLINAÇÃO MAIOR QUE 10°, COM ATÉ 2 ÁGUAS, INCLUSO IÇAMENTO. AF_07/2019</v>
      </c>
    </row>
    <row r="171" spans="1:15" ht="50.1" customHeight="1">
      <c r="A171" s="222" t="s">
        <v>307</v>
      </c>
      <c r="B171" s="222" t="s">
        <v>84</v>
      </c>
      <c r="C171" s="191">
        <v>92543</v>
      </c>
      <c r="D171" s="194" t="s">
        <v>308</v>
      </c>
      <c r="E171" s="227" t="s">
        <v>75</v>
      </c>
      <c r="F171" s="228">
        <f>'MEMORIA DE CÁLCULO'!J716</f>
        <v>3055.43</v>
      </c>
      <c r="G171" s="204">
        <v>27.31</v>
      </c>
      <c r="H171" s="192">
        <f t="shared" si="95"/>
        <v>35.483882999999999</v>
      </c>
      <c r="I171" s="192">
        <f t="shared" ref="I171" si="96">H171*F171</f>
        <v>108418.52063468999</v>
      </c>
      <c r="J171" s="143">
        <v>1.2992999999999999</v>
      </c>
      <c r="K171" s="85" t="str">
        <f t="shared" si="85"/>
        <v>TRAMA DE MADEIRA COMPOSTA POR TERÇAS PARA TELHADOS DE ATÉ 2 ÁGUAS PARA TELHA ONDULADA DE FIBROCIMENTO, METÁLICA, PLÁSTICA OU TERMOACÚSTICA, INCLUSO TRANSPORTE VERTICAL. AF_07/2019</v>
      </c>
    </row>
    <row r="172" spans="1:15" ht="39.950000000000003" customHeight="1">
      <c r="A172" s="222" t="s">
        <v>309</v>
      </c>
      <c r="B172" s="222" t="s">
        <v>84</v>
      </c>
      <c r="C172" s="191">
        <v>102179</v>
      </c>
      <c r="D172" s="194" t="s">
        <v>310</v>
      </c>
      <c r="E172" s="227" t="s">
        <v>75</v>
      </c>
      <c r="F172" s="228">
        <f>'MEMORIA DE CÁLCULO'!J718</f>
        <v>65.56</v>
      </c>
      <c r="G172" s="204">
        <v>399.01</v>
      </c>
      <c r="H172" s="192">
        <f t="shared" si="95"/>
        <v>518.43369299999995</v>
      </c>
      <c r="I172" s="192">
        <f t="shared" ref="I172" si="97">H172*F172</f>
        <v>33988.512913079998</v>
      </c>
      <c r="J172" s="143">
        <v>1.2992999999999999</v>
      </c>
      <c r="K172" s="85" t="str">
        <f t="shared" si="85"/>
        <v>INSTALAÇÃO DE VIDRO TEMPERADO, E = 6 MM, ENCAIXADO EM PERFIL U. AF_01/2021_P</v>
      </c>
    </row>
    <row r="173" spans="1:15" ht="39.950000000000003" customHeight="1">
      <c r="A173" s="222" t="s">
        <v>311</v>
      </c>
      <c r="B173" s="191" t="s">
        <v>312</v>
      </c>
      <c r="C173" s="191" t="s">
        <v>313</v>
      </c>
      <c r="D173" s="194" t="s">
        <v>314</v>
      </c>
      <c r="E173" s="227" t="s">
        <v>79</v>
      </c>
      <c r="F173" s="228">
        <f>'MEMORIA DE CÁLCULO'!J720</f>
        <v>699.3</v>
      </c>
      <c r="G173" s="204">
        <f>'COMPOSIÇÃO DE CUSTO'!F60</f>
        <v>52.331599999999995</v>
      </c>
      <c r="H173" s="192">
        <f t="shared" si="95"/>
        <v>67.994447879999981</v>
      </c>
      <c r="I173" s="192">
        <f t="shared" ref="I173:I175" si="98">H173*F173</f>
        <v>47548.517402483987</v>
      </c>
      <c r="J173" s="143">
        <v>1.2992999999999999</v>
      </c>
      <c r="K173" s="85" t="str">
        <f t="shared" si="85"/>
        <v>CHAPIM DE CONCRETO PRÉ-MOLDADO</v>
      </c>
    </row>
    <row r="174" spans="1:15" ht="39.950000000000003" customHeight="1">
      <c r="A174" s="222" t="s">
        <v>315</v>
      </c>
      <c r="B174" s="245" t="s">
        <v>72</v>
      </c>
      <c r="C174" s="191">
        <v>90302</v>
      </c>
      <c r="D174" s="194" t="s">
        <v>316</v>
      </c>
      <c r="E174" s="227" t="s">
        <v>317</v>
      </c>
      <c r="F174" s="228">
        <f>'MEMORIA DE CÁLCULO'!J722</f>
        <v>621</v>
      </c>
      <c r="G174" s="204">
        <v>39.93</v>
      </c>
      <c r="H174" s="192">
        <f t="shared" si="95"/>
        <v>51.881048999999997</v>
      </c>
      <c r="I174" s="192">
        <f t="shared" si="98"/>
        <v>32218.131428999997</v>
      </c>
      <c r="J174" s="143">
        <v>1.2992999999999999</v>
      </c>
      <c r="K174" s="85" t="str">
        <f t="shared" si="85"/>
        <v>RUFO DE CHAPA METÁLICA Nº 26 COM LARGURA DE 30 CM</v>
      </c>
    </row>
    <row r="175" spans="1:15" ht="39.950000000000003" customHeight="1">
      <c r="A175" s="222" t="s">
        <v>318</v>
      </c>
      <c r="B175" s="262" t="s">
        <v>319</v>
      </c>
      <c r="C175" s="191" t="s">
        <v>320</v>
      </c>
      <c r="D175" s="194" t="s">
        <v>321</v>
      </c>
      <c r="E175" s="227" t="s">
        <v>75</v>
      </c>
      <c r="F175" s="228">
        <f>'MEMORIA DE CÁLCULO'!J724</f>
        <v>19.2</v>
      </c>
      <c r="G175" s="204">
        <f>'COMPOSIÇÃO DE CUSTO'!F164</f>
        <v>663.2833333333333</v>
      </c>
      <c r="H175" s="192">
        <f t="shared" si="95"/>
        <v>861.80403499999989</v>
      </c>
      <c r="I175" s="192">
        <f t="shared" si="98"/>
        <v>16546.637471999999</v>
      </c>
      <c r="J175" s="143">
        <v>1.2992999999999999</v>
      </c>
      <c r="K175" s="85" t="str">
        <f t="shared" si="85"/>
        <v>PERGOLADO EM MADEIRA - FORNECIMENTO E INSTALAÇÃO</v>
      </c>
    </row>
    <row r="176" spans="1:15" s="125" customFormat="1" ht="39.950000000000003" customHeight="1">
      <c r="A176" s="256">
        <v>16.399999999999999</v>
      </c>
      <c r="B176" s="257"/>
      <c r="C176" s="257"/>
      <c r="D176" s="207" t="s">
        <v>322</v>
      </c>
      <c r="E176" s="207"/>
      <c r="F176" s="208"/>
      <c r="G176" s="207"/>
      <c r="H176" s="207"/>
      <c r="I176" s="209">
        <f>SUM(I177:I180)</f>
        <v>197918.66627978999</v>
      </c>
      <c r="J176" s="143"/>
      <c r="K176" s="85" t="str">
        <f t="shared" si="85"/>
        <v>OUTROS</v>
      </c>
    </row>
    <row r="177" spans="1:11" ht="50.1" customHeight="1">
      <c r="A177" s="222" t="s">
        <v>323</v>
      </c>
      <c r="B177" s="245" t="s">
        <v>72</v>
      </c>
      <c r="C177" s="191">
        <v>210302</v>
      </c>
      <c r="D177" s="194" t="s">
        <v>324</v>
      </c>
      <c r="E177" s="227" t="s">
        <v>79</v>
      </c>
      <c r="F177" s="228">
        <f>'MEMORIA DE CÁLCULO'!J730</f>
        <v>25.97</v>
      </c>
      <c r="G177" s="204">
        <v>264.74</v>
      </c>
      <c r="H177" s="192">
        <f>G177*J177</f>
        <v>343.97668199999998</v>
      </c>
      <c r="I177" s="192">
        <f>H177*F177</f>
        <v>8933.0744315399988</v>
      </c>
      <c r="J177" s="143">
        <v>1.2992999999999999</v>
      </c>
      <c r="K177" s="85" t="str">
        <f t="shared" si="85"/>
        <v>CORRIMÃO DE TUBO DE FERRO GALVANIZADO DIÂMETRO 3" FIXADO NA PAREDE A CADA 1.50M, INCLUSIVE PINTURA A ÓLEO OU ESMALTE</v>
      </c>
    </row>
    <row r="178" spans="1:11" ht="39.950000000000003" customHeight="1">
      <c r="A178" s="222" t="s">
        <v>325</v>
      </c>
      <c r="B178" s="262" t="s">
        <v>160</v>
      </c>
      <c r="C178" s="191" t="s">
        <v>326</v>
      </c>
      <c r="D178" s="194" t="s">
        <v>327</v>
      </c>
      <c r="E178" s="227" t="s">
        <v>75</v>
      </c>
      <c r="F178" s="228">
        <f>'MEMORIA DE CÁLCULO'!J732</f>
        <v>105</v>
      </c>
      <c r="G178" s="204">
        <f>'COMPOSIÇÃO DE CUSTO'!F112</f>
        <v>1532.0074999999999</v>
      </c>
      <c r="H178" s="192">
        <f>G178*J178</f>
        <v>1772.6858782499999</v>
      </c>
      <c r="I178" s="192">
        <f>H178*F178</f>
        <v>186132.01721624998</v>
      </c>
      <c r="J178" s="143">
        <v>1.1571</v>
      </c>
      <c r="K178" s="85" t="str">
        <f t="shared" si="85"/>
        <v>CADEIRA PARA AUDITÓRIO</v>
      </c>
    </row>
    <row r="179" spans="1:11" ht="50.1" customHeight="1">
      <c r="A179" s="222" t="s">
        <v>328</v>
      </c>
      <c r="B179" s="245" t="s">
        <v>84</v>
      </c>
      <c r="C179" s="191">
        <v>100791</v>
      </c>
      <c r="D179" s="194" t="s">
        <v>329</v>
      </c>
      <c r="E179" s="227" t="s">
        <v>79</v>
      </c>
      <c r="F179" s="228">
        <f>'MEMORIA DE CÁLCULO'!J734</f>
        <v>40</v>
      </c>
      <c r="G179" s="204">
        <v>18.18</v>
      </c>
      <c r="H179" s="192">
        <f>G179*J179</f>
        <v>23.621273999999996</v>
      </c>
      <c r="I179" s="192">
        <f>H179*F179</f>
        <v>944.85095999999987</v>
      </c>
      <c r="J179" s="143">
        <v>1.2992999999999999</v>
      </c>
      <c r="K179" s="85" t="str">
        <f t="shared" ref="K179" si="99">UPPER(D179)</f>
        <v>TUBO, PEX, MULTICAMADA, DN 16, INSTALADO EM IMPLANTAÇÃO DE INSTALAÇÕES DE GÁS - FORNECIMENTO E INSTALAÇÃO. AF_01/2020</v>
      </c>
    </row>
    <row r="180" spans="1:11" ht="50.1" customHeight="1">
      <c r="A180" s="222" t="s">
        <v>330</v>
      </c>
      <c r="B180" s="191" t="s">
        <v>331</v>
      </c>
      <c r="C180" s="191" t="s">
        <v>332</v>
      </c>
      <c r="D180" s="194" t="s">
        <v>333</v>
      </c>
      <c r="E180" s="227" t="s">
        <v>81</v>
      </c>
      <c r="F180" s="228">
        <f>'MEMORIA DE CÁLCULO'!J735</f>
        <v>2</v>
      </c>
      <c r="G180" s="204">
        <f>'COMPOSIÇÃO DE CUSTO'!F213</f>
        <v>734.5200000000001</v>
      </c>
      <c r="H180" s="192">
        <f>G180*J180</f>
        <v>954.36183600000004</v>
      </c>
      <c r="I180" s="192">
        <f>H180*F180</f>
        <v>1908.7236720000001</v>
      </c>
      <c r="J180" s="143">
        <v>1.2992999999999999</v>
      </c>
      <c r="K180" s="85" t="str">
        <f t="shared" ref="K180" si="100">UPPER(D180)</f>
        <v>INSTALAÇÃO BÁSICA PARA ABRIGO DE GÁS (CAPACIDADE 2 CILINDROS GLP DE 45 KG) - FORNECIMENTO E INSTALAÇÃO</v>
      </c>
    </row>
    <row r="181" spans="1:11" s="85" customFormat="1" ht="39.950000000000003" customHeight="1">
      <c r="A181" s="187">
        <v>17</v>
      </c>
      <c r="B181" s="187"/>
      <c r="C181" s="187"/>
      <c r="D181" s="188" t="s">
        <v>334</v>
      </c>
      <c r="E181" s="188"/>
      <c r="F181" s="189"/>
      <c r="G181" s="188"/>
      <c r="H181" s="188"/>
      <c r="I181" s="190">
        <f>SUM(I182:I216)</f>
        <v>491958.37999999995</v>
      </c>
      <c r="J181" s="143"/>
      <c r="K181" s="85" t="str">
        <f t="shared" si="85"/>
        <v>APARELHOS HIDROSSANITÁRIOS</v>
      </c>
    </row>
    <row r="182" spans="1:11" ht="39.950000000000003" customHeight="1">
      <c r="A182" s="242">
        <v>17.100000000000001</v>
      </c>
      <c r="B182" s="191" t="s">
        <v>335</v>
      </c>
      <c r="C182" s="191" t="s">
        <v>336</v>
      </c>
      <c r="D182" s="341" t="s">
        <v>337</v>
      </c>
      <c r="E182" s="227" t="s">
        <v>81</v>
      </c>
      <c r="F182" s="218">
        <v>1</v>
      </c>
      <c r="G182" s="219">
        <f>'COMPOSIÇÃO DE CUSTO'!F237</f>
        <v>86401.53333333334</v>
      </c>
      <c r="H182" s="192">
        <f t="shared" ref="H182" si="101">G182*J182</f>
        <v>99854.252073333337</v>
      </c>
      <c r="I182" s="147">
        <f t="shared" ref="I182" si="102">ROUND(F182*H182,2)</f>
        <v>99854.25</v>
      </c>
      <c r="J182" s="143">
        <v>1.1556999999999999</v>
      </c>
      <c r="K182" s="85" t="str">
        <f t="shared" si="85"/>
        <v>RESERVATÓRIO TIPO TUBULAR</v>
      </c>
    </row>
    <row r="183" spans="1:11" ht="50.1" customHeight="1">
      <c r="A183" s="242">
        <v>17.2</v>
      </c>
      <c r="B183" s="191" t="s">
        <v>72</v>
      </c>
      <c r="C183" s="199">
        <v>170136</v>
      </c>
      <c r="D183" s="201" t="s">
        <v>338</v>
      </c>
      <c r="E183" s="227" t="s">
        <v>81</v>
      </c>
      <c r="F183" s="218">
        <f>'MEMORIA DE CÁLCULO'!J738</f>
        <v>34</v>
      </c>
      <c r="G183" s="219">
        <v>1055.93</v>
      </c>
      <c r="H183" s="192">
        <f t="shared" ref="H183:H197" si="103">G183*J183</f>
        <v>1371.9698490000001</v>
      </c>
      <c r="I183" s="147">
        <f>ROUND(F183*H183,2)</f>
        <v>46646.97</v>
      </c>
      <c r="J183" s="143">
        <v>1.2992999999999999</v>
      </c>
      <c r="K183" s="85" t="str">
        <f t="shared" si="85"/>
        <v>BACIA SANITÁRIA DE LOUÇA BRANCA, COM CAIXA ACOPLADA DUPLO ACIONAMENTO, MARCA DE REF. DECA LINHA RAVENA OU EQUIVALENTE, INCLUSIVE ASSENTO PLÁSTICO E ACESSÓRIOS DE FIXAÇÃO</v>
      </c>
    </row>
    <row r="184" spans="1:11" ht="50.1" customHeight="1">
      <c r="A184" s="242">
        <v>17.3</v>
      </c>
      <c r="B184" s="191" t="s">
        <v>72</v>
      </c>
      <c r="C184" s="199">
        <v>170135</v>
      </c>
      <c r="D184" s="201" t="s">
        <v>339</v>
      </c>
      <c r="E184" s="227" t="s">
        <v>81</v>
      </c>
      <c r="F184" s="218">
        <f>'MEMORIA DE CÁLCULO'!J739</f>
        <v>12</v>
      </c>
      <c r="G184" s="219">
        <v>3217.81</v>
      </c>
      <c r="H184" s="192">
        <f t="shared" ref="H184" si="104">G184*J184</f>
        <v>4180.900533</v>
      </c>
      <c r="I184" s="147">
        <f>ROUND(F184*H184,2)</f>
        <v>50170.81</v>
      </c>
      <c r="J184" s="143">
        <v>1.2992999999999999</v>
      </c>
      <c r="K184" s="85" t="str">
        <f t="shared" si="85"/>
        <v>BACIA SIFONADA DE LOUÇA BRANCA PARA PORTADORES DE NECESSIDADES ESPECIAIS, VOGUE PLUS CONFORTO – LINHA CONFORTO, MOD P51, INCL. ASSENTO COM ABERTURA FRONTAL, REF.AP52,MARCA DE REF. DECA OU EQUIVALENTE</v>
      </c>
    </row>
    <row r="185" spans="1:11" ht="39.950000000000003" customHeight="1">
      <c r="A185" s="242">
        <v>17.399999999999999</v>
      </c>
      <c r="B185" s="191" t="s">
        <v>72</v>
      </c>
      <c r="C185" s="263">
        <v>170120</v>
      </c>
      <c r="D185" s="198" t="s">
        <v>340</v>
      </c>
      <c r="E185" s="227" t="s">
        <v>81</v>
      </c>
      <c r="F185" s="218">
        <f>'MEMORIA DE CÁLCULO'!J740</f>
        <v>2</v>
      </c>
      <c r="G185" s="219">
        <v>345.92</v>
      </c>
      <c r="H185" s="192">
        <f t="shared" ref="H185" si="105">G185*J185</f>
        <v>449.45385599999997</v>
      </c>
      <c r="I185" s="147">
        <f t="shared" ref="I185" si="106">ROUND(F185*H185,2)</f>
        <v>898.91</v>
      </c>
      <c r="J185" s="143">
        <v>1.2992999999999999</v>
      </c>
      <c r="K185" s="85" t="str">
        <f t="shared" si="85"/>
        <v>LAVATÓRIO COM COLUNA PADRÃO POPULAR, MARCAS DE REFERÊNCIA DECA, CELITE OU IDEAL STANDARD, INCLUSIVE ACESSÓRIOS EM PVC, EXCETO APARELHO MISTURADOR</v>
      </c>
    </row>
    <row r="186" spans="1:11" ht="50.1" customHeight="1">
      <c r="A186" s="242">
        <v>17.5</v>
      </c>
      <c r="B186" s="191" t="s">
        <v>72</v>
      </c>
      <c r="C186" s="263">
        <v>170128</v>
      </c>
      <c r="D186" s="201" t="s">
        <v>341</v>
      </c>
      <c r="E186" s="227" t="s">
        <v>81</v>
      </c>
      <c r="F186" s="224">
        <f>'MEMORIA DE CÁLCULO'!J742</f>
        <v>12</v>
      </c>
      <c r="G186" s="219">
        <v>1312.55</v>
      </c>
      <c r="H186" s="192">
        <f t="shared" ref="H186:H187" si="107">G186*J186</f>
        <v>1705.3962149999998</v>
      </c>
      <c r="I186" s="147">
        <f t="shared" ref="I186:I187" si="108">ROUND(F186*H186,2)</f>
        <v>20464.75</v>
      </c>
      <c r="J186" s="143">
        <v>1.2992999999999999</v>
      </c>
      <c r="K186" s="85" t="str">
        <f t="shared" si="85"/>
        <v>LAVATÓRIO DE LOUÇA BRANCA COM COLUNA SUSPENSA, LINHA VOGUE PLUS CONFORT PARA PORTADORES DE NECESSIDADES ESPECIAIS, MARCA DE REFERENCIA DECA, CELITE OU IDEAL STANDART, INCLUSIVE VALVULA, SIFÃO E ENGATES, EXCLUSIVE TORNEIRA</v>
      </c>
    </row>
    <row r="187" spans="1:11" ht="33.75" customHeight="1">
      <c r="A187" s="242">
        <v>17.600000000000001</v>
      </c>
      <c r="B187" s="191" t="s">
        <v>84</v>
      </c>
      <c r="C187" s="202">
        <v>100870</v>
      </c>
      <c r="D187" s="198" t="s">
        <v>342</v>
      </c>
      <c r="E187" s="227" t="s">
        <v>81</v>
      </c>
      <c r="F187" s="218">
        <f>'MEMORIA DE CÁLCULO'!J744</f>
        <v>22</v>
      </c>
      <c r="G187" s="219">
        <v>276.08999999999997</v>
      </c>
      <c r="H187" s="192">
        <f t="shared" si="107"/>
        <v>358.72373699999991</v>
      </c>
      <c r="I187" s="147">
        <f t="shared" si="108"/>
        <v>7891.92</v>
      </c>
      <c r="J187" s="143">
        <v>1.2992999999999999</v>
      </c>
      <c r="K187" s="85" t="str">
        <f t="shared" si="85"/>
        <v>BARRA DE APOIO RETA, EM ALUMINIO, COMPRIMENTO 60 CM, FIXADA NA PAREDE - FORNECIMENTO E INSTALAÇÃO. AF_01/2020</v>
      </c>
    </row>
    <row r="188" spans="1:11" ht="39.950000000000003" customHeight="1">
      <c r="A188" s="242">
        <v>17.7</v>
      </c>
      <c r="B188" s="191" t="s">
        <v>72</v>
      </c>
      <c r="C188" s="263">
        <v>170115</v>
      </c>
      <c r="D188" s="198" t="s">
        <v>343</v>
      </c>
      <c r="E188" s="227" t="s">
        <v>81</v>
      </c>
      <c r="F188" s="224">
        <f>'MEMORIA DE CÁLCULO'!J745</f>
        <v>51</v>
      </c>
      <c r="G188" s="219">
        <v>350.99</v>
      </c>
      <c r="H188" s="192">
        <f t="shared" ref="H188" si="109">G188*J188</f>
        <v>456.04130699999996</v>
      </c>
      <c r="I188" s="147">
        <f t="shared" ref="I188" si="110">ROUND(F188*H188,2)</f>
        <v>23258.11</v>
      </c>
      <c r="J188" s="143">
        <v>1.2992999999999999</v>
      </c>
      <c r="K188" s="85" t="str">
        <f t="shared" si="85"/>
        <v>CUBA LOUÇA DE EMBUTIR REDONDA, 30CM, L-41, COMPLETA, MARCAS DE REFERÊNCIA DECA, CELITE OU IDEAL STANDARD, INCL. VÁLVULA E SIFÃO, EXCLUSIVE TORNEIRA</v>
      </c>
    </row>
    <row r="189" spans="1:11" ht="39.950000000000003" customHeight="1">
      <c r="A189" s="242">
        <v>17.8</v>
      </c>
      <c r="B189" s="191" t="s">
        <v>72</v>
      </c>
      <c r="C189" s="263">
        <v>170530</v>
      </c>
      <c r="D189" s="198" t="s">
        <v>344</v>
      </c>
      <c r="E189" s="227" t="s">
        <v>81</v>
      </c>
      <c r="F189" s="218">
        <f>'MEMORIA DE CÁLCULO'!J747</f>
        <v>6</v>
      </c>
      <c r="G189" s="219">
        <v>477.9</v>
      </c>
      <c r="H189" s="192">
        <f t="shared" ref="H189" si="111">G189*J189</f>
        <v>620.9354699999999</v>
      </c>
      <c r="I189" s="147">
        <f t="shared" ref="I189" si="112">ROUND(F189*H189,2)</f>
        <v>3725.61</v>
      </c>
      <c r="J189" s="143">
        <v>1.2992999999999999</v>
      </c>
      <c r="K189" s="85" t="str">
        <f t="shared" si="85"/>
        <v>CUBA EM AÇO INOX Nº 02(DIM.560X340X150)MM, MARCAS DE REFERÊNCIA FRANKE, STRAKE, TRAMONTINA, INCLUSIVE VÁLVULA DE METAL 31/2" E SIFÃO CROMADO 1 X 1/2", EXCL. TORNEIRA</v>
      </c>
    </row>
    <row r="190" spans="1:11" ht="35.1" customHeight="1">
      <c r="A190" s="242">
        <v>17.899999999999999</v>
      </c>
      <c r="B190" s="191" t="s">
        <v>72</v>
      </c>
      <c r="C190" s="202">
        <v>170306</v>
      </c>
      <c r="D190" s="198" t="s">
        <v>345</v>
      </c>
      <c r="E190" s="227" t="s">
        <v>81</v>
      </c>
      <c r="F190" s="218">
        <f>'MEMORIA DE CÁLCULO'!J749</f>
        <v>9</v>
      </c>
      <c r="G190" s="219">
        <v>138.80000000000001</v>
      </c>
      <c r="H190" s="192">
        <f t="shared" si="103"/>
        <v>180.34284</v>
      </c>
      <c r="I190" s="147">
        <f t="shared" ref="I190:I197" si="113">ROUND(F190*H190,2)</f>
        <v>1623.09</v>
      </c>
      <c r="J190" s="143">
        <v>1.2992999999999999</v>
      </c>
      <c r="K190" s="85" t="str">
        <f t="shared" si="85"/>
        <v>TORNEIRA PARA TANQUE, MARCAS DE REFERÊNCIA FABRIMAR, DECA OU DOCOL.</v>
      </c>
    </row>
    <row r="191" spans="1:11" ht="35.1" customHeight="1">
      <c r="A191" s="243">
        <v>17.100000000000001</v>
      </c>
      <c r="B191" s="191" t="s">
        <v>72</v>
      </c>
      <c r="C191" s="202">
        <v>170315</v>
      </c>
      <c r="D191" s="198" t="s">
        <v>346</v>
      </c>
      <c r="E191" s="227" t="s">
        <v>81</v>
      </c>
      <c r="F191" s="218">
        <f>'MEMORIA DE CÁLCULO'!J750</f>
        <v>7</v>
      </c>
      <c r="G191" s="219">
        <v>231.77</v>
      </c>
      <c r="H191" s="192">
        <f t="shared" ref="H191" si="114">G191*J191</f>
        <v>301.13876099999999</v>
      </c>
      <c r="I191" s="147">
        <f t="shared" ref="I191" si="115">ROUND(F191*H191,2)</f>
        <v>2107.9699999999998</v>
      </c>
      <c r="J191" s="143">
        <v>1.2992999999999999</v>
      </c>
      <c r="K191" s="85" t="str">
        <f t="shared" si="85"/>
        <v>TORNEIRA PRESSÃO CROMADA DIAM. 1/2" PARA PIA, MARCAS DE REFERÊNCIA FABRIMAR, DECA OU DOCOL</v>
      </c>
    </row>
    <row r="192" spans="1:11" ht="35.1" customHeight="1">
      <c r="A192" s="243">
        <v>17.11</v>
      </c>
      <c r="B192" s="191" t="s">
        <v>72</v>
      </c>
      <c r="C192" s="202">
        <v>170304</v>
      </c>
      <c r="D192" s="198" t="s">
        <v>347</v>
      </c>
      <c r="E192" s="227" t="s">
        <v>81</v>
      </c>
      <c r="F192" s="218">
        <f>'MEMORIA DE CÁLCULO'!J752</f>
        <v>55</v>
      </c>
      <c r="G192" s="219">
        <v>196.09</v>
      </c>
      <c r="H192" s="192">
        <f t="shared" si="103"/>
        <v>254.77973699999998</v>
      </c>
      <c r="I192" s="147">
        <f t="shared" si="113"/>
        <v>14012.89</v>
      </c>
      <c r="J192" s="143">
        <v>1.2992999999999999</v>
      </c>
      <c r="K192" s="85" t="str">
        <f t="shared" si="85"/>
        <v>TORNEIRA PRESSÃO CROMADA DIÂM. 1/2" PARA LAVATÓRIO, MARCAS DE REFERÊNCIA FABRIMAR, DECA OU DOCOL</v>
      </c>
    </row>
    <row r="193" spans="1:14" ht="35.1" customHeight="1">
      <c r="A193" s="243">
        <v>17.12</v>
      </c>
      <c r="B193" s="191" t="s">
        <v>72</v>
      </c>
      <c r="C193" s="202">
        <v>170546</v>
      </c>
      <c r="D193" s="198" t="s">
        <v>348</v>
      </c>
      <c r="E193" s="227" t="s">
        <v>81</v>
      </c>
      <c r="F193" s="218">
        <f>'MEMORIA DE CÁLCULO'!J755</f>
        <v>1</v>
      </c>
      <c r="G193" s="219">
        <v>364.58</v>
      </c>
      <c r="H193" s="192">
        <f t="shared" si="103"/>
        <v>473.69879399999996</v>
      </c>
      <c r="I193" s="147">
        <f t="shared" si="113"/>
        <v>473.7</v>
      </c>
      <c r="J193" s="143">
        <v>1.2992999999999999</v>
      </c>
      <c r="K193" s="85" t="str">
        <f t="shared" si="85"/>
        <v>TANQUE EM MÁRMORE SINTÉTICO COM 2 BOJOS, INCLUSIVE VÁLVULA E SIFÃO EM PVC</v>
      </c>
    </row>
    <row r="194" spans="1:14" ht="45.75" customHeight="1">
      <c r="A194" s="243">
        <v>17.13</v>
      </c>
      <c r="B194" s="191" t="s">
        <v>72</v>
      </c>
      <c r="C194" s="202">
        <v>170222</v>
      </c>
      <c r="D194" s="198" t="s">
        <v>349</v>
      </c>
      <c r="E194" s="227" t="s">
        <v>81</v>
      </c>
      <c r="F194" s="218">
        <f>'MEMORIA DE CÁLCULO'!J757</f>
        <v>3</v>
      </c>
      <c r="G194" s="219">
        <v>1821.75</v>
      </c>
      <c r="H194" s="192">
        <f t="shared" si="103"/>
        <v>2366.9997749999998</v>
      </c>
      <c r="I194" s="147">
        <f t="shared" si="113"/>
        <v>7101</v>
      </c>
      <c r="J194" s="143">
        <v>1.2992999999999999</v>
      </c>
      <c r="K194" s="85" t="str">
        <f t="shared" si="85"/>
        <v>BANCADA E TANQUE PARA PANELÕES EM GRANITO CINZA ANDORINHA, ESP. 2CM, DIM. 0.80X1.10M, BASE DE CONCRETO E APOIO EM ALVENARIA, FRONTÃO H=10CM, INCL. VÁLVULA E SIFÃO, EXCLUSIVE TORNEIRA, CONF. DET. PROJETO</v>
      </c>
    </row>
    <row r="195" spans="1:14" ht="33.75" customHeight="1">
      <c r="A195" s="243">
        <v>17.14</v>
      </c>
      <c r="B195" s="191" t="s">
        <v>72</v>
      </c>
      <c r="C195" s="202">
        <v>180809</v>
      </c>
      <c r="D195" s="201" t="s">
        <v>350</v>
      </c>
      <c r="E195" s="227" t="s">
        <v>81</v>
      </c>
      <c r="F195" s="224">
        <v>3</v>
      </c>
      <c r="G195" s="219">
        <v>97.77</v>
      </c>
      <c r="H195" s="192">
        <f t="shared" ref="H195" si="116">G195*J195</f>
        <v>127.03256099999999</v>
      </c>
      <c r="I195" s="147">
        <f t="shared" ref="I195" si="117">ROUND(F195*H195,2)</f>
        <v>381.1</v>
      </c>
      <c r="J195" s="143">
        <v>1.2992999999999999</v>
      </c>
      <c r="K195" s="85" t="str">
        <f t="shared" si="85"/>
        <v>CHUVEIRO ELÉTRICO TIPO DUCHA LORENZET OU CORONA</v>
      </c>
    </row>
    <row r="196" spans="1:14" ht="33.75" customHeight="1">
      <c r="A196" s="243">
        <v>17.149999999999999</v>
      </c>
      <c r="B196" s="191" t="s">
        <v>72</v>
      </c>
      <c r="C196" s="202">
        <v>170354</v>
      </c>
      <c r="D196" s="201" t="s">
        <v>351</v>
      </c>
      <c r="E196" s="227" t="s">
        <v>81</v>
      </c>
      <c r="F196" s="224">
        <v>8</v>
      </c>
      <c r="G196" s="219">
        <v>1423.03</v>
      </c>
      <c r="H196" s="192">
        <f t="shared" ref="H196" si="118">G196*J196</f>
        <v>1848.9428789999997</v>
      </c>
      <c r="I196" s="147">
        <f t="shared" ref="I196" si="119">ROUND(F196*H196,2)</f>
        <v>14791.54</v>
      </c>
      <c r="J196" s="143">
        <v>1.2992999999999999</v>
      </c>
      <c r="K196" s="85" t="str">
        <f t="shared" si="85"/>
        <v>CHUVEIRO COMPLETO, LINHA ANTI-VANDALISMO, MARCAS DE REFERÊNCIA FABRIMAR, DECA OU DOCOL</v>
      </c>
    </row>
    <row r="197" spans="1:14" ht="35.1" customHeight="1">
      <c r="A197" s="243">
        <v>17.16</v>
      </c>
      <c r="B197" s="191" t="s">
        <v>72</v>
      </c>
      <c r="C197" s="202">
        <v>170357</v>
      </c>
      <c r="D197" s="201" t="s">
        <v>352</v>
      </c>
      <c r="E197" s="227" t="s">
        <v>81</v>
      </c>
      <c r="F197" s="218">
        <v>1</v>
      </c>
      <c r="G197" s="219">
        <v>1017.84</v>
      </c>
      <c r="H197" s="192">
        <f t="shared" si="103"/>
        <v>1322.4795119999999</v>
      </c>
      <c r="I197" s="147">
        <f t="shared" si="113"/>
        <v>1322.48</v>
      </c>
      <c r="J197" s="143">
        <v>1.2992999999999999</v>
      </c>
      <c r="K197" s="85" t="str">
        <f t="shared" si="85"/>
        <v xml:space="preserve">CHUVEIRO COM DESVIADOR FLEXIVEL E DUCHA MANUAL, MOD. 1975C REF. DECA OU EQUIVALENTE </v>
      </c>
    </row>
    <row r="198" spans="1:14" ht="35.1" customHeight="1">
      <c r="A198" s="243">
        <v>17.170000000000002</v>
      </c>
      <c r="B198" s="191" t="s">
        <v>72</v>
      </c>
      <c r="C198" s="202">
        <v>170220</v>
      </c>
      <c r="D198" s="201" t="s">
        <v>353</v>
      </c>
      <c r="E198" s="239" t="s">
        <v>75</v>
      </c>
      <c r="F198" s="224">
        <f>'MEMORIA DE CÁLCULO'!J764</f>
        <v>102.45</v>
      </c>
      <c r="G198" s="219">
        <v>369.2</v>
      </c>
      <c r="H198" s="192">
        <f t="shared" ref="H198" si="120">G198*J198</f>
        <v>479.70155999999997</v>
      </c>
      <c r="I198" s="147">
        <f t="shared" ref="I198" si="121">ROUND(F198*H198,2)</f>
        <v>49145.42</v>
      </c>
      <c r="J198" s="143">
        <v>1.2992999999999999</v>
      </c>
      <c r="K198" s="85" t="str">
        <f t="shared" ref="K198:K248" si="122">UPPER(D198)</f>
        <v>BANCADA DE GRANITO COM ESPESSURA DE 2 CM</v>
      </c>
    </row>
    <row r="199" spans="1:14" ht="39.950000000000003" customHeight="1">
      <c r="A199" s="243">
        <v>17.18</v>
      </c>
      <c r="B199" s="191" t="s">
        <v>72</v>
      </c>
      <c r="C199" s="202">
        <v>170550</v>
      </c>
      <c r="D199" s="198" t="s">
        <v>354</v>
      </c>
      <c r="E199" s="227" t="s">
        <v>81</v>
      </c>
      <c r="F199" s="218">
        <f>'MEMORIA DE CÁLCULO'!J768</f>
        <v>6</v>
      </c>
      <c r="G199" s="219">
        <v>1815.12</v>
      </c>
      <c r="H199" s="192">
        <f t="shared" ref="H199:H200" si="123">G199*J199</f>
        <v>2358.3854159999996</v>
      </c>
      <c r="I199" s="147">
        <f t="shared" ref="I199:I200" si="124">ROUND(F199*H199,2)</f>
        <v>14150.31</v>
      </c>
      <c r="J199" s="143">
        <v>1.2992999999999999</v>
      </c>
      <c r="K199" s="85" t="str">
        <f t="shared" si="122"/>
        <v>RESERVATÓRIO DE POLIETILENO DE 2000L, INCLUSIVE PEÇA DE APOIO 6X16 CM, EXCLUSIVE FLANGES E TORNEIRA DE BÓIA</v>
      </c>
    </row>
    <row r="200" spans="1:14" ht="39.950000000000003" customHeight="1">
      <c r="A200" s="243">
        <v>17.190000000000001</v>
      </c>
      <c r="B200" s="191" t="s">
        <v>72</v>
      </c>
      <c r="C200" s="202">
        <v>170540</v>
      </c>
      <c r="D200" s="198" t="s">
        <v>355</v>
      </c>
      <c r="E200" s="227" t="s">
        <v>81</v>
      </c>
      <c r="F200" s="218">
        <f>'MEMORIA DE CÁLCULO'!J769</f>
        <v>2</v>
      </c>
      <c r="G200" s="219">
        <v>921.77</v>
      </c>
      <c r="H200" s="192">
        <f t="shared" si="123"/>
        <v>1197.655761</v>
      </c>
      <c r="I200" s="147">
        <f t="shared" si="124"/>
        <v>2395.31</v>
      </c>
      <c r="J200" s="143">
        <v>1.2992999999999999</v>
      </c>
      <c r="K200" s="85" t="str">
        <f t="shared" si="122"/>
        <v>RESERVATÓRIO DE POLIETILENO DE 1000L, INCLUSIVE PEÇA DE MADEIRA 6X16CM PARA APOIO, EXCLUSIVE FLANGES E TORNEIRA DE BÓIA</v>
      </c>
    </row>
    <row r="201" spans="1:14" ht="50.1" customHeight="1">
      <c r="A201" s="243">
        <v>17.2</v>
      </c>
      <c r="B201" s="191" t="s">
        <v>134</v>
      </c>
      <c r="C201" s="202" t="s">
        <v>356</v>
      </c>
      <c r="D201" s="198" t="s">
        <v>357</v>
      </c>
      <c r="E201" s="227" t="s">
        <v>81</v>
      </c>
      <c r="F201" s="218">
        <f>'MEMORIA DE CÁLCULO'!J770</f>
        <v>3</v>
      </c>
      <c r="G201" s="219">
        <f>'COMPOSIÇÃO DE CUSTO'!F135</f>
        <v>5831.7866666666669</v>
      </c>
      <c r="H201" s="192">
        <f t="shared" ref="H201" si="125">G201*J201</f>
        <v>7577.2404159999996</v>
      </c>
      <c r="I201" s="147">
        <f t="shared" ref="I201" si="126">ROUND(F201*H201,2)</f>
        <v>22731.72</v>
      </c>
      <c r="J201" s="143">
        <v>1.2992999999999999</v>
      </c>
      <c r="K201" s="85" t="str">
        <f t="shared" si="122"/>
        <v>RESERVATÓRIO DE POLIETILENO DE 10000L, INCLUSIVE PEÇA DE MADEIRA 6X16CM PARA APOIO, EXCLUSIVE FLANGES E TORNEIRA DE BÓIA</v>
      </c>
    </row>
    <row r="202" spans="1:14" ht="50.1" customHeight="1">
      <c r="A202" s="243">
        <v>17.21</v>
      </c>
      <c r="B202" s="191" t="s">
        <v>72</v>
      </c>
      <c r="C202" s="202">
        <v>170510</v>
      </c>
      <c r="D202" s="198" t="s">
        <v>358</v>
      </c>
      <c r="E202" s="227" t="s">
        <v>81</v>
      </c>
      <c r="F202" s="218">
        <f>'MEMORIA DE CÁLCULO'!J771</f>
        <v>8</v>
      </c>
      <c r="G202" s="219">
        <v>4586.3900000000003</v>
      </c>
      <c r="H202" s="192">
        <f t="shared" ref="H202" si="127">G202*J202</f>
        <v>5300.4909230000003</v>
      </c>
      <c r="I202" s="147">
        <f t="shared" ref="I202" si="128">ROUND(F202*H202,2)</f>
        <v>42403.93</v>
      </c>
      <c r="J202" s="143">
        <v>1.1556999999999999</v>
      </c>
      <c r="K202" s="85" t="str">
        <f t="shared" si="122"/>
        <v>BEBEDOURO DE AÇO INOX, MARCAS DE REFERÊNCIA FISHER, METALPRESS OU MEKAL, INCLUSIVE VÁLVULA, SIFÃO CROMADO E TORNEIRAS, EXCLUSIVE ALVENARIA, DIM. 0.45X2.75 M, CONFORME DETALHE EM PROJETO</v>
      </c>
    </row>
    <row r="203" spans="1:14" ht="35.1" customHeight="1">
      <c r="A203" s="243">
        <v>17.22</v>
      </c>
      <c r="B203" s="191" t="s">
        <v>72</v>
      </c>
      <c r="C203" s="202">
        <v>142107</v>
      </c>
      <c r="D203" s="198" t="s">
        <v>359</v>
      </c>
      <c r="E203" s="227" t="s">
        <v>81</v>
      </c>
      <c r="F203" s="218">
        <f>'MEMORIA DE CÁLCULO'!J772</f>
        <v>30</v>
      </c>
      <c r="G203" s="219">
        <v>60.18</v>
      </c>
      <c r="H203" s="192">
        <f t="shared" ref="H203" si="129">G203*J203</f>
        <v>78.191873999999999</v>
      </c>
      <c r="I203" s="147">
        <f t="shared" ref="I203" si="130">ROUND(F203*H203,2)</f>
        <v>2345.7600000000002</v>
      </c>
      <c r="J203" s="143">
        <v>1.2992999999999999</v>
      </c>
      <c r="K203" s="85" t="str">
        <f t="shared" si="122"/>
        <v>RALO SIFONADO EM PVC 100X100MM, COM GRELHA PVC</v>
      </c>
    </row>
    <row r="204" spans="1:14" ht="33.75" customHeight="1">
      <c r="A204" s="243">
        <v>17.23</v>
      </c>
      <c r="B204" s="191" t="s">
        <v>84</v>
      </c>
      <c r="C204" s="202">
        <v>100864</v>
      </c>
      <c r="D204" s="198" t="s">
        <v>360</v>
      </c>
      <c r="E204" s="227" t="s">
        <v>81</v>
      </c>
      <c r="F204" s="218">
        <f>'MEMORIA DE CÁLCULO'!J774</f>
        <v>1</v>
      </c>
      <c r="G204" s="219">
        <v>658.7</v>
      </c>
      <c r="H204" s="192">
        <f t="shared" ref="H204" si="131">G204*J204</f>
        <v>855.84891000000005</v>
      </c>
      <c r="I204" s="147">
        <f t="shared" ref="I204:I205" si="132">ROUND(F204*H204,2)</f>
        <v>855.85</v>
      </c>
      <c r="J204" s="143">
        <v>1.2992999999999999</v>
      </c>
      <c r="K204" s="85" t="str">
        <f t="shared" si="122"/>
        <v>BARRA DE APOIO EM "L", EM ACO INOX POLIDO 80 X 80 CM, FIXADA NA PAREDE - FORNECIMENTO E INSTALACAO. AF_01/2020</v>
      </c>
    </row>
    <row r="205" spans="1:14" ht="33.75" customHeight="1">
      <c r="A205" s="243">
        <v>17.239999999999998</v>
      </c>
      <c r="B205" s="191" t="s">
        <v>84</v>
      </c>
      <c r="C205" s="202">
        <v>100868</v>
      </c>
      <c r="D205" s="198" t="s">
        <v>361</v>
      </c>
      <c r="E205" s="227" t="s">
        <v>81</v>
      </c>
      <c r="F205" s="218">
        <f>'MEMORIA DE CÁLCULO'!J776</f>
        <v>25</v>
      </c>
      <c r="G205" s="219">
        <v>343.78</v>
      </c>
      <c r="H205" s="192">
        <f t="shared" ref="H205" si="133">G205*J205</f>
        <v>446.6733539999999</v>
      </c>
      <c r="I205" s="147">
        <f t="shared" si="132"/>
        <v>11166.83</v>
      </c>
      <c r="J205" s="143">
        <v>1.2992999999999999</v>
      </c>
      <c r="K205" s="85" t="str">
        <f t="shared" si="122"/>
        <v>BARRA DE APOIO RETA, EM ACO INOX POLIDO, COMPRIMENTO 80 CM, FIXADA NA PAREDE - FORNECIMENTO E INSTALAÇÃO. AF_01/2020</v>
      </c>
    </row>
    <row r="206" spans="1:14" ht="60" customHeight="1">
      <c r="A206" s="243">
        <v>17.25</v>
      </c>
      <c r="B206" s="191" t="s">
        <v>72</v>
      </c>
      <c r="C206" s="202">
        <v>170545</v>
      </c>
      <c r="D206" s="198" t="s">
        <v>362</v>
      </c>
      <c r="E206" s="248" t="s">
        <v>79</v>
      </c>
      <c r="F206" s="218">
        <f>'MEMORIA DE CÁLCULO'!J778</f>
        <v>7.68</v>
      </c>
      <c r="G206" s="219">
        <v>1329</v>
      </c>
      <c r="H206" s="192">
        <f t="shared" ref="H206" si="134">G206*J206</f>
        <v>1726.7696999999998</v>
      </c>
      <c r="I206" s="147">
        <f t="shared" ref="I206" si="135">ROUND(F206*H206,2)</f>
        <v>13261.59</v>
      </c>
      <c r="J206" s="143">
        <v>1.2992999999999999</v>
      </c>
      <c r="K206" s="85" t="str">
        <f t="shared" si="122"/>
        <v>MICTÓRIO DE AÇO INOX, MARCAS DE REFERÊNCIA FISHER, METALPRESS OU MEKAL, COM 30 CM DE LARGURA E COMP. VARIÁVEL, INCLUSIVE VÁLVULA TIPO AMERICANA, ENGATE FLEXÍVEL CROMADO, VÁLVULA DE DESCARGA, SIFÃO CROMADO E CONJUNTO DE FIXAÇÃO</v>
      </c>
    </row>
    <row r="207" spans="1:14" ht="33.75" customHeight="1">
      <c r="A207" s="243">
        <v>17.260000000000002</v>
      </c>
      <c r="B207" s="191" t="s">
        <v>84</v>
      </c>
      <c r="C207" s="202">
        <v>100875</v>
      </c>
      <c r="D207" s="198" t="s">
        <v>363</v>
      </c>
      <c r="E207" s="227" t="s">
        <v>81</v>
      </c>
      <c r="F207" s="218">
        <f>'MEMORIA DE CÁLCULO'!J780</f>
        <v>1</v>
      </c>
      <c r="G207" s="219">
        <v>1069.6400000000001</v>
      </c>
      <c r="H207" s="192">
        <f t="shared" ref="H207:H210" si="136">G207*J207</f>
        <v>1389.7832519999999</v>
      </c>
      <c r="I207" s="147">
        <f t="shared" ref="I207:I210" si="137">ROUND(F207*H207,2)</f>
        <v>1389.78</v>
      </c>
      <c r="J207" s="143">
        <v>1.2992999999999999</v>
      </c>
      <c r="K207" s="85" t="str">
        <f t="shared" si="122"/>
        <v>BANCO ARTICULADO, EM ACO INOX, PARA PCD, FIXADO NA PAREDE - FORNECIMENTO E INSTALAÇÃO. AF_01/2020</v>
      </c>
    </row>
    <row r="208" spans="1:14" s="167" customFormat="1" ht="39.950000000000003" customHeight="1">
      <c r="A208" s="243">
        <v>17.27</v>
      </c>
      <c r="B208" s="191" t="s">
        <v>72</v>
      </c>
      <c r="C208" s="222">
        <v>170309</v>
      </c>
      <c r="D208" s="194" t="s">
        <v>364</v>
      </c>
      <c r="E208" s="227" t="s">
        <v>81</v>
      </c>
      <c r="F208" s="228">
        <f>'MEMORIA DE CÁLCULO'!J782</f>
        <v>14</v>
      </c>
      <c r="G208" s="240">
        <v>108.2</v>
      </c>
      <c r="H208" s="192">
        <f t="shared" si="136"/>
        <v>140.58426</v>
      </c>
      <c r="I208" s="192">
        <f t="shared" si="137"/>
        <v>1968.18</v>
      </c>
      <c r="J208" s="143">
        <v>1.2992999999999999</v>
      </c>
      <c r="K208" s="85" t="str">
        <f t="shared" si="122"/>
        <v>TORNEIRA PARA JARDIM DE 3/4" MARCAS DE REFERÊNCIA FABRIMAR, DECA OU DOCOL</v>
      </c>
      <c r="L208" s="171"/>
      <c r="M208" s="171"/>
      <c r="N208" s="171"/>
    </row>
    <row r="209" spans="1:15" ht="33.75" customHeight="1">
      <c r="A209" s="243">
        <v>17.28</v>
      </c>
      <c r="B209" s="191" t="s">
        <v>84</v>
      </c>
      <c r="C209" s="202">
        <v>100865</v>
      </c>
      <c r="D209" s="198" t="s">
        <v>365</v>
      </c>
      <c r="E209" s="227" t="s">
        <v>81</v>
      </c>
      <c r="F209" s="218">
        <f>'MEMORIA DE CÁLCULO'!J784</f>
        <v>2</v>
      </c>
      <c r="G209" s="219">
        <v>578.97</v>
      </c>
      <c r="H209" s="192">
        <f t="shared" si="136"/>
        <v>752.25572099999999</v>
      </c>
      <c r="I209" s="147">
        <f t="shared" si="137"/>
        <v>1504.51</v>
      </c>
      <c r="J209" s="143">
        <v>1.2992999999999999</v>
      </c>
      <c r="K209" s="85" t="str">
        <f t="shared" si="122"/>
        <v>BARRA DE APOIO LATERAL ARTICULADA, COM TRAVA, EM ACO INOX POLIDO, FIXADA NA PAREDE - FORNECIMENTO E INSTALAÇÃO. AF_01/2020</v>
      </c>
    </row>
    <row r="210" spans="1:15" s="166" customFormat="1" ht="41.25" customHeight="1">
      <c r="A210" s="243">
        <v>17.29</v>
      </c>
      <c r="B210" s="191" t="s">
        <v>84</v>
      </c>
      <c r="C210" s="197">
        <v>102122</v>
      </c>
      <c r="D210" s="174" t="s">
        <v>275</v>
      </c>
      <c r="E210" s="227" t="s">
        <v>81</v>
      </c>
      <c r="F210" s="176">
        <f>'MEMORIA DE CÁLCULO'!J785</f>
        <v>2</v>
      </c>
      <c r="G210" s="240">
        <v>7382.12</v>
      </c>
      <c r="H210" s="192">
        <f t="shared" si="136"/>
        <v>9591.5885159999998</v>
      </c>
      <c r="I210" s="192">
        <f t="shared" si="137"/>
        <v>19183.18</v>
      </c>
      <c r="J210" s="143">
        <v>1.2992999999999999</v>
      </c>
      <c r="K210" s="85" t="str">
        <f t="shared" si="122"/>
        <v>BOMBA CENTRÍFUGA, TRIFÁSICA, 10 CV OU 9,86 HP, HM 85 A 140 M, Q 4,2 A 14,9 M3/H - FORNECIMENTO E INSTALAÇÃO. AF_12/2020</v>
      </c>
    </row>
    <row r="211" spans="1:15" s="166" customFormat="1" ht="50.1" customHeight="1">
      <c r="A211" s="243">
        <v>17.3</v>
      </c>
      <c r="B211" s="262" t="s">
        <v>366</v>
      </c>
      <c r="C211" s="197" t="s">
        <v>367</v>
      </c>
      <c r="D211" s="338" t="s">
        <v>368</v>
      </c>
      <c r="E211" s="227" t="s">
        <v>81</v>
      </c>
      <c r="F211" s="176">
        <f>'MEMORIA DE CÁLCULO'!J786</f>
        <v>4</v>
      </c>
      <c r="G211" s="240">
        <f>'COMPOSIÇÃO DE CUSTO'!F195</f>
        <v>466.33950599999991</v>
      </c>
      <c r="H211" s="192">
        <f t="shared" ref="H211:H213" si="138">G211*J211</f>
        <v>605.9149201457999</v>
      </c>
      <c r="I211" s="192">
        <f t="shared" ref="I211:I213" si="139">ROUND(F211*H211,2)</f>
        <v>2423.66</v>
      </c>
      <c r="J211" s="143">
        <v>1.2992999999999999</v>
      </c>
      <c r="K211" s="85" t="str">
        <f t="shared" ref="K211:K213" si="140">UPPER(D211)</f>
        <v>CUBA DE EMBUTIR DE AÇO CUBA EM AÇO INOX D=35CM, INCLUSO VÁLVULA TIPO AMERICANA EM METAL CROMADO E SIFÃO FLEXÍVEL EM PVC - FORNECIMENTO E INSTALAÇÃO. AF_01/2020</v>
      </c>
    </row>
    <row r="212" spans="1:15" s="166" customFormat="1" ht="33" customHeight="1">
      <c r="A212" s="243">
        <v>17.309999999999999</v>
      </c>
      <c r="B212" s="245" t="s">
        <v>72</v>
      </c>
      <c r="C212" s="197">
        <v>141527</v>
      </c>
      <c r="D212" s="174" t="s">
        <v>369</v>
      </c>
      <c r="E212" s="227" t="s">
        <v>81</v>
      </c>
      <c r="F212" s="176">
        <f>'MEMORIA DE CÁLCULO'!J788</f>
        <v>9</v>
      </c>
      <c r="G212" s="240">
        <v>283.02999999999997</v>
      </c>
      <c r="H212" s="192">
        <f t="shared" si="138"/>
        <v>367.74087899999995</v>
      </c>
      <c r="I212" s="192">
        <f t="shared" si="139"/>
        <v>3309.67</v>
      </c>
      <c r="J212" s="143">
        <v>1.2992999999999999</v>
      </c>
      <c r="K212" s="85" t="str">
        <f t="shared" si="140"/>
        <v>ADAPTADOR DE PVC SOLDÁVEL COM FLANGES LIVRES PARA CAIXA D'ÁGUA, DIÂMETRO 75MM (2 1/2")</v>
      </c>
    </row>
    <row r="213" spans="1:15" s="166" customFormat="1" ht="33" customHeight="1">
      <c r="A213" s="243">
        <v>17.32</v>
      </c>
      <c r="B213" s="245" t="s">
        <v>72</v>
      </c>
      <c r="C213" s="197">
        <v>141522</v>
      </c>
      <c r="D213" s="174" t="s">
        <v>370</v>
      </c>
      <c r="E213" s="227" t="s">
        <v>81</v>
      </c>
      <c r="F213" s="176">
        <f>'MEMORIA DE CÁLCULO'!J789</f>
        <v>2</v>
      </c>
      <c r="G213" s="240">
        <v>20.059999999999999</v>
      </c>
      <c r="H213" s="192">
        <f t="shared" si="138"/>
        <v>26.063957999999996</v>
      </c>
      <c r="I213" s="192">
        <f t="shared" si="139"/>
        <v>52.13</v>
      </c>
      <c r="J213" s="143">
        <v>1.2992999999999999</v>
      </c>
      <c r="K213" s="85" t="str">
        <f t="shared" si="140"/>
        <v>ADAPTADOR DE PVC SOLDÁVEL COM FLANGES LIVRES PARA CAIXA D'ÁGUA, DIÂMETRO 25MM (3/4")</v>
      </c>
    </row>
    <row r="214" spans="1:15" s="166" customFormat="1" ht="33" customHeight="1">
      <c r="A214" s="243">
        <v>17.329999999999998</v>
      </c>
      <c r="B214" s="245" t="s">
        <v>72</v>
      </c>
      <c r="C214" s="197">
        <v>142120</v>
      </c>
      <c r="D214" s="174" t="s">
        <v>371</v>
      </c>
      <c r="E214" s="227" t="s">
        <v>81</v>
      </c>
      <c r="F214" s="176">
        <f>'MEMORIA DE CÁLCULO'!J790</f>
        <v>11</v>
      </c>
      <c r="G214" s="240">
        <v>148.68</v>
      </c>
      <c r="H214" s="192">
        <f t="shared" ref="H214" si="141">G214*J214</f>
        <v>193.179924</v>
      </c>
      <c r="I214" s="192">
        <f t="shared" ref="I214" si="142">ROUND(F214*H214,2)</f>
        <v>2124.98</v>
      </c>
      <c r="J214" s="143">
        <v>1.2992999999999999</v>
      </c>
      <c r="K214" s="85" t="str">
        <f t="shared" ref="K214" si="143">UPPER(D214)</f>
        <v>TORNEIRA DE BÓIA DE PVC, DIÂM. 1" (25MM)</v>
      </c>
    </row>
    <row r="215" spans="1:15" s="166" customFormat="1" ht="45" customHeight="1">
      <c r="A215" s="243">
        <v>17.34</v>
      </c>
      <c r="B215" s="262" t="s">
        <v>372</v>
      </c>
      <c r="C215" s="197" t="s">
        <v>373</v>
      </c>
      <c r="D215" s="338" t="s">
        <v>374</v>
      </c>
      <c r="E215" s="227" t="s">
        <v>81</v>
      </c>
      <c r="F215" s="176">
        <f>'MEMORIA DE CÁLCULO'!J791</f>
        <v>46</v>
      </c>
      <c r="G215" s="240">
        <f>'COMPOSIÇÃO DE CUSTO'!F231</f>
        <v>73.114813333333331</v>
      </c>
      <c r="H215" s="192">
        <f t="shared" ref="H215" si="144">G215*J215</f>
        <v>94.998076963999992</v>
      </c>
      <c r="I215" s="192">
        <f t="shared" ref="I215" si="145">ROUND(F215*H215,2)</f>
        <v>4369.91</v>
      </c>
      <c r="J215" s="143">
        <v>1.2992999999999999</v>
      </c>
      <c r="K215" s="85" t="str">
        <f t="shared" ref="K215" si="146">UPPER(D215)</f>
        <v>PORTA PAPEL HIGIÊNICO DE LOUÇA BRANCA PARA EMBUTIR COM ROLETE 15 X 15 CM - FORNECIMENTO E INSTALAÇÃO</v>
      </c>
    </row>
    <row r="216" spans="1:15" s="166" customFormat="1" ht="50.1" customHeight="1">
      <c r="A216" s="243">
        <v>17.350000000000001</v>
      </c>
      <c r="B216" s="262" t="s">
        <v>375</v>
      </c>
      <c r="C216" s="197" t="s">
        <v>376</v>
      </c>
      <c r="D216" s="338" t="s">
        <v>377</v>
      </c>
      <c r="E216" s="227" t="s">
        <v>81</v>
      </c>
      <c r="F216" s="176">
        <f>'MEMORIA DE CÁLCULO'!J792</f>
        <v>31</v>
      </c>
      <c r="G216" s="240">
        <f>'COMPOSIÇÃO DE CUSTO'!F221</f>
        <v>60.840733333333333</v>
      </c>
      <c r="H216" s="192">
        <f t="shared" ref="H216" si="147">G216*J216</f>
        <v>79.050364819999999</v>
      </c>
      <c r="I216" s="192">
        <f t="shared" ref="I216" si="148">ROUND(F216*H216,2)</f>
        <v>2450.56</v>
      </c>
      <c r="J216" s="143">
        <v>1.2992999999999999</v>
      </c>
      <c r="K216" s="85" t="str">
        <f t="shared" ref="K216" si="149">UPPER(D216)</f>
        <v>RALO SEMI ESFÉRICO TIPO ABACAXI 150MM</v>
      </c>
    </row>
    <row r="217" spans="1:15" s="85" customFormat="1" ht="33.75" customHeight="1">
      <c r="A217" s="187">
        <v>18</v>
      </c>
      <c r="B217" s="187"/>
      <c r="C217" s="187"/>
      <c r="D217" s="188" t="s">
        <v>378</v>
      </c>
      <c r="E217" s="188"/>
      <c r="F217" s="189"/>
      <c r="G217" s="188"/>
      <c r="H217" s="188"/>
      <c r="I217" s="190">
        <f>SUM(I218:I228)</f>
        <v>196058.81159459995</v>
      </c>
      <c r="J217" s="143"/>
      <c r="K217" s="85" t="str">
        <f t="shared" si="122"/>
        <v>APARELHOS ELÉTRICOS</v>
      </c>
    </row>
    <row r="218" spans="1:15" ht="60" customHeight="1">
      <c r="A218" s="242">
        <v>18.100000000000001</v>
      </c>
      <c r="B218" s="245" t="s">
        <v>72</v>
      </c>
      <c r="C218" s="251" t="s">
        <v>379</v>
      </c>
      <c r="D218" s="194" t="s">
        <v>380</v>
      </c>
      <c r="E218" s="248" t="s">
        <v>81</v>
      </c>
      <c r="F218" s="224">
        <f>'MEMORIA DE CÁLCULO'!J795</f>
        <v>709</v>
      </c>
      <c r="G218" s="204">
        <v>176.76</v>
      </c>
      <c r="H218" s="192">
        <f t="shared" ref="H218" si="150">G218*J218</f>
        <v>229.66426799999996</v>
      </c>
      <c r="I218" s="204">
        <f t="shared" ref="I218" si="151">F218*H218</f>
        <v>162831.96601199996</v>
      </c>
      <c r="J218" s="143">
        <v>1.2992999999999999</v>
      </c>
      <c r="K218" s="85" t="str">
        <f t="shared" si="122"/>
        <v>LUMINARIA EMBUTIR COMPL., CORPO CH. AÇO PINTADA BRANCA, REFLETOR, ALETAS PARABÓLICAS ALUM.ALTA PUREZA E REFLETÂNCIA INCLUSIVE 2 LÂMPADAS LED T8 18W TEMP. DE COR 5000K C/ 1,20M - REF. CE232AL-N - AMES, 6025 - LUMAVI -LDEF 2X32W - LUMILUZ OU EQUIVALENTE</v>
      </c>
      <c r="L218" s="2"/>
      <c r="M218" s="2"/>
      <c r="N218" s="2"/>
      <c r="O218" s="2"/>
    </row>
    <row r="219" spans="1:15" ht="39.950000000000003" customHeight="1">
      <c r="A219" s="242">
        <v>18.2</v>
      </c>
      <c r="B219" s="262" t="s">
        <v>381</v>
      </c>
      <c r="C219" s="251" t="s">
        <v>382</v>
      </c>
      <c r="D219" s="194" t="s">
        <v>383</v>
      </c>
      <c r="E219" s="248" t="s">
        <v>81</v>
      </c>
      <c r="F219" s="224">
        <f>'MEMORIA DE CÁLCULO'!J797</f>
        <v>14</v>
      </c>
      <c r="G219" s="204">
        <f>'COMPOSIÇÃO DE CUSTO'!F75</f>
        <v>183.65299999999999</v>
      </c>
      <c r="H219" s="192">
        <f t="shared" ref="H219" si="152">G219*J219</f>
        <v>238.62034289999997</v>
      </c>
      <c r="I219" s="204">
        <f t="shared" ref="I219" si="153">F219*H219</f>
        <v>3340.6848005999996</v>
      </c>
      <c r="J219" s="143">
        <v>1.2992999999999999</v>
      </c>
      <c r="K219" s="85" t="str">
        <f t="shared" si="122"/>
        <v>REFLETOR SLIM LED 100W DE POTÊNCIA, BRANCO FRIO, 6500K, AUTOVOLT, MARCA G-LIGHT OU SIMILAR</v>
      </c>
      <c r="L219" s="2"/>
      <c r="M219" s="2"/>
      <c r="N219" s="2"/>
      <c r="O219" s="2"/>
    </row>
    <row r="220" spans="1:15" ht="39.950000000000003" customHeight="1">
      <c r="A220" s="242">
        <v>18.3</v>
      </c>
      <c r="B220" s="247" t="s">
        <v>84</v>
      </c>
      <c r="C220" s="249">
        <v>91952</v>
      </c>
      <c r="D220" s="194" t="s">
        <v>384</v>
      </c>
      <c r="E220" s="248" t="s">
        <v>81</v>
      </c>
      <c r="F220" s="224">
        <f>'MEMORIA DE CÁLCULO'!J799</f>
        <v>101</v>
      </c>
      <c r="G220" s="204">
        <v>19.940000000000001</v>
      </c>
      <c r="H220" s="192">
        <f t="shared" ref="H220:H227" si="154">G220*J220</f>
        <v>25.908041999999998</v>
      </c>
      <c r="I220" s="204">
        <f t="shared" ref="I220:I227" si="155">F220*H220</f>
        <v>2616.7122419999996</v>
      </c>
      <c r="J220" s="143">
        <v>1.2992999999999999</v>
      </c>
      <c r="K220" s="85" t="str">
        <f t="shared" si="122"/>
        <v>INTERRUPTOR SIMPLES (1 MÓDULO), 10A/250V, SEM SUPORTE E SEM PLACA - FORNECIMENTO E INSTALAÇÃO. AF_12/2015</v>
      </c>
      <c r="L220" s="2"/>
      <c r="M220" s="2"/>
      <c r="N220" s="2"/>
      <c r="O220" s="2"/>
    </row>
    <row r="221" spans="1:15" ht="39.950000000000003" customHeight="1">
      <c r="A221" s="242">
        <v>18.399999999999999</v>
      </c>
      <c r="B221" s="247" t="s">
        <v>84</v>
      </c>
      <c r="C221" s="249">
        <v>91958</v>
      </c>
      <c r="D221" s="194" t="s">
        <v>385</v>
      </c>
      <c r="E221" s="248" t="s">
        <v>81</v>
      </c>
      <c r="F221" s="224">
        <f>'MEMORIA DE CÁLCULO'!J801</f>
        <v>22</v>
      </c>
      <c r="G221" s="204">
        <v>36.69</v>
      </c>
      <c r="H221" s="192">
        <f t="shared" si="154"/>
        <v>47.671316999999995</v>
      </c>
      <c r="I221" s="204">
        <f t="shared" si="155"/>
        <v>1048.7689739999998</v>
      </c>
      <c r="J221" s="143">
        <v>1.2992999999999999</v>
      </c>
      <c r="K221" s="85" t="str">
        <f t="shared" si="122"/>
        <v>INTERRUPTOR SIMPLES (2 MÓDULOS), 10A/250V, SEM SUPORTE E SEM PLACA - FORNECIMENTO E INSTALAÇÃO. AF_12/2015</v>
      </c>
      <c r="L221" s="2"/>
      <c r="M221" s="2"/>
      <c r="N221" s="2"/>
      <c r="O221" s="2"/>
    </row>
    <row r="222" spans="1:15" ht="39.950000000000003" customHeight="1">
      <c r="A222" s="242">
        <v>18.5</v>
      </c>
      <c r="B222" s="247" t="s">
        <v>84</v>
      </c>
      <c r="C222" s="249">
        <v>91954</v>
      </c>
      <c r="D222" s="194" t="s">
        <v>386</v>
      </c>
      <c r="E222" s="248" t="s">
        <v>81</v>
      </c>
      <c r="F222" s="224">
        <f>'MEMORIA DE CÁLCULO'!J803</f>
        <v>8</v>
      </c>
      <c r="G222" s="204">
        <v>26.8</v>
      </c>
      <c r="H222" s="192">
        <f t="shared" si="154"/>
        <v>34.821239999999996</v>
      </c>
      <c r="I222" s="204">
        <f t="shared" si="155"/>
        <v>278.56991999999997</v>
      </c>
      <c r="J222" s="143">
        <v>1.2992999999999999</v>
      </c>
      <c r="K222" s="85" t="str">
        <f t="shared" si="122"/>
        <v>NTERRUPTOR PARALELO (1 MÓDULO), 10A/250V, SEM SUPORTE E SEM PLACA - FORNECIMENTO E INSTALAÇÃO. AF_12/2015</v>
      </c>
      <c r="L222" s="2"/>
      <c r="M222" s="2"/>
      <c r="N222" s="2"/>
      <c r="O222" s="2"/>
    </row>
    <row r="223" spans="1:15" ht="39.950000000000003" customHeight="1">
      <c r="A223" s="242">
        <v>18.600000000000001</v>
      </c>
      <c r="B223" s="247" t="s">
        <v>84</v>
      </c>
      <c r="C223" s="249">
        <v>91966</v>
      </c>
      <c r="D223" s="194" t="s">
        <v>387</v>
      </c>
      <c r="E223" s="248" t="s">
        <v>81</v>
      </c>
      <c r="F223" s="224">
        <f>'MEMORIA DE CÁLCULO'!J805</f>
        <v>29</v>
      </c>
      <c r="G223" s="204">
        <v>53.42</v>
      </c>
      <c r="H223" s="192">
        <f t="shared" si="154"/>
        <v>69.408605999999992</v>
      </c>
      <c r="I223" s="204">
        <f t="shared" si="155"/>
        <v>2012.8495739999998</v>
      </c>
      <c r="J223" s="143">
        <v>1.2992999999999999</v>
      </c>
      <c r="K223" s="85" t="str">
        <f t="shared" si="122"/>
        <v>INTERRUPTOR SIMPLES (3 MÓDULOS), 10A/250V, SEM SUPORTE E SEM PLACA - FORNECIMENTO E INSTALAÇÃO. AF_12/2015</v>
      </c>
      <c r="L223" s="2"/>
      <c r="M223" s="2"/>
      <c r="N223" s="2"/>
      <c r="O223" s="2"/>
    </row>
    <row r="224" spans="1:15" ht="39.950000000000003" customHeight="1">
      <c r="A224" s="242">
        <v>18.7</v>
      </c>
      <c r="B224" s="247" t="s">
        <v>84</v>
      </c>
      <c r="C224" s="249">
        <v>91979</v>
      </c>
      <c r="D224" s="194" t="s">
        <v>388</v>
      </c>
      <c r="E224" s="248" t="s">
        <v>81</v>
      </c>
      <c r="F224" s="224">
        <f>'MEMORIA DE CÁLCULO'!J807</f>
        <v>1</v>
      </c>
      <c r="G224" s="204">
        <v>51.34</v>
      </c>
      <c r="H224" s="192">
        <f t="shared" si="154"/>
        <v>66.706062000000003</v>
      </c>
      <c r="I224" s="204">
        <f t="shared" si="155"/>
        <v>66.706062000000003</v>
      </c>
      <c r="J224" s="143">
        <v>1.2992999999999999</v>
      </c>
      <c r="K224" s="85" t="str">
        <f t="shared" si="122"/>
        <v>INTERRUPTOR INTERMEDIÁRIO (1 MÓDULO), 10A/250V, INCLUINDO SUPORTE E PLACA - FORNECIMENTO E INSTALAÇÃO. AF_09/2017</v>
      </c>
      <c r="L224" s="2"/>
      <c r="M224" s="2"/>
      <c r="N224" s="2"/>
      <c r="O224" s="2"/>
    </row>
    <row r="225" spans="1:15" ht="39.950000000000003" customHeight="1">
      <c r="A225" s="242">
        <v>18.8</v>
      </c>
      <c r="B225" s="247" t="s">
        <v>84</v>
      </c>
      <c r="C225" s="249">
        <v>91998</v>
      </c>
      <c r="D225" s="194" t="s">
        <v>389</v>
      </c>
      <c r="E225" s="248" t="s">
        <v>81</v>
      </c>
      <c r="F225" s="224">
        <f>'MEMORIA DE CÁLCULO'!J809</f>
        <v>159</v>
      </c>
      <c r="G225" s="204">
        <v>21.58</v>
      </c>
      <c r="H225" s="192">
        <f t="shared" si="154"/>
        <v>28.038893999999996</v>
      </c>
      <c r="I225" s="204">
        <f t="shared" si="155"/>
        <v>4458.1841459999996</v>
      </c>
      <c r="J225" s="143">
        <v>1.2992999999999999</v>
      </c>
      <c r="K225" s="85" t="str">
        <f t="shared" si="122"/>
        <v>TOMADA BAIXA DE EMBUTIR (1 MÓDULO), 2P+T 10 A, SEM SUPORTE E SEM PLACA - FORNECIMENTO E INSTALAÇÃO. AF_12/2015</v>
      </c>
      <c r="L225" s="2"/>
      <c r="M225" s="2"/>
      <c r="N225" s="2"/>
      <c r="O225" s="2"/>
    </row>
    <row r="226" spans="1:15" ht="39.950000000000003" customHeight="1">
      <c r="A226" s="242">
        <v>18.899999999999999</v>
      </c>
      <c r="B226" s="247" t="s">
        <v>84</v>
      </c>
      <c r="C226" s="249">
        <v>91999</v>
      </c>
      <c r="D226" s="194" t="s">
        <v>390</v>
      </c>
      <c r="E226" s="248" t="s">
        <v>81</v>
      </c>
      <c r="F226" s="224">
        <f>'MEMORIA DE CÁLCULO'!J811</f>
        <v>11</v>
      </c>
      <c r="G226" s="204">
        <v>24.08</v>
      </c>
      <c r="H226" s="192">
        <f t="shared" si="154"/>
        <v>31.287143999999994</v>
      </c>
      <c r="I226" s="204">
        <f t="shared" si="155"/>
        <v>344.15858399999996</v>
      </c>
      <c r="J226" s="143">
        <v>1.2992999999999999</v>
      </c>
      <c r="K226" s="85" t="str">
        <f t="shared" si="122"/>
        <v>TOMADA BAIXA DE EMBUTIR (1 MÓDULO), 2P+T 20 A, SEM SUPORTE E SEM PLACA - FORNECIMENTO E INSTALAÇÃO. AF_12/2015</v>
      </c>
      <c r="L226" s="2"/>
      <c r="M226" s="2"/>
      <c r="N226" s="2"/>
      <c r="O226" s="2"/>
    </row>
    <row r="227" spans="1:15" ht="39.950000000000003" customHeight="1">
      <c r="A227" s="243">
        <v>18.100000000000001</v>
      </c>
      <c r="B227" s="247" t="s">
        <v>84</v>
      </c>
      <c r="C227" s="249">
        <v>92002</v>
      </c>
      <c r="D227" s="194" t="s">
        <v>391</v>
      </c>
      <c r="E227" s="248" t="s">
        <v>81</v>
      </c>
      <c r="F227" s="224">
        <f>'MEMORIA DE CÁLCULO'!J813</f>
        <v>220</v>
      </c>
      <c r="G227" s="204">
        <v>47.73</v>
      </c>
      <c r="H227" s="192">
        <f t="shared" si="154"/>
        <v>62.015588999999991</v>
      </c>
      <c r="I227" s="204">
        <f t="shared" si="155"/>
        <v>13643.429579999998</v>
      </c>
      <c r="J227" s="143">
        <v>1.2992999999999999</v>
      </c>
      <c r="K227" s="85" t="str">
        <f t="shared" si="122"/>
        <v>TOMADA MÉDIA DE EMBUTIR (2 MÓDULOS), 2P+T 10 A, SEM SUPORTE E SEM PLACA - FORNECIMENTO E INSTALAÇÃO. AF_12/2015</v>
      </c>
      <c r="L227" s="2"/>
      <c r="M227" s="2"/>
      <c r="N227" s="2"/>
      <c r="O227" s="2"/>
    </row>
    <row r="228" spans="1:15" ht="39.950000000000003" customHeight="1">
      <c r="A228" s="243">
        <v>18.11</v>
      </c>
      <c r="B228" s="247" t="s">
        <v>84</v>
      </c>
      <c r="C228" s="249">
        <v>91947</v>
      </c>
      <c r="D228" s="194" t="s">
        <v>392</v>
      </c>
      <c r="E228" s="248" t="s">
        <v>81</v>
      </c>
      <c r="F228" s="224">
        <f>'MEMORIA DE CÁLCULO'!J815</f>
        <v>550</v>
      </c>
      <c r="G228" s="204">
        <v>7.58</v>
      </c>
      <c r="H228" s="192">
        <f t="shared" ref="H228" si="156">G228*J228</f>
        <v>9.8486940000000001</v>
      </c>
      <c r="I228" s="204">
        <f t="shared" ref="I228" si="157">F228*H228</f>
        <v>5416.7817000000005</v>
      </c>
      <c r="J228" s="143">
        <v>1.2992999999999999</v>
      </c>
      <c r="K228" s="85" t="str">
        <f t="shared" si="122"/>
        <v>SUPORTE PARAFUSADO COM PLACA DE ENCAIXE 4" X 2" BAIXO (0,30 M DO PISO) PARA PONTO ELÉTRICO - FORNECIMENTO E INSTALAÇÃO. AF_12/2015</v>
      </c>
      <c r="L228" s="2"/>
      <c r="M228" s="2"/>
      <c r="N228" s="2"/>
      <c r="O228" s="2"/>
    </row>
    <row r="229" spans="1:15" s="85" customFormat="1" ht="33.75" customHeight="1">
      <c r="A229" s="187">
        <v>19</v>
      </c>
      <c r="B229" s="187"/>
      <c r="C229" s="187"/>
      <c r="D229" s="188" t="s">
        <v>393</v>
      </c>
      <c r="E229" s="188"/>
      <c r="F229" s="189"/>
      <c r="G229" s="188"/>
      <c r="H229" s="188"/>
      <c r="I229" s="190">
        <f>SUM(I230:I232)</f>
        <v>180400.79572416001</v>
      </c>
      <c r="J229" s="143"/>
      <c r="K229" s="85" t="str">
        <f t="shared" si="122"/>
        <v>PINTURA</v>
      </c>
    </row>
    <row r="230" spans="1:15" ht="41.25" customHeight="1">
      <c r="A230" s="222">
        <v>19.100000000000001</v>
      </c>
      <c r="B230" s="191" t="s">
        <v>72</v>
      </c>
      <c r="C230" s="191">
        <v>190117</v>
      </c>
      <c r="D230" s="230" t="s">
        <v>394</v>
      </c>
      <c r="E230" s="223" t="s">
        <v>75</v>
      </c>
      <c r="F230" s="224">
        <f>'MEMORIA DE CÁLCULO'!J818</f>
        <v>6318.9040399999967</v>
      </c>
      <c r="G230" s="192">
        <v>20.51</v>
      </c>
      <c r="H230" s="192">
        <f>G230*J230</f>
        <v>26.648643</v>
      </c>
      <c r="I230" s="192">
        <f>ROUND(F230*H230,I897)</f>
        <v>168390</v>
      </c>
      <c r="J230" s="143">
        <v>1.2992999999999999</v>
      </c>
      <c r="K230" s="85" t="str">
        <f t="shared" si="122"/>
        <v>PINTURA COM TINTA ACRÍLICA, MARCAS DE REFERÊNCIA SUVINIL, CORAL E METALATEX, INCLUSIVE SELADOR ACRÍLICO, EM PAREDES E FORROS, A DUAS DEMÃOS</v>
      </c>
    </row>
    <row r="231" spans="1:15" ht="39.950000000000003" customHeight="1">
      <c r="A231" s="215">
        <v>19.2</v>
      </c>
      <c r="B231" s="191" t="s">
        <v>72</v>
      </c>
      <c r="C231" s="193">
        <v>190306</v>
      </c>
      <c r="D231" s="264" t="s">
        <v>395</v>
      </c>
      <c r="E231" s="217" t="s">
        <v>75</v>
      </c>
      <c r="F231" s="218">
        <f>'MEMORIA DE CÁLCULO'!J821</f>
        <v>144</v>
      </c>
      <c r="G231" s="219">
        <v>27.18</v>
      </c>
      <c r="H231" s="192">
        <f t="shared" ref="H231" si="158">G231*J231</f>
        <v>35.314973999999999</v>
      </c>
      <c r="I231" s="147">
        <f t="shared" ref="I231" si="159">H231*F231</f>
        <v>5085.356256</v>
      </c>
      <c r="J231" s="143">
        <v>1.2992999999999999</v>
      </c>
      <c r="K231" s="85" t="str">
        <f t="shared" si="122"/>
        <v>PINTURA COM VERNIZ FILTRO SOLAR FOSCO, LINHA PREMIUM, EM MADEIRA, A TRÊS DEMÃOS, MARCAS DE REFERÊNCIA SUVINIL, CORAL OU METALATEX</v>
      </c>
    </row>
    <row r="232" spans="1:15" ht="39.950000000000003" customHeight="1">
      <c r="A232" s="215">
        <v>19.3</v>
      </c>
      <c r="B232" s="191" t="s">
        <v>72</v>
      </c>
      <c r="C232" s="193">
        <v>190417</v>
      </c>
      <c r="D232" s="230" t="s">
        <v>396</v>
      </c>
      <c r="E232" s="217" t="s">
        <v>75</v>
      </c>
      <c r="F232" s="218">
        <f>'MEMORIA DE CÁLCULO'!J823</f>
        <v>213.12</v>
      </c>
      <c r="G232" s="219">
        <v>25.01</v>
      </c>
      <c r="H232" s="192">
        <f t="shared" ref="H232" si="160">G232*J232</f>
        <v>32.495492999999996</v>
      </c>
      <c r="I232" s="147">
        <f t="shared" ref="I232" si="161">H232*F232</f>
        <v>6925.4394681599997</v>
      </c>
      <c r="J232" s="143">
        <v>1.2992999999999999</v>
      </c>
      <c r="K232" s="85" t="str">
        <f t="shared" ref="K232" si="162">UPPER(D232)</f>
        <v>PINTURA COM TINTA ESMALTE SINTÉTICO, MARCAS DE REFERÊNCIA SUVINIL, CORAL OU METALATEX, A DUAS DEMÃOS, INCLUSIVE FUNDO ANTICORROSIVO A UMA DEMÃO, EM METAL</v>
      </c>
    </row>
    <row r="233" spans="1:15" s="85" customFormat="1" ht="33.75" customHeight="1">
      <c r="A233" s="187">
        <v>20</v>
      </c>
      <c r="B233" s="187"/>
      <c r="C233" s="187"/>
      <c r="D233" s="188" t="s">
        <v>397</v>
      </c>
      <c r="E233" s="188"/>
      <c r="F233" s="189"/>
      <c r="G233" s="188"/>
      <c r="H233" s="188"/>
      <c r="I233" s="190">
        <f>SUM(I234:I247)</f>
        <v>577358.11781766068</v>
      </c>
      <c r="J233" s="143"/>
      <c r="K233" s="85" t="str">
        <f t="shared" si="122"/>
        <v>SERVIÇOS COMPLEMENTARES EXTERNOS</v>
      </c>
    </row>
    <row r="234" spans="1:15" ht="39.950000000000003" customHeight="1">
      <c r="A234" s="222">
        <v>20.100000000000001</v>
      </c>
      <c r="B234" s="222" t="s">
        <v>72</v>
      </c>
      <c r="C234" s="222">
        <v>200401</v>
      </c>
      <c r="D234" s="230" t="s">
        <v>398</v>
      </c>
      <c r="E234" s="227" t="s">
        <v>75</v>
      </c>
      <c r="F234" s="228">
        <f>'MEMORIA DE CÁLCULO'!J827</f>
        <v>3341</v>
      </c>
      <c r="G234" s="240">
        <v>11.1</v>
      </c>
      <c r="H234" s="192">
        <f t="shared" ref="H234:H242" si="163">G234*J234</f>
        <v>14.422229999999999</v>
      </c>
      <c r="I234" s="192">
        <f t="shared" ref="I234" si="164">ROUND(F234*H234,2)</f>
        <v>48184.67</v>
      </c>
      <c r="J234" s="143">
        <v>1.2992999999999999</v>
      </c>
      <c r="K234" s="85" t="str">
        <f t="shared" si="122"/>
        <v>LIMPEZA GERAL DA OBRA (EDIFICAÇÃO)</v>
      </c>
      <c r="L234" s="24"/>
      <c r="M234" s="24"/>
      <c r="N234" s="24"/>
    </row>
    <row r="235" spans="1:15" ht="39.950000000000003" customHeight="1">
      <c r="A235" s="222">
        <v>20.2</v>
      </c>
      <c r="B235" s="222" t="s">
        <v>399</v>
      </c>
      <c r="C235" s="222" t="s">
        <v>400</v>
      </c>
      <c r="D235" s="230" t="s">
        <v>401</v>
      </c>
      <c r="E235" s="227" t="s">
        <v>317</v>
      </c>
      <c r="F235" s="228">
        <f>'MEMORIA DE CÁLCULO'!J828</f>
        <v>285</v>
      </c>
      <c r="G235" s="240">
        <f>'COMPOSIÇÃO DE CUSTO'!F126</f>
        <v>240.40640000000002</v>
      </c>
      <c r="H235" s="192">
        <f t="shared" si="163"/>
        <v>312.36003552</v>
      </c>
      <c r="I235" s="192">
        <f t="shared" ref="I235" si="165">ROUND(F235*H235,2)</f>
        <v>89022.61</v>
      </c>
      <c r="J235" s="143">
        <v>1.2992999999999999</v>
      </c>
      <c r="K235" s="85" t="str">
        <f t="shared" si="122"/>
        <v>CALHA DE CONCRETO E ALVENARIA, REVESTIDA INTERNAMENTE, COM GRELHA DE FERRO, SEÇÃO 0,20M X 0,15M</v>
      </c>
      <c r="L235" s="24"/>
      <c r="M235" s="24"/>
      <c r="N235" s="24"/>
    </row>
    <row r="236" spans="1:15" ht="39.950000000000003" customHeight="1">
      <c r="A236" s="222">
        <v>20.3</v>
      </c>
      <c r="B236" s="222" t="s">
        <v>72</v>
      </c>
      <c r="C236" s="222">
        <v>200563</v>
      </c>
      <c r="D236" s="230" t="s">
        <v>402</v>
      </c>
      <c r="E236" s="227" t="s">
        <v>317</v>
      </c>
      <c r="F236" s="228">
        <f>'MEMORIA DE CÁLCULO'!J830</f>
        <v>285</v>
      </c>
      <c r="G236" s="240">
        <v>162.34</v>
      </c>
      <c r="H236" s="192">
        <f t="shared" si="163"/>
        <v>210.92836199999999</v>
      </c>
      <c r="I236" s="204">
        <f t="shared" ref="I236" si="166">ROUND(F236*H236,2)</f>
        <v>60114.58</v>
      </c>
      <c r="J236" s="143">
        <v>1.2992999999999999</v>
      </c>
      <c r="K236" s="85" t="str">
        <f t="shared" si="122"/>
        <v>BANCO DE CONCRETO ARMADO APARENTE COM APOIOS DE ALVENARIA ASSENTADA COM ARGAMASSA DE CIMENTO, CAL E AREIA, LARGURA DE 0,50M E ESPESSURA DE 0,05M</v>
      </c>
      <c r="L236" s="24"/>
      <c r="M236" s="24"/>
      <c r="N236" s="24"/>
    </row>
    <row r="237" spans="1:15" ht="39.950000000000003" customHeight="1">
      <c r="A237" s="222">
        <v>20.399999999999999</v>
      </c>
      <c r="B237" s="222" t="s">
        <v>72</v>
      </c>
      <c r="C237" s="222">
        <v>200326</v>
      </c>
      <c r="D237" s="230" t="s">
        <v>403</v>
      </c>
      <c r="E237" s="227" t="s">
        <v>75</v>
      </c>
      <c r="F237" s="228">
        <f>'MEMORIA DE CÁLCULO'!J832</f>
        <v>275.90999999999997</v>
      </c>
      <c r="G237" s="240">
        <v>31.15</v>
      </c>
      <c r="H237" s="192">
        <f t="shared" si="163"/>
        <v>40.473194999999997</v>
      </c>
      <c r="I237" s="192">
        <f t="shared" ref="I237" si="167">ROUND(F237*H237,2)</f>
        <v>11166.96</v>
      </c>
      <c r="J237" s="143">
        <v>1.2992999999999999</v>
      </c>
      <c r="K237" s="85" t="str">
        <f t="shared" si="122"/>
        <v>FORNECIMENTO E PLANTIO DE GRAMA EM PLACAS TIPO ESMERALDA, INCLUSIVE FORNECIMENTO DE TERRA VEGETAL</v>
      </c>
      <c r="L237" s="24"/>
      <c r="M237" s="24"/>
      <c r="N237" s="24"/>
    </row>
    <row r="238" spans="1:15" ht="39.950000000000003" customHeight="1">
      <c r="A238" s="222">
        <v>20.5</v>
      </c>
      <c r="B238" s="222" t="s">
        <v>72</v>
      </c>
      <c r="C238" s="222">
        <v>200202</v>
      </c>
      <c r="D238" s="230" t="s">
        <v>404</v>
      </c>
      <c r="E238" s="227" t="s">
        <v>317</v>
      </c>
      <c r="F238" s="228">
        <f>'MEMORIA DE CÁLCULO'!J835</f>
        <v>74.099999999999994</v>
      </c>
      <c r="G238" s="240">
        <v>61.95</v>
      </c>
      <c r="H238" s="192">
        <f t="shared" si="163"/>
        <v>80.491635000000002</v>
      </c>
      <c r="I238" s="192">
        <f t="shared" ref="I238" si="168">ROUND(F238*H238,2)</f>
        <v>5964.43</v>
      </c>
      <c r="J238" s="143">
        <v>1.2992999999999999</v>
      </c>
      <c r="K238" s="85" t="str">
        <f t="shared" si="122"/>
        <v>MEIO-FIO DE CONCRETO PRÉ-MOLDADO COM DIMENSÕES DE 15X12X30X100 CM , REJUNTADOS COM ARGAMASSA DE CIMENTO E AREIA NO TRAÇO 1:3</v>
      </c>
      <c r="L238" s="24"/>
      <c r="M238" s="24"/>
      <c r="N238" s="24"/>
    </row>
    <row r="239" spans="1:15" ht="60" customHeight="1">
      <c r="A239" s="222">
        <v>20.6</v>
      </c>
      <c r="B239" s="222" t="s">
        <v>72</v>
      </c>
      <c r="C239" s="222">
        <v>200237</v>
      </c>
      <c r="D239" s="230" t="s">
        <v>405</v>
      </c>
      <c r="E239" s="227" t="s">
        <v>75</v>
      </c>
      <c r="F239" s="228">
        <f>'MEMORIA DE CÁLCULO'!J837</f>
        <v>227</v>
      </c>
      <c r="G239" s="240">
        <v>88.64</v>
      </c>
      <c r="H239" s="192">
        <f t="shared" si="163"/>
        <v>115.16995199999999</v>
      </c>
      <c r="I239" s="192">
        <f t="shared" ref="I239" si="169">ROUND(F239*H239,2)</f>
        <v>26143.58</v>
      </c>
      <c r="J239" s="143">
        <v>1.2992999999999999</v>
      </c>
      <c r="K239" s="85" t="str">
        <f t="shared" si="122"/>
        <v>BLOCOS PRÉ-MOLDADOS DE CONCRETO TIPO PAVI-S OU EQUIVALENTE, ESPESSURA DE 6 CM E RESISTÊNCIA A COMPRESSÃO MÍNIMA DE 35MPA, ASSENTADOS SOBRE COLCHÃO DE PÓ DE PEDRA NA ESPESSURA DE 10 CM</v>
      </c>
      <c r="L239" s="24"/>
      <c r="M239" s="24"/>
      <c r="N239" s="24"/>
    </row>
    <row r="240" spans="1:15" ht="39.950000000000003" customHeight="1">
      <c r="A240" s="222">
        <v>20.7</v>
      </c>
      <c r="B240" s="222" t="s">
        <v>406</v>
      </c>
      <c r="C240" s="222">
        <v>40754</v>
      </c>
      <c r="D240" s="230" t="s">
        <v>407</v>
      </c>
      <c r="E240" s="227" t="s">
        <v>75</v>
      </c>
      <c r="F240" s="228">
        <f>F239</f>
        <v>227</v>
      </c>
      <c r="G240" s="240">
        <v>1.22</v>
      </c>
      <c r="H240" s="192">
        <f t="shared" ref="H240:H241" si="170">G240*J240</f>
        <v>1.5851459999999999</v>
      </c>
      <c r="I240" s="192">
        <f t="shared" ref="I240:I241" si="171">ROUND(F240*H240,2)</f>
        <v>359.83</v>
      </c>
      <c r="J240" s="143">
        <v>1.2992999999999999</v>
      </c>
      <c r="K240" s="85" t="str">
        <f t="shared" si="122"/>
        <v>REGULARIZAÇÃO E COMPACTAÇÃO DO SUB-LEITO (100% P.I.) H = 0,20 M</v>
      </c>
      <c r="L240" s="24"/>
      <c r="M240" s="24"/>
      <c r="N240" s="24"/>
    </row>
    <row r="241" spans="1:15" ht="39.950000000000003" customHeight="1">
      <c r="A241" s="222">
        <v>20.8</v>
      </c>
      <c r="B241" s="222" t="s">
        <v>406</v>
      </c>
      <c r="C241" s="222">
        <v>40787</v>
      </c>
      <c r="D241" s="230" t="s">
        <v>408</v>
      </c>
      <c r="E241" s="227" t="s">
        <v>88</v>
      </c>
      <c r="F241" s="228">
        <f>F239</f>
        <v>227</v>
      </c>
      <c r="G241" s="240">
        <v>91.52</v>
      </c>
      <c r="H241" s="192">
        <f t="shared" si="170"/>
        <v>118.91193599999998</v>
      </c>
      <c r="I241" s="192">
        <f t="shared" si="171"/>
        <v>26993.01</v>
      </c>
      <c r="J241" s="143">
        <v>1.2992999999999999</v>
      </c>
      <c r="K241" s="85" t="str">
        <f t="shared" si="122"/>
        <v>BASE DE BRITA GRADUADA, INCLUSIVE FORNECIMENTO E TRANSPORTE DA BRITA</v>
      </c>
      <c r="L241" s="24"/>
      <c r="M241" s="24"/>
      <c r="N241" s="24"/>
    </row>
    <row r="242" spans="1:15" ht="39.950000000000003" customHeight="1">
      <c r="A242" s="265">
        <v>20.9</v>
      </c>
      <c r="B242" s="222" t="s">
        <v>72</v>
      </c>
      <c r="C242" s="222">
        <v>200305</v>
      </c>
      <c r="D242" s="230" t="s">
        <v>409</v>
      </c>
      <c r="E242" s="227" t="s">
        <v>88</v>
      </c>
      <c r="F242" s="228">
        <f>'MEMORIA DE CÁLCULO'!J843</f>
        <v>61.6785</v>
      </c>
      <c r="G242" s="240">
        <v>212.65</v>
      </c>
      <c r="H242" s="192">
        <f t="shared" si="163"/>
        <v>276.29614499999997</v>
      </c>
      <c r="I242" s="192">
        <f t="shared" ref="I242" si="172">ROUND(F242*H242,2)</f>
        <v>17041.53</v>
      </c>
      <c r="J242" s="143">
        <v>1.2992999999999999</v>
      </c>
      <c r="K242" s="85" t="str">
        <f t="shared" si="122"/>
        <v>FORNECIMENTO E ESPALHAMENTO DE AREIA MÉDIA LAVADA</v>
      </c>
      <c r="L242" s="24"/>
      <c r="M242" s="24"/>
      <c r="N242" s="24"/>
    </row>
    <row r="243" spans="1:15" s="167" customFormat="1" ht="60" customHeight="1">
      <c r="A243" s="234">
        <v>20.100000000000001</v>
      </c>
      <c r="B243" s="191" t="s">
        <v>72</v>
      </c>
      <c r="C243" s="191">
        <v>200124</v>
      </c>
      <c r="D243" s="230" t="s">
        <v>410</v>
      </c>
      <c r="E243" s="223" t="s">
        <v>79</v>
      </c>
      <c r="F243" s="224">
        <f>'MEMORIA DE CÁLCULO'!J845</f>
        <v>168.98</v>
      </c>
      <c r="G243" s="192">
        <v>916.72</v>
      </c>
      <c r="H243" s="192">
        <f>G243*J243</f>
        <v>1191.094296</v>
      </c>
      <c r="I243" s="192">
        <f>H243*F243</f>
        <v>201271.11413807998</v>
      </c>
      <c r="J243" s="143">
        <v>1.2992999999999999</v>
      </c>
      <c r="K243" s="85" t="str">
        <f>UPPER(D243)</f>
        <v>MURO DE ALVENARIA DE BLOCOS CERÂMICOS 10X20X20CM, C/ PILARES A CADA 2 M, ESP. 10CM E H=2.5M, REVESTIDO COM CHAPISCO, REBOCO E PINTURA ACRÍLICA A 2 DEMÃOS, INCL. PILARES, CINTAS E SAPATAS, EMPREGANDO ARG. CIMENTO CAL E AREIA</v>
      </c>
    </row>
    <row r="244" spans="1:15" s="167" customFormat="1" ht="39.950000000000003" customHeight="1">
      <c r="A244" s="234">
        <v>20.11</v>
      </c>
      <c r="B244" s="191" t="s">
        <v>312</v>
      </c>
      <c r="C244" s="191" t="s">
        <v>313</v>
      </c>
      <c r="D244" s="194" t="s">
        <v>314</v>
      </c>
      <c r="E244" s="227" t="s">
        <v>79</v>
      </c>
      <c r="F244" s="228">
        <f>'MEMORIA DE CÁLCULO'!J849</f>
        <v>168.98</v>
      </c>
      <c r="G244" s="204">
        <f>'COMPOSIÇÃO DE CUSTO'!F60</f>
        <v>52.331599999999995</v>
      </c>
      <c r="H244" s="192">
        <f>G244*J244</f>
        <v>67.994447879999981</v>
      </c>
      <c r="I244" s="192">
        <f t="shared" ref="I244" si="173">H244*F244</f>
        <v>11489.701802762396</v>
      </c>
      <c r="J244" s="143">
        <v>1.2992999999999999</v>
      </c>
      <c r="K244" s="85" t="str">
        <f>UPPER(D244)</f>
        <v>CHAPIM DE CONCRETO PRÉ-MOLDADO</v>
      </c>
    </row>
    <row r="245" spans="1:15" s="167" customFormat="1" ht="69.95" customHeight="1">
      <c r="A245" s="234">
        <v>20.12</v>
      </c>
      <c r="B245" s="191" t="s">
        <v>411</v>
      </c>
      <c r="C245" s="191" t="s">
        <v>412</v>
      </c>
      <c r="D245" s="233" t="s">
        <v>413</v>
      </c>
      <c r="E245" s="227" t="s">
        <v>79</v>
      </c>
      <c r="F245" s="224">
        <f>'MEMORIA DE CÁLCULO'!J853</f>
        <v>138.84</v>
      </c>
      <c r="G245" s="192">
        <f>'COMPOSIÇÃO DE CUSTO'!F104</f>
        <v>254.06819999999999</v>
      </c>
      <c r="H245" s="192">
        <f>G245*J245</f>
        <v>330.11081225999999</v>
      </c>
      <c r="I245" s="192">
        <f>H245*F245</f>
        <v>45832.585174178399</v>
      </c>
      <c r="J245" s="143">
        <v>1.2992999999999999</v>
      </c>
      <c r="K245" s="85" t="str">
        <f>UPPER(D245)</f>
        <v>CERCA/GRADIL NYLOFOR H=2,03M, MALHA 5 X 20CM - FIO 4,30MM, COM FIXADORES DE POLIAMIDA EM POSTE 40 X 60 MM CHUMBADOS EM BASE DE CONCRETO (EXCLUSIVE ESTA) , REVESTIDOS EM POLIESTER POR PROCESSO DE PINTURA ELETROSTÁTICA (GRADIL E POSTE), NAS CORES VERDE OU BRANCA - FORNECIMENTO E INSTALAÇÃO</v>
      </c>
    </row>
    <row r="246" spans="1:15" s="167" customFormat="1" ht="60" customHeight="1">
      <c r="A246" s="234">
        <v>20.13</v>
      </c>
      <c r="B246" s="191" t="s">
        <v>72</v>
      </c>
      <c r="C246" s="191">
        <v>200715</v>
      </c>
      <c r="D246" s="230" t="s">
        <v>414</v>
      </c>
      <c r="E246" s="223" t="s">
        <v>75</v>
      </c>
      <c r="F246" s="224">
        <f>'MEMORIA DE CÁLCULO'!J857</f>
        <v>83.304000000000002</v>
      </c>
      <c r="G246" s="192">
        <v>176.3</v>
      </c>
      <c r="H246" s="192">
        <f>G246*J246</f>
        <v>229.06658999999999</v>
      </c>
      <c r="I246" s="192">
        <f>H246*F246</f>
        <v>19082.16321336</v>
      </c>
      <c r="J246" s="143">
        <v>1.2992999999999999</v>
      </c>
      <c r="K246" s="85" t="str">
        <f>UPPER(D246)</f>
        <v>MURETA EM ALVENARIA DE BLOCOS CERÂMICOS 10X20X20CMM, H=0.60CM, PARA FECHAMENTO DE QUADRA, COM PILARETES DE TRAVAMENTO EM CONCRETO ARMADO A CADA 3M, INCLUSIVE CHAPISCO</v>
      </c>
    </row>
    <row r="247" spans="1:15" s="167" customFormat="1" ht="50.1" customHeight="1">
      <c r="A247" s="234">
        <v>20.14</v>
      </c>
      <c r="B247" s="191" t="s">
        <v>84</v>
      </c>
      <c r="C247" s="191">
        <v>101966</v>
      </c>
      <c r="D247" s="194" t="s">
        <v>415</v>
      </c>
      <c r="E247" s="227" t="s">
        <v>79</v>
      </c>
      <c r="F247" s="228">
        <f>'MEMORIA DE CÁLCULO'!J861</f>
        <v>138.84</v>
      </c>
      <c r="G247" s="204">
        <v>81.44</v>
      </c>
      <c r="H247" s="192">
        <f>G247*J247</f>
        <v>105.81499199999999</v>
      </c>
      <c r="I247" s="192">
        <f t="shared" ref="I247" si="174">H247*F247</f>
        <v>14691.353489279998</v>
      </c>
      <c r="J247" s="143">
        <v>1.2992999999999999</v>
      </c>
      <c r="K247" s="85" t="str">
        <f>UPPER(D247)</f>
        <v>CHAPIM SOBRE MUROS LINEARES, EM GRANITO OU MÁRMORE, L = 25 CM, ASSENTADO COM ARGAMASSA 1:6 COM ADITIVO. AF_11/2020</v>
      </c>
    </row>
    <row r="248" spans="1:15" ht="42.75" customHeight="1">
      <c r="A248" s="445" t="s">
        <v>416</v>
      </c>
      <c r="B248" s="445"/>
      <c r="C248" s="445"/>
      <c r="D248" s="445"/>
      <c r="E248" s="445"/>
      <c r="F248" s="445"/>
      <c r="G248" s="445"/>
      <c r="H248" s="445"/>
      <c r="I248" s="57">
        <f>I233+I229+I217+I181+I148+I108+I90+I78+I70+I68+I64+I61+I50+I38+I34+I18+I14+I6</f>
        <v>10940644.483900331</v>
      </c>
      <c r="J248" s="24"/>
      <c r="K248" s="85" t="str">
        <f t="shared" si="122"/>
        <v/>
      </c>
      <c r="L248" s="24"/>
      <c r="M248" s="24"/>
      <c r="N248" s="24"/>
      <c r="O248" s="2"/>
    </row>
    <row r="249" spans="1:15">
      <c r="A249" s="19"/>
      <c r="B249" s="19"/>
      <c r="C249" s="19"/>
      <c r="D249" s="23"/>
      <c r="E249" s="18"/>
      <c r="I249" s="17"/>
      <c r="J249" s="24"/>
      <c r="K249" s="24"/>
      <c r="L249" s="24"/>
      <c r="M249" s="24"/>
      <c r="N249" s="2"/>
      <c r="O249" s="2"/>
    </row>
    <row r="250" spans="1:15">
      <c r="A250" s="19"/>
      <c r="B250" s="19"/>
      <c r="C250" s="19"/>
      <c r="D250" s="23"/>
      <c r="E250" s="18"/>
      <c r="I250" s="17"/>
      <c r="J250" s="24"/>
      <c r="K250" s="24"/>
      <c r="L250" s="24"/>
      <c r="M250" s="24"/>
      <c r="N250" s="2"/>
      <c r="O250" s="2"/>
    </row>
    <row r="251" spans="1:15">
      <c r="A251" s="19"/>
      <c r="B251" s="19"/>
      <c r="C251" s="19"/>
      <c r="D251" s="23"/>
      <c r="E251" s="18"/>
      <c r="I251" s="17"/>
      <c r="J251" s="24"/>
      <c r="K251" s="24"/>
      <c r="L251" s="24"/>
      <c r="M251" s="24"/>
      <c r="N251" s="2"/>
      <c r="O251" s="2"/>
    </row>
    <row r="252" spans="1:15" ht="82.5" customHeight="1">
      <c r="A252" s="19"/>
      <c r="B252" s="19"/>
      <c r="C252" s="19"/>
      <c r="D252" s="23"/>
      <c r="E252" s="18"/>
      <c r="I252" s="164"/>
      <c r="J252" s="24"/>
      <c r="K252" s="24"/>
      <c r="L252" s="24"/>
      <c r="M252" s="24"/>
      <c r="N252" s="2"/>
      <c r="O252" s="2"/>
    </row>
    <row r="253" spans="1:15" ht="15.75" thickBot="1">
      <c r="A253" s="19"/>
      <c r="B253" s="19"/>
      <c r="C253" s="19"/>
      <c r="D253" s="93"/>
      <c r="E253" s="18"/>
      <c r="I253" s="17"/>
      <c r="J253" s="24"/>
      <c r="K253" s="24"/>
      <c r="L253" s="24"/>
      <c r="M253" s="24"/>
      <c r="N253" s="2"/>
      <c r="O253" s="2"/>
    </row>
    <row r="254" spans="1:15" ht="18">
      <c r="A254" s="19"/>
      <c r="B254" s="19"/>
      <c r="C254" s="19"/>
      <c r="D254" s="91" t="s">
        <v>25</v>
      </c>
      <c r="E254" s="18"/>
      <c r="I254" s="17"/>
      <c r="J254" s="24"/>
      <c r="K254" s="24"/>
      <c r="L254" s="24"/>
      <c r="M254" s="24"/>
      <c r="N254" s="2"/>
      <c r="O254" s="2"/>
    </row>
    <row r="255" spans="1:15" ht="18">
      <c r="A255" s="19"/>
      <c r="B255" s="19"/>
      <c r="C255" s="19"/>
      <c r="D255" s="91" t="s">
        <v>26</v>
      </c>
      <c r="E255" s="18"/>
      <c r="I255" s="17"/>
      <c r="J255" s="24"/>
      <c r="K255" s="24"/>
      <c r="L255" s="24"/>
      <c r="M255" s="24"/>
      <c r="N255" s="2"/>
      <c r="O255" s="2"/>
    </row>
    <row r="256" spans="1:15" ht="18">
      <c r="A256" s="19"/>
      <c r="B256" s="19"/>
      <c r="C256" s="19"/>
      <c r="D256" s="91" t="s">
        <v>27</v>
      </c>
      <c r="E256" s="18"/>
      <c r="I256" s="17"/>
      <c r="J256" s="24"/>
      <c r="K256" s="24"/>
      <c r="L256" s="24"/>
      <c r="M256" s="24"/>
      <c r="N256" s="2"/>
      <c r="O256" s="2"/>
    </row>
    <row r="257" spans="1:15">
      <c r="A257" s="19"/>
      <c r="B257" s="19"/>
      <c r="C257" s="19"/>
      <c r="D257" s="23"/>
      <c r="E257" s="18"/>
      <c r="I257" s="17"/>
      <c r="J257" s="24"/>
      <c r="K257" s="24"/>
      <c r="L257" s="24"/>
      <c r="M257" s="24"/>
      <c r="N257" s="2"/>
      <c r="O257" s="2"/>
    </row>
    <row r="258" spans="1:15">
      <c r="A258" s="19"/>
      <c r="B258" s="19"/>
      <c r="C258" s="19"/>
      <c r="D258" s="23"/>
      <c r="E258" s="18"/>
      <c r="I258" s="17"/>
      <c r="J258" s="24"/>
      <c r="K258" s="24"/>
      <c r="L258" s="24"/>
      <c r="M258" s="24"/>
      <c r="N258" s="2"/>
      <c r="O258" s="2"/>
    </row>
    <row r="259" spans="1:15">
      <c r="A259" s="19"/>
      <c r="B259" s="19"/>
      <c r="C259" s="19"/>
      <c r="D259" s="23"/>
      <c r="E259" s="18"/>
      <c r="I259" s="17"/>
      <c r="J259" s="24"/>
      <c r="K259" s="24"/>
      <c r="L259" s="24"/>
      <c r="M259" s="24"/>
      <c r="N259" s="2"/>
      <c r="O259" s="2"/>
    </row>
    <row r="260" spans="1:15">
      <c r="A260" s="19"/>
      <c r="B260" s="19"/>
      <c r="C260" s="19"/>
      <c r="D260" s="23"/>
      <c r="E260" s="18"/>
      <c r="I260" s="17"/>
      <c r="J260" s="24"/>
      <c r="K260" s="24"/>
      <c r="L260" s="24"/>
      <c r="M260" s="24"/>
      <c r="N260" s="2"/>
      <c r="O260" s="2"/>
    </row>
    <row r="261" spans="1:15">
      <c r="A261" s="19"/>
      <c r="B261" s="19"/>
      <c r="C261" s="19"/>
      <c r="D261" s="23"/>
      <c r="E261" s="18"/>
      <c r="I261" s="17"/>
      <c r="J261" s="24"/>
      <c r="K261" s="24"/>
      <c r="L261" s="24"/>
      <c r="M261" s="24"/>
      <c r="N261" s="2"/>
      <c r="O261" s="2"/>
    </row>
    <row r="262" spans="1:15">
      <c r="A262" s="19"/>
      <c r="B262" s="19"/>
      <c r="C262" s="19"/>
      <c r="D262" s="23"/>
      <c r="E262" s="18"/>
      <c r="I262" s="17"/>
      <c r="J262" s="24"/>
      <c r="K262" s="24"/>
      <c r="L262" s="24"/>
      <c r="M262" s="24"/>
      <c r="N262" s="2"/>
      <c r="O262" s="2"/>
    </row>
    <row r="263" spans="1:15">
      <c r="A263" s="19"/>
      <c r="B263" s="19"/>
      <c r="C263" s="19"/>
      <c r="D263" s="23"/>
      <c r="E263" s="18"/>
      <c r="I263" s="17"/>
      <c r="J263" s="24"/>
      <c r="K263" s="24"/>
      <c r="L263" s="24"/>
      <c r="M263" s="24"/>
      <c r="N263" s="2"/>
      <c r="O263" s="2"/>
    </row>
    <row r="264" spans="1:15">
      <c r="A264" s="19"/>
      <c r="B264" s="19"/>
      <c r="C264" s="19"/>
      <c r="D264" s="23"/>
      <c r="E264" s="18"/>
      <c r="I264" s="17"/>
      <c r="J264" s="24"/>
      <c r="K264" s="24"/>
      <c r="L264" s="24"/>
      <c r="M264" s="24"/>
      <c r="N264" s="2"/>
      <c r="O264" s="2"/>
    </row>
    <row r="265" spans="1:15">
      <c r="A265" s="19"/>
      <c r="B265" s="19"/>
      <c r="C265" s="19"/>
      <c r="D265" s="23"/>
      <c r="E265" s="18"/>
      <c r="I265" s="17"/>
      <c r="J265" s="24"/>
      <c r="K265" s="24"/>
      <c r="L265" s="24"/>
      <c r="M265" s="24"/>
      <c r="N265" s="2"/>
      <c r="O265" s="2"/>
    </row>
    <row r="266" spans="1:15">
      <c r="A266" s="19"/>
      <c r="B266" s="19"/>
      <c r="C266" s="19"/>
      <c r="D266" s="23"/>
      <c r="E266" s="18"/>
      <c r="I266" s="17"/>
      <c r="J266" s="24"/>
      <c r="K266" s="24"/>
      <c r="L266" s="24"/>
      <c r="M266" s="24"/>
      <c r="N266" s="2"/>
      <c r="O266" s="2"/>
    </row>
    <row r="267" spans="1:15">
      <c r="A267" s="19"/>
      <c r="B267" s="19"/>
      <c r="C267" s="19"/>
      <c r="D267" s="23"/>
      <c r="E267" s="18"/>
      <c r="I267" s="17"/>
      <c r="J267" s="24"/>
      <c r="K267" s="24"/>
      <c r="L267" s="24"/>
      <c r="M267" s="24"/>
      <c r="N267" s="2"/>
      <c r="O267" s="2"/>
    </row>
    <row r="268" spans="1:15">
      <c r="A268" s="19"/>
      <c r="B268" s="19"/>
      <c r="C268" s="19"/>
      <c r="D268" s="23"/>
      <c r="E268" s="18"/>
      <c r="I268" s="17"/>
      <c r="J268" s="24"/>
      <c r="K268" s="24"/>
      <c r="L268" s="24"/>
      <c r="M268" s="24"/>
      <c r="N268" s="2"/>
      <c r="O268" s="2"/>
    </row>
    <row r="269" spans="1:15">
      <c r="A269" s="19"/>
      <c r="B269" s="19"/>
      <c r="C269" s="19"/>
      <c r="D269" s="23"/>
      <c r="E269" s="18"/>
      <c r="I269" s="17"/>
      <c r="J269" s="24"/>
      <c r="K269" s="24"/>
      <c r="L269" s="24"/>
      <c r="M269" s="24"/>
      <c r="N269" s="2"/>
      <c r="O269" s="2"/>
    </row>
    <row r="270" spans="1:15">
      <c r="A270" s="19"/>
      <c r="B270" s="19"/>
      <c r="C270" s="19"/>
      <c r="D270" s="23"/>
      <c r="E270" s="18"/>
      <c r="I270" s="17"/>
      <c r="J270" s="24"/>
      <c r="K270" s="24"/>
      <c r="L270" s="24"/>
      <c r="M270" s="24"/>
      <c r="N270" s="2"/>
      <c r="O270" s="2"/>
    </row>
    <row r="271" spans="1:15">
      <c r="A271" s="19"/>
      <c r="B271" s="19"/>
      <c r="C271" s="19"/>
      <c r="D271" s="23"/>
      <c r="E271" s="18"/>
      <c r="I271" s="17"/>
      <c r="J271" s="24"/>
      <c r="K271" s="24"/>
      <c r="L271" s="24"/>
      <c r="M271" s="24"/>
      <c r="N271" s="2"/>
      <c r="O271" s="2"/>
    </row>
    <row r="272" spans="1:15">
      <c r="A272" s="19"/>
      <c r="B272" s="19"/>
      <c r="C272" s="19"/>
      <c r="D272" s="23"/>
      <c r="E272" s="18"/>
      <c r="I272" s="17"/>
      <c r="J272" s="24"/>
      <c r="K272" s="24"/>
      <c r="L272" s="24"/>
      <c r="M272" s="24"/>
      <c r="N272" s="2"/>
      <c r="O272" s="2"/>
    </row>
    <row r="273" spans="1:15">
      <c r="A273" s="19"/>
      <c r="B273" s="19"/>
      <c r="C273" s="19"/>
      <c r="D273" s="23"/>
      <c r="E273" s="18"/>
      <c r="I273" s="17"/>
      <c r="J273" s="24"/>
      <c r="K273" s="24"/>
      <c r="L273" s="24"/>
      <c r="M273" s="24"/>
      <c r="N273" s="2"/>
      <c r="O273" s="2"/>
    </row>
    <row r="274" spans="1:15">
      <c r="A274" s="19"/>
      <c r="B274" s="19"/>
      <c r="C274" s="19"/>
      <c r="D274" s="23"/>
      <c r="E274" s="18"/>
      <c r="I274" s="17"/>
      <c r="J274" s="24"/>
      <c r="K274" s="24"/>
      <c r="L274" s="24"/>
      <c r="M274" s="24"/>
      <c r="N274" s="2"/>
      <c r="O274" s="2"/>
    </row>
    <row r="275" spans="1:15">
      <c r="A275" s="19"/>
      <c r="B275" s="19"/>
      <c r="C275" s="19"/>
      <c r="D275" s="23"/>
      <c r="E275" s="18"/>
      <c r="I275" s="17"/>
      <c r="J275" s="24"/>
      <c r="K275" s="24"/>
      <c r="L275" s="24"/>
      <c r="M275" s="24"/>
      <c r="N275" s="2"/>
      <c r="O275" s="2"/>
    </row>
    <row r="276" spans="1:15">
      <c r="A276" s="19"/>
      <c r="B276" s="19"/>
      <c r="C276" s="19"/>
      <c r="D276" s="23"/>
      <c r="E276" s="18"/>
      <c r="I276" s="17"/>
      <c r="J276" s="24"/>
      <c r="K276" s="24"/>
      <c r="L276" s="24"/>
      <c r="M276" s="24"/>
      <c r="N276" s="2"/>
      <c r="O276" s="2"/>
    </row>
    <row r="277" spans="1:15">
      <c r="A277" s="19"/>
      <c r="B277" s="19"/>
      <c r="C277" s="19"/>
      <c r="D277" s="23"/>
      <c r="E277" s="18"/>
      <c r="I277" s="17"/>
      <c r="J277" s="24"/>
      <c r="K277" s="24"/>
      <c r="L277" s="24"/>
      <c r="M277" s="24"/>
      <c r="N277" s="2"/>
      <c r="O277" s="2"/>
    </row>
    <row r="278" spans="1:15">
      <c r="A278" s="19"/>
      <c r="B278" s="19"/>
      <c r="C278" s="19"/>
      <c r="D278" s="23"/>
      <c r="E278" s="18"/>
      <c r="I278" s="17"/>
      <c r="J278" s="24"/>
      <c r="K278" s="24"/>
      <c r="L278" s="24"/>
      <c r="M278" s="24"/>
      <c r="N278" s="2"/>
      <c r="O278" s="2"/>
    </row>
    <row r="279" spans="1:15">
      <c r="A279" s="19"/>
      <c r="B279" s="19"/>
      <c r="C279" s="19"/>
      <c r="D279" s="23"/>
      <c r="E279" s="18"/>
      <c r="I279" s="17"/>
      <c r="J279" s="24"/>
      <c r="K279" s="24"/>
      <c r="L279" s="24"/>
      <c r="M279" s="24"/>
      <c r="N279" s="2"/>
      <c r="O279" s="2"/>
    </row>
    <row r="280" spans="1:15">
      <c r="A280" s="19"/>
      <c r="B280" s="19"/>
      <c r="C280" s="19"/>
      <c r="D280" s="23"/>
      <c r="E280" s="18"/>
      <c r="I280" s="17"/>
      <c r="J280" s="24"/>
      <c r="K280" s="24"/>
      <c r="L280" s="24"/>
      <c r="M280" s="24"/>
      <c r="N280" s="2"/>
      <c r="O280" s="2"/>
    </row>
    <row r="281" spans="1:15">
      <c r="A281" s="19"/>
      <c r="B281" s="19"/>
      <c r="C281" s="19"/>
      <c r="D281" s="23"/>
      <c r="E281" s="18"/>
      <c r="I281" s="17"/>
      <c r="J281" s="24"/>
      <c r="K281" s="24"/>
      <c r="L281" s="24"/>
      <c r="M281" s="24"/>
      <c r="N281" s="2"/>
      <c r="O281" s="2"/>
    </row>
    <row r="282" spans="1:15">
      <c r="A282" s="19"/>
      <c r="B282" s="19"/>
      <c r="C282" s="19"/>
      <c r="D282" s="23"/>
      <c r="E282" s="18"/>
      <c r="I282" s="17"/>
      <c r="J282" s="24"/>
      <c r="K282" s="24"/>
      <c r="L282" s="24"/>
      <c r="M282" s="24"/>
      <c r="N282" s="2"/>
      <c r="O282" s="2"/>
    </row>
    <row r="283" spans="1:15">
      <c r="A283" s="19"/>
      <c r="B283" s="19"/>
      <c r="C283" s="19"/>
      <c r="D283" s="23"/>
      <c r="E283" s="18"/>
      <c r="I283" s="17"/>
      <c r="J283" s="24"/>
      <c r="K283" s="24"/>
      <c r="L283" s="24"/>
      <c r="M283" s="24"/>
      <c r="N283" s="2"/>
      <c r="O283" s="2"/>
    </row>
    <row r="284" spans="1:15">
      <c r="A284" s="19"/>
      <c r="B284" s="19"/>
      <c r="C284" s="19"/>
      <c r="D284" s="23"/>
      <c r="E284" s="18"/>
      <c r="I284" s="17"/>
      <c r="J284" s="24"/>
      <c r="K284" s="24"/>
      <c r="L284" s="24"/>
      <c r="M284" s="24"/>
      <c r="N284" s="2"/>
      <c r="O284" s="2"/>
    </row>
    <row r="285" spans="1:15">
      <c r="A285" s="19"/>
      <c r="B285" s="19"/>
      <c r="C285" s="19"/>
      <c r="D285" s="23"/>
      <c r="E285" s="18"/>
      <c r="I285" s="17"/>
      <c r="J285" s="24"/>
      <c r="K285" s="24"/>
      <c r="L285" s="24"/>
      <c r="M285" s="24"/>
      <c r="N285" s="2"/>
      <c r="O285" s="2"/>
    </row>
    <row r="286" spans="1:15">
      <c r="A286" s="19"/>
      <c r="B286" s="19"/>
      <c r="C286" s="19"/>
      <c r="D286" s="23"/>
      <c r="E286" s="18"/>
      <c r="I286" s="17"/>
      <c r="J286" s="24"/>
      <c r="K286" s="24"/>
      <c r="L286" s="24"/>
      <c r="M286" s="24"/>
      <c r="N286" s="2"/>
      <c r="O286" s="2"/>
    </row>
    <row r="287" spans="1:15">
      <c r="A287" s="19"/>
      <c r="B287" s="19"/>
      <c r="C287" s="19"/>
      <c r="D287" s="23"/>
      <c r="E287" s="18"/>
      <c r="I287" s="17"/>
      <c r="J287" s="24"/>
      <c r="K287" s="24"/>
      <c r="L287" s="24"/>
      <c r="M287" s="24"/>
      <c r="N287" s="2"/>
      <c r="O287" s="2"/>
    </row>
    <row r="288" spans="1:15">
      <c r="A288" s="19"/>
      <c r="B288" s="19"/>
      <c r="C288" s="19"/>
      <c r="D288" s="23"/>
      <c r="E288" s="18"/>
      <c r="I288" s="17"/>
      <c r="J288" s="24"/>
      <c r="K288" s="24"/>
      <c r="L288" s="24"/>
      <c r="M288" s="24"/>
      <c r="N288" s="2"/>
      <c r="O288" s="2"/>
    </row>
    <row r="289" spans="1:15">
      <c r="A289" s="19"/>
      <c r="B289" s="19"/>
      <c r="C289" s="19"/>
      <c r="D289" s="23"/>
      <c r="E289" s="18"/>
      <c r="I289" s="17"/>
      <c r="J289" s="24"/>
      <c r="K289" s="24"/>
      <c r="L289" s="24"/>
      <c r="M289" s="24"/>
      <c r="N289" s="2"/>
      <c r="O289" s="2"/>
    </row>
    <row r="290" spans="1:15">
      <c r="A290" s="19"/>
      <c r="B290" s="19"/>
      <c r="C290" s="19"/>
      <c r="D290" s="23"/>
      <c r="E290" s="18"/>
      <c r="I290" s="17"/>
      <c r="J290" s="24"/>
      <c r="K290" s="24"/>
      <c r="L290" s="24"/>
      <c r="M290" s="24"/>
      <c r="N290" s="2"/>
      <c r="O290" s="2"/>
    </row>
    <row r="291" spans="1:15">
      <c r="A291" s="19"/>
      <c r="B291" s="19"/>
      <c r="C291" s="19"/>
      <c r="D291" s="23"/>
      <c r="E291" s="18"/>
      <c r="I291" s="17"/>
      <c r="J291" s="24"/>
      <c r="K291" s="24"/>
      <c r="L291" s="24"/>
      <c r="M291" s="24"/>
      <c r="N291" s="2"/>
      <c r="O291" s="2"/>
    </row>
    <row r="292" spans="1:15">
      <c r="A292" s="19"/>
      <c r="B292" s="19"/>
      <c r="C292" s="19"/>
      <c r="D292" s="23"/>
      <c r="E292" s="18"/>
      <c r="I292" s="17"/>
      <c r="J292" s="24"/>
      <c r="K292" s="24"/>
      <c r="L292" s="24"/>
      <c r="M292" s="24"/>
      <c r="N292" s="2"/>
      <c r="O292" s="2"/>
    </row>
    <row r="293" spans="1:15">
      <c r="A293" s="19"/>
      <c r="B293" s="19"/>
      <c r="C293" s="19"/>
      <c r="D293" s="23"/>
      <c r="E293" s="18"/>
      <c r="I293" s="17"/>
      <c r="J293" s="24"/>
      <c r="K293" s="24"/>
      <c r="L293" s="24"/>
      <c r="M293" s="24"/>
      <c r="N293" s="2"/>
      <c r="O293" s="2"/>
    </row>
    <row r="294" spans="1:15">
      <c r="A294" s="19"/>
      <c r="B294" s="19"/>
      <c r="C294" s="19"/>
      <c r="D294" s="23"/>
      <c r="E294" s="18"/>
      <c r="I294" s="17"/>
      <c r="J294" s="24"/>
      <c r="K294" s="24"/>
      <c r="L294" s="24"/>
      <c r="M294" s="24"/>
      <c r="N294" s="2"/>
      <c r="O294" s="2"/>
    </row>
    <row r="295" spans="1:15">
      <c r="A295" s="19"/>
      <c r="B295" s="19"/>
      <c r="C295" s="19"/>
      <c r="D295" s="23"/>
      <c r="E295" s="18"/>
      <c r="I295" s="17"/>
      <c r="J295" s="24"/>
      <c r="K295" s="24"/>
      <c r="L295" s="24"/>
      <c r="M295" s="24"/>
      <c r="N295" s="2"/>
      <c r="O295" s="2"/>
    </row>
    <row r="296" spans="1:15">
      <c r="A296" s="19"/>
      <c r="B296" s="19"/>
      <c r="C296" s="19"/>
      <c r="D296" s="23"/>
      <c r="E296" s="18"/>
      <c r="I296" s="17"/>
      <c r="J296" s="24"/>
      <c r="K296" s="24"/>
      <c r="L296" s="24"/>
      <c r="M296" s="24"/>
      <c r="N296" s="2"/>
      <c r="O296" s="2"/>
    </row>
    <row r="297" spans="1:15">
      <c r="A297" s="19"/>
      <c r="B297" s="19"/>
      <c r="C297" s="19"/>
      <c r="D297" s="23"/>
      <c r="E297" s="18"/>
      <c r="I297" s="17"/>
      <c r="J297" s="24"/>
      <c r="K297" s="24"/>
      <c r="L297" s="24"/>
      <c r="M297" s="24"/>
      <c r="N297" s="2"/>
      <c r="O297" s="2"/>
    </row>
    <row r="298" spans="1:15">
      <c r="A298" s="19"/>
      <c r="B298" s="19"/>
      <c r="C298" s="19"/>
      <c r="D298" s="23"/>
      <c r="E298" s="18"/>
      <c r="I298" s="17"/>
      <c r="J298" s="24"/>
      <c r="K298" s="24"/>
      <c r="L298" s="24"/>
      <c r="M298" s="24"/>
      <c r="N298" s="2"/>
      <c r="O298" s="2"/>
    </row>
    <row r="299" spans="1:15">
      <c r="A299" s="19"/>
      <c r="B299" s="19"/>
      <c r="C299" s="19"/>
      <c r="D299" s="23"/>
      <c r="E299" s="18"/>
      <c r="I299" s="17"/>
      <c r="J299" s="24"/>
      <c r="K299" s="24"/>
      <c r="L299" s="24"/>
      <c r="M299" s="24"/>
      <c r="N299" s="2"/>
      <c r="O299" s="2"/>
    </row>
    <row r="300" spans="1:15">
      <c r="A300" s="19"/>
      <c r="B300" s="19"/>
      <c r="C300" s="19"/>
      <c r="D300" s="23"/>
      <c r="E300" s="18"/>
      <c r="I300" s="17"/>
      <c r="J300" s="24"/>
      <c r="K300" s="24"/>
      <c r="L300" s="24"/>
      <c r="M300" s="24"/>
      <c r="N300" s="2"/>
      <c r="O300" s="2"/>
    </row>
    <row r="301" spans="1:15">
      <c r="A301" s="19"/>
      <c r="B301" s="19"/>
      <c r="C301" s="19"/>
      <c r="D301" s="23"/>
      <c r="E301" s="18"/>
      <c r="I301" s="17"/>
      <c r="J301" s="24"/>
      <c r="K301" s="24"/>
      <c r="L301" s="24"/>
      <c r="M301" s="24"/>
      <c r="N301" s="2"/>
      <c r="O301" s="2"/>
    </row>
    <row r="302" spans="1:15">
      <c r="A302" s="19"/>
      <c r="B302" s="19"/>
      <c r="C302" s="19"/>
      <c r="D302" s="23"/>
      <c r="E302" s="18"/>
      <c r="I302" s="17"/>
      <c r="J302" s="24"/>
      <c r="K302" s="24"/>
      <c r="L302" s="24"/>
      <c r="M302" s="24"/>
      <c r="N302" s="2"/>
      <c r="O302" s="2"/>
    </row>
    <row r="303" spans="1:15">
      <c r="A303" s="19"/>
      <c r="B303" s="19"/>
      <c r="C303" s="19"/>
      <c r="D303" s="23"/>
      <c r="E303" s="18"/>
      <c r="I303" s="17"/>
      <c r="J303" s="24"/>
      <c r="K303" s="24"/>
      <c r="L303" s="24"/>
      <c r="M303" s="24"/>
      <c r="N303" s="2"/>
      <c r="O303" s="2"/>
    </row>
    <row r="304" spans="1:15">
      <c r="A304" s="19"/>
      <c r="B304" s="19"/>
      <c r="C304" s="19"/>
      <c r="D304" s="23"/>
      <c r="E304" s="18"/>
      <c r="I304" s="17"/>
      <c r="J304" s="24"/>
      <c r="K304" s="24"/>
      <c r="L304" s="24"/>
      <c r="M304" s="24"/>
      <c r="N304" s="2"/>
      <c r="O304" s="2"/>
    </row>
    <row r="305" spans="1:15">
      <c r="A305" s="19"/>
      <c r="B305" s="19"/>
      <c r="C305" s="19"/>
      <c r="D305" s="23"/>
      <c r="E305" s="18"/>
      <c r="I305" s="17"/>
      <c r="J305" s="24"/>
      <c r="K305" s="24"/>
      <c r="L305" s="24"/>
      <c r="M305" s="24"/>
      <c r="N305" s="2"/>
      <c r="O305" s="2"/>
    </row>
    <row r="306" spans="1:15">
      <c r="A306" s="19"/>
      <c r="B306" s="19"/>
      <c r="C306" s="19"/>
      <c r="D306" s="23"/>
      <c r="E306" s="18"/>
      <c r="I306" s="17"/>
      <c r="J306" s="24"/>
      <c r="K306" s="24"/>
      <c r="L306" s="24"/>
      <c r="M306" s="24"/>
      <c r="N306" s="2"/>
      <c r="O306" s="2"/>
    </row>
    <row r="307" spans="1:15">
      <c r="A307" s="19"/>
      <c r="B307" s="19"/>
      <c r="C307" s="19"/>
      <c r="D307" s="23"/>
      <c r="E307" s="18"/>
      <c r="I307" s="17"/>
      <c r="J307" s="24"/>
      <c r="K307" s="24"/>
      <c r="L307" s="24"/>
      <c r="M307" s="24"/>
      <c r="N307" s="2"/>
      <c r="O307" s="2"/>
    </row>
    <row r="308" spans="1:15">
      <c r="A308" s="19"/>
      <c r="B308" s="19"/>
      <c r="C308" s="19"/>
      <c r="D308" s="23"/>
      <c r="E308" s="18"/>
      <c r="I308" s="17"/>
      <c r="J308" s="24"/>
      <c r="K308" s="24"/>
      <c r="L308" s="24"/>
      <c r="M308" s="24"/>
      <c r="N308" s="2"/>
      <c r="O308" s="2"/>
    </row>
    <row r="309" spans="1:15">
      <c r="A309" s="19"/>
      <c r="B309" s="19"/>
      <c r="C309" s="19"/>
      <c r="D309" s="23"/>
      <c r="E309" s="18"/>
      <c r="I309" s="17"/>
      <c r="J309" s="24"/>
      <c r="K309" s="24"/>
      <c r="L309" s="24"/>
      <c r="M309" s="24"/>
      <c r="N309" s="2"/>
      <c r="O309" s="2"/>
    </row>
    <row r="310" spans="1:15">
      <c r="A310" s="19"/>
      <c r="B310" s="19"/>
      <c r="C310" s="19"/>
      <c r="D310" s="23"/>
      <c r="E310" s="18"/>
      <c r="I310" s="17"/>
      <c r="J310" s="24"/>
      <c r="K310" s="24"/>
      <c r="L310" s="24"/>
      <c r="M310" s="24"/>
      <c r="N310" s="2"/>
      <c r="O310" s="2"/>
    </row>
    <row r="311" spans="1:15">
      <c r="A311" s="19"/>
      <c r="B311" s="19"/>
      <c r="C311" s="19"/>
      <c r="D311" s="23"/>
      <c r="E311" s="18"/>
      <c r="I311" s="17"/>
      <c r="J311" s="24"/>
      <c r="K311" s="24"/>
      <c r="L311" s="24"/>
      <c r="M311" s="24"/>
      <c r="N311" s="2"/>
      <c r="O311" s="2"/>
    </row>
    <row r="312" spans="1:15">
      <c r="A312" s="19"/>
      <c r="B312" s="19"/>
      <c r="C312" s="19"/>
      <c r="D312" s="23"/>
      <c r="E312" s="18"/>
      <c r="I312" s="17"/>
      <c r="J312" s="24"/>
      <c r="K312" s="24"/>
      <c r="L312" s="24"/>
      <c r="M312" s="24"/>
      <c r="N312" s="2"/>
      <c r="O312" s="2"/>
    </row>
    <row r="313" spans="1:15">
      <c r="A313" s="19"/>
      <c r="B313" s="19"/>
      <c r="C313" s="19"/>
      <c r="D313" s="23"/>
      <c r="E313" s="18"/>
      <c r="I313" s="17"/>
      <c r="J313" s="24"/>
      <c r="K313" s="24"/>
      <c r="L313" s="24"/>
      <c r="M313" s="24"/>
      <c r="N313" s="2"/>
      <c r="O313" s="2"/>
    </row>
    <row r="314" spans="1:15">
      <c r="A314" s="19"/>
      <c r="B314" s="19"/>
      <c r="C314" s="19"/>
      <c r="D314" s="23"/>
      <c r="E314" s="18"/>
      <c r="I314" s="17"/>
      <c r="J314" s="24"/>
      <c r="K314" s="24"/>
      <c r="L314" s="24"/>
      <c r="M314" s="24"/>
      <c r="N314" s="2"/>
      <c r="O314" s="2"/>
    </row>
    <row r="315" spans="1:15">
      <c r="A315" s="19"/>
      <c r="B315" s="19"/>
      <c r="C315" s="19"/>
      <c r="D315" s="23"/>
      <c r="E315" s="18"/>
      <c r="I315" s="17"/>
      <c r="J315" s="24"/>
      <c r="K315" s="24"/>
      <c r="L315" s="24"/>
      <c r="M315" s="24"/>
      <c r="N315" s="2"/>
      <c r="O315" s="2"/>
    </row>
    <row r="316" spans="1:15">
      <c r="A316" s="19"/>
      <c r="B316" s="19"/>
      <c r="C316" s="19"/>
      <c r="D316" s="23"/>
      <c r="E316" s="18"/>
      <c r="I316" s="17"/>
      <c r="J316" s="24"/>
      <c r="K316" s="24"/>
      <c r="L316" s="24"/>
      <c r="M316" s="24"/>
      <c r="N316" s="2"/>
      <c r="O316" s="2"/>
    </row>
    <row r="317" spans="1:15">
      <c r="A317" s="19"/>
      <c r="B317" s="19"/>
      <c r="C317" s="19"/>
      <c r="D317" s="23"/>
      <c r="E317" s="18"/>
      <c r="I317" s="17"/>
      <c r="J317" s="24"/>
      <c r="K317" s="24"/>
      <c r="L317" s="24"/>
      <c r="M317" s="24"/>
      <c r="N317" s="2"/>
      <c r="O317" s="2"/>
    </row>
    <row r="318" spans="1:15">
      <c r="A318" s="19"/>
      <c r="B318" s="19"/>
      <c r="C318" s="19"/>
      <c r="D318" s="23"/>
      <c r="E318" s="18"/>
      <c r="I318" s="17"/>
      <c r="J318" s="24"/>
      <c r="K318" s="24"/>
      <c r="L318" s="24"/>
      <c r="M318" s="24"/>
      <c r="N318" s="2"/>
      <c r="O318" s="2"/>
    </row>
    <row r="319" spans="1:15">
      <c r="A319" s="19"/>
      <c r="B319" s="19"/>
      <c r="C319" s="19"/>
      <c r="D319" s="23"/>
      <c r="E319" s="18"/>
      <c r="I319" s="17"/>
      <c r="J319" s="24"/>
      <c r="K319" s="24"/>
      <c r="L319" s="24"/>
      <c r="M319" s="24"/>
      <c r="N319" s="2"/>
      <c r="O319" s="2"/>
    </row>
    <row r="320" spans="1:15">
      <c r="A320" s="19"/>
      <c r="B320" s="19"/>
      <c r="C320" s="19"/>
      <c r="D320" s="23"/>
      <c r="E320" s="18"/>
      <c r="I320" s="17"/>
      <c r="J320" s="24"/>
      <c r="K320" s="24"/>
      <c r="L320" s="24"/>
      <c r="M320" s="24"/>
      <c r="N320" s="2"/>
      <c r="O320" s="2"/>
    </row>
    <row r="321" spans="1:15">
      <c r="A321" s="19"/>
      <c r="B321" s="19"/>
      <c r="C321" s="19"/>
      <c r="D321" s="23"/>
      <c r="E321" s="18"/>
      <c r="I321" s="17"/>
      <c r="J321" s="24"/>
      <c r="K321" s="24"/>
      <c r="L321" s="24"/>
      <c r="M321" s="24"/>
      <c r="N321" s="2"/>
      <c r="O321" s="2"/>
    </row>
    <row r="322" spans="1:15">
      <c r="A322" s="19"/>
      <c r="B322" s="19"/>
      <c r="C322" s="19"/>
      <c r="D322" s="23"/>
      <c r="E322" s="18"/>
      <c r="I322" s="17"/>
      <c r="J322" s="24"/>
      <c r="K322" s="24"/>
      <c r="L322" s="24"/>
      <c r="M322" s="24"/>
      <c r="N322" s="2"/>
      <c r="O322" s="2"/>
    </row>
    <row r="323" spans="1:15">
      <c r="A323" s="19"/>
      <c r="B323" s="19"/>
      <c r="C323" s="19"/>
      <c r="D323" s="23"/>
      <c r="E323" s="18"/>
      <c r="I323" s="17"/>
      <c r="J323" s="24"/>
      <c r="K323" s="24"/>
      <c r="L323" s="24"/>
      <c r="M323" s="24"/>
      <c r="N323" s="2"/>
      <c r="O323" s="2"/>
    </row>
    <row r="324" spans="1:15">
      <c r="A324" s="19"/>
      <c r="B324" s="19"/>
      <c r="C324" s="19"/>
      <c r="D324" s="23"/>
      <c r="E324" s="18"/>
      <c r="I324" s="17"/>
      <c r="J324" s="24"/>
      <c r="K324" s="24"/>
      <c r="L324" s="24"/>
      <c r="M324" s="24"/>
      <c r="N324" s="2"/>
      <c r="O324" s="2"/>
    </row>
    <row r="325" spans="1:15">
      <c r="A325" s="19"/>
      <c r="B325" s="19"/>
      <c r="C325" s="19"/>
      <c r="D325" s="23"/>
      <c r="E325" s="18"/>
      <c r="I325" s="17"/>
      <c r="J325" s="24"/>
      <c r="K325" s="24"/>
      <c r="L325" s="24"/>
      <c r="M325" s="24"/>
      <c r="N325" s="2"/>
      <c r="O325" s="2"/>
    </row>
    <row r="326" spans="1:15">
      <c r="A326" s="19"/>
      <c r="B326" s="19"/>
      <c r="C326" s="19"/>
      <c r="D326" s="23"/>
      <c r="E326" s="18"/>
      <c r="I326" s="17"/>
      <c r="J326" s="24"/>
      <c r="K326" s="24"/>
      <c r="L326" s="24"/>
      <c r="M326" s="24"/>
      <c r="N326" s="2"/>
      <c r="O326" s="2"/>
    </row>
    <row r="327" spans="1:15">
      <c r="A327" s="19"/>
      <c r="B327" s="19"/>
      <c r="C327" s="19"/>
      <c r="D327" s="23"/>
      <c r="E327" s="18"/>
      <c r="I327" s="17"/>
      <c r="J327" s="24"/>
      <c r="K327" s="24"/>
      <c r="L327" s="24"/>
      <c r="M327" s="24"/>
      <c r="N327" s="2"/>
      <c r="O327" s="2"/>
    </row>
    <row r="328" spans="1:15">
      <c r="A328" s="19"/>
      <c r="B328" s="19"/>
      <c r="C328" s="19"/>
      <c r="D328" s="23"/>
      <c r="E328" s="18"/>
      <c r="I328" s="17"/>
      <c r="J328" s="24"/>
      <c r="K328" s="24"/>
      <c r="L328" s="24"/>
      <c r="M328" s="24"/>
      <c r="N328" s="2"/>
      <c r="O328" s="2"/>
    </row>
    <row r="329" spans="1:15">
      <c r="A329" s="19"/>
      <c r="B329" s="19"/>
      <c r="C329" s="19"/>
      <c r="D329" s="23"/>
      <c r="E329" s="18"/>
      <c r="I329" s="17"/>
      <c r="J329" s="24"/>
      <c r="K329" s="24"/>
      <c r="L329" s="24"/>
      <c r="M329" s="24"/>
      <c r="N329" s="2"/>
      <c r="O329" s="2"/>
    </row>
    <row r="330" spans="1:15">
      <c r="A330" s="19"/>
      <c r="B330" s="19"/>
      <c r="C330" s="19"/>
      <c r="D330" s="23"/>
      <c r="E330" s="18"/>
      <c r="I330" s="17"/>
      <c r="J330" s="24"/>
      <c r="K330" s="24"/>
      <c r="L330" s="24"/>
      <c r="M330" s="24"/>
      <c r="N330" s="2"/>
      <c r="O330" s="2"/>
    </row>
    <row r="331" spans="1:15">
      <c r="A331" s="19"/>
      <c r="B331" s="19"/>
      <c r="C331" s="19"/>
      <c r="D331" s="23"/>
      <c r="E331" s="18"/>
      <c r="I331" s="17"/>
      <c r="J331" s="24"/>
      <c r="K331" s="24"/>
      <c r="L331" s="24"/>
      <c r="M331" s="24"/>
      <c r="N331" s="2"/>
      <c r="O331" s="2"/>
    </row>
    <row r="332" spans="1:15">
      <c r="A332" s="19"/>
      <c r="B332" s="19"/>
      <c r="C332" s="19"/>
      <c r="D332" s="23"/>
      <c r="E332" s="18"/>
      <c r="I332" s="17"/>
      <c r="J332" s="24"/>
      <c r="K332" s="24"/>
      <c r="L332" s="24"/>
      <c r="M332" s="24"/>
      <c r="N332" s="2"/>
      <c r="O332" s="2"/>
    </row>
    <row r="333" spans="1:15">
      <c r="A333" s="19"/>
      <c r="B333" s="19"/>
      <c r="C333" s="19"/>
      <c r="D333" s="23"/>
      <c r="E333" s="18"/>
      <c r="I333" s="17"/>
      <c r="J333" s="24"/>
      <c r="K333" s="24"/>
      <c r="L333" s="24"/>
      <c r="M333" s="24"/>
      <c r="N333" s="2"/>
      <c r="O333" s="2"/>
    </row>
    <row r="334" spans="1:15">
      <c r="A334" s="19"/>
      <c r="B334" s="19"/>
      <c r="C334" s="19"/>
      <c r="D334" s="23"/>
      <c r="E334" s="18"/>
      <c r="I334" s="17"/>
      <c r="J334" s="24"/>
      <c r="K334" s="24"/>
      <c r="L334" s="24"/>
      <c r="M334" s="24"/>
      <c r="N334" s="2"/>
      <c r="O334" s="2"/>
    </row>
    <row r="335" spans="1:15">
      <c r="A335" s="19"/>
      <c r="B335" s="19"/>
      <c r="C335" s="19"/>
      <c r="D335" s="23"/>
      <c r="E335" s="18"/>
      <c r="I335" s="17"/>
      <c r="J335" s="24"/>
      <c r="K335" s="24"/>
      <c r="L335" s="24"/>
      <c r="M335" s="24"/>
      <c r="N335" s="2"/>
      <c r="O335" s="2"/>
    </row>
    <row r="336" spans="1:15">
      <c r="A336" s="19"/>
      <c r="B336" s="19"/>
      <c r="C336" s="19"/>
      <c r="D336" s="23"/>
      <c r="E336" s="18"/>
      <c r="I336" s="17"/>
      <c r="J336" s="24"/>
      <c r="K336" s="24"/>
      <c r="L336" s="24"/>
      <c r="M336" s="24"/>
      <c r="N336" s="2"/>
      <c r="O336" s="2"/>
    </row>
    <row r="337" spans="1:15">
      <c r="A337" s="19"/>
      <c r="B337" s="19"/>
      <c r="C337" s="19"/>
      <c r="D337" s="23"/>
      <c r="E337" s="18"/>
      <c r="I337" s="17"/>
      <c r="J337" s="24"/>
      <c r="K337" s="24"/>
      <c r="L337" s="24"/>
      <c r="M337" s="24"/>
      <c r="N337" s="2"/>
      <c r="O337" s="2"/>
    </row>
    <row r="338" spans="1:15">
      <c r="A338" s="19"/>
      <c r="B338" s="19"/>
      <c r="C338" s="19"/>
      <c r="D338" s="23"/>
      <c r="E338" s="18"/>
      <c r="I338" s="17"/>
      <c r="J338" s="24"/>
      <c r="K338" s="24"/>
      <c r="L338" s="24"/>
      <c r="M338" s="24"/>
      <c r="N338" s="2"/>
      <c r="O338" s="2"/>
    </row>
    <row r="339" spans="1:15">
      <c r="A339" s="19"/>
      <c r="B339" s="19"/>
      <c r="C339" s="19"/>
      <c r="D339" s="23"/>
      <c r="E339" s="18"/>
      <c r="I339" s="17"/>
      <c r="J339" s="24"/>
      <c r="K339" s="24"/>
      <c r="L339" s="24"/>
      <c r="M339" s="24"/>
      <c r="N339" s="2"/>
      <c r="O339" s="2"/>
    </row>
    <row r="340" spans="1:15">
      <c r="A340" s="19"/>
      <c r="B340" s="19"/>
      <c r="C340" s="19"/>
      <c r="D340" s="23"/>
      <c r="E340" s="18"/>
      <c r="I340" s="17"/>
      <c r="J340" s="24"/>
      <c r="K340" s="24"/>
      <c r="L340" s="24"/>
      <c r="M340" s="24"/>
      <c r="N340" s="2"/>
      <c r="O340" s="2"/>
    </row>
    <row r="341" spans="1:15">
      <c r="A341" s="19"/>
      <c r="B341" s="19"/>
      <c r="C341" s="19"/>
      <c r="D341" s="23"/>
      <c r="E341" s="18"/>
      <c r="I341" s="17"/>
      <c r="J341" s="24"/>
      <c r="K341" s="24"/>
      <c r="L341" s="24"/>
      <c r="M341" s="24"/>
      <c r="N341" s="2"/>
      <c r="O341" s="2"/>
    </row>
    <row r="342" spans="1:15">
      <c r="A342" s="19"/>
      <c r="B342" s="19"/>
      <c r="C342" s="19"/>
      <c r="D342" s="23"/>
      <c r="E342" s="18"/>
      <c r="I342" s="17"/>
      <c r="J342" s="24"/>
      <c r="K342" s="24"/>
      <c r="L342" s="24"/>
      <c r="M342" s="24"/>
      <c r="N342" s="2"/>
      <c r="O342" s="2"/>
    </row>
    <row r="343" spans="1:15">
      <c r="A343" s="19"/>
      <c r="B343" s="19"/>
      <c r="C343" s="19"/>
      <c r="D343" s="23"/>
      <c r="E343" s="18"/>
      <c r="I343" s="17"/>
      <c r="J343" s="24"/>
      <c r="K343" s="24"/>
      <c r="L343" s="24"/>
      <c r="M343" s="24"/>
      <c r="N343" s="2"/>
      <c r="O343" s="2"/>
    </row>
    <row r="344" spans="1:15">
      <c r="A344" s="19"/>
      <c r="B344" s="19"/>
      <c r="C344" s="19"/>
      <c r="D344" s="23"/>
      <c r="E344" s="18"/>
      <c r="I344" s="17"/>
      <c r="J344" s="24"/>
      <c r="K344" s="24"/>
      <c r="L344" s="24"/>
      <c r="M344" s="24"/>
      <c r="N344" s="2"/>
      <c r="O344" s="2"/>
    </row>
    <row r="345" spans="1:15">
      <c r="A345" s="19"/>
      <c r="B345" s="19"/>
      <c r="C345" s="19"/>
      <c r="D345" s="23"/>
      <c r="E345" s="18"/>
      <c r="I345" s="17"/>
      <c r="J345" s="24"/>
      <c r="K345" s="24"/>
      <c r="L345" s="24"/>
      <c r="M345" s="24"/>
      <c r="N345" s="2"/>
      <c r="O345" s="2"/>
    </row>
    <row r="346" spans="1:15">
      <c r="A346" s="19"/>
      <c r="B346" s="19"/>
      <c r="C346" s="19"/>
      <c r="D346" s="23"/>
      <c r="E346" s="18"/>
      <c r="I346" s="17"/>
      <c r="J346" s="24"/>
      <c r="K346" s="24"/>
      <c r="L346" s="24"/>
      <c r="M346" s="24"/>
      <c r="N346" s="2"/>
      <c r="O346" s="2"/>
    </row>
    <row r="347" spans="1:15">
      <c r="A347" s="19"/>
      <c r="B347" s="19"/>
      <c r="C347" s="19"/>
      <c r="D347" s="23"/>
      <c r="E347" s="18"/>
      <c r="I347" s="17"/>
      <c r="J347" s="24"/>
      <c r="K347" s="24"/>
      <c r="L347" s="24"/>
      <c r="M347" s="24"/>
      <c r="N347" s="2"/>
      <c r="O347" s="2"/>
    </row>
    <row r="348" spans="1:15">
      <c r="A348" s="19"/>
      <c r="B348" s="19"/>
      <c r="C348" s="19"/>
      <c r="D348" s="23"/>
      <c r="E348" s="18"/>
      <c r="I348" s="17"/>
      <c r="J348" s="24"/>
      <c r="K348" s="24"/>
      <c r="L348" s="24"/>
      <c r="M348" s="24"/>
      <c r="N348" s="2"/>
      <c r="O348" s="2"/>
    </row>
    <row r="349" spans="1:15">
      <c r="A349" s="19"/>
      <c r="B349" s="19"/>
      <c r="C349" s="19"/>
      <c r="D349" s="23"/>
      <c r="E349" s="18"/>
      <c r="I349" s="17"/>
      <c r="J349" s="24"/>
      <c r="K349" s="24"/>
      <c r="L349" s="24"/>
      <c r="M349" s="24"/>
      <c r="N349" s="2"/>
      <c r="O349" s="2"/>
    </row>
    <row r="350" spans="1:15">
      <c r="A350" s="19"/>
      <c r="B350" s="19"/>
      <c r="C350" s="19"/>
      <c r="D350" s="23"/>
      <c r="E350" s="18"/>
      <c r="I350" s="17"/>
      <c r="J350" s="24"/>
      <c r="K350" s="24"/>
      <c r="L350" s="24"/>
      <c r="M350" s="24"/>
      <c r="N350" s="2"/>
      <c r="O350" s="2"/>
    </row>
    <row r="351" spans="1:15">
      <c r="A351" s="19"/>
      <c r="B351" s="19"/>
      <c r="C351" s="19"/>
      <c r="D351" s="23"/>
      <c r="E351" s="18"/>
      <c r="I351" s="17"/>
      <c r="J351" s="24"/>
      <c r="K351" s="24"/>
      <c r="L351" s="24"/>
      <c r="M351" s="24"/>
      <c r="N351" s="2"/>
      <c r="O351" s="2"/>
    </row>
    <row r="352" spans="1:15">
      <c r="A352" s="19"/>
      <c r="B352" s="19"/>
      <c r="C352" s="19"/>
      <c r="D352" s="23"/>
      <c r="E352" s="18"/>
      <c r="I352" s="17"/>
      <c r="J352" s="24"/>
      <c r="K352" s="24"/>
      <c r="L352" s="24"/>
      <c r="M352" s="24"/>
      <c r="N352" s="2"/>
      <c r="O352" s="2"/>
    </row>
    <row r="353" spans="1:15">
      <c r="A353" s="19"/>
      <c r="B353" s="19"/>
      <c r="C353" s="19"/>
      <c r="D353" s="23"/>
      <c r="E353" s="18"/>
      <c r="I353" s="17"/>
      <c r="J353" s="24"/>
      <c r="K353" s="24"/>
      <c r="L353" s="24"/>
      <c r="M353" s="24"/>
      <c r="N353" s="2"/>
      <c r="O353" s="2"/>
    </row>
    <row r="354" spans="1:15">
      <c r="A354" s="19"/>
      <c r="B354" s="19"/>
      <c r="C354" s="19"/>
      <c r="D354" s="23"/>
      <c r="E354" s="18"/>
      <c r="I354" s="17"/>
      <c r="J354" s="24"/>
      <c r="K354" s="24"/>
      <c r="L354" s="24"/>
      <c r="M354" s="24"/>
      <c r="N354" s="2"/>
      <c r="O354" s="2"/>
    </row>
    <row r="355" spans="1:15">
      <c r="A355" s="19"/>
      <c r="B355" s="19"/>
      <c r="C355" s="19"/>
      <c r="D355" s="23"/>
      <c r="E355" s="18"/>
      <c r="I355" s="17"/>
      <c r="J355" s="24"/>
      <c r="K355" s="24"/>
      <c r="L355" s="24"/>
      <c r="M355" s="24"/>
      <c r="N355" s="2"/>
      <c r="O355" s="2"/>
    </row>
    <row r="356" spans="1:15">
      <c r="A356" s="19"/>
      <c r="B356" s="19"/>
      <c r="C356" s="19"/>
      <c r="D356" s="23"/>
      <c r="E356" s="18"/>
      <c r="I356" s="17"/>
      <c r="J356" s="24"/>
      <c r="K356" s="24"/>
      <c r="L356" s="24"/>
      <c r="M356" s="24"/>
      <c r="N356" s="2"/>
      <c r="O356" s="2"/>
    </row>
    <row r="357" spans="1:15">
      <c r="A357" s="19"/>
      <c r="B357" s="19"/>
      <c r="C357" s="19"/>
      <c r="D357" s="23"/>
      <c r="E357" s="18"/>
      <c r="I357" s="17"/>
      <c r="J357" s="24"/>
      <c r="K357" s="24"/>
      <c r="L357" s="24"/>
      <c r="M357" s="24"/>
      <c r="N357" s="2"/>
      <c r="O357" s="2"/>
    </row>
    <row r="358" spans="1:15">
      <c r="A358" s="19"/>
      <c r="B358" s="19"/>
      <c r="C358" s="19"/>
      <c r="D358" s="23"/>
      <c r="E358" s="18"/>
      <c r="I358" s="17"/>
      <c r="J358" s="24"/>
      <c r="K358" s="24"/>
      <c r="L358" s="24"/>
      <c r="M358" s="24"/>
      <c r="N358" s="2"/>
      <c r="O358" s="2"/>
    </row>
    <row r="359" spans="1:15">
      <c r="A359" s="19"/>
      <c r="B359" s="19"/>
      <c r="C359" s="19"/>
      <c r="D359" s="23"/>
      <c r="E359" s="18"/>
      <c r="I359" s="17"/>
      <c r="J359" s="24"/>
      <c r="K359" s="24"/>
      <c r="L359" s="24"/>
      <c r="M359" s="24"/>
      <c r="N359" s="2"/>
      <c r="O359" s="2"/>
    </row>
    <row r="360" spans="1:15">
      <c r="A360" s="19"/>
      <c r="B360" s="19"/>
      <c r="C360" s="19"/>
      <c r="D360" s="23"/>
      <c r="E360" s="18"/>
      <c r="I360" s="17"/>
      <c r="J360" s="24"/>
      <c r="K360" s="24"/>
      <c r="L360" s="24"/>
      <c r="M360" s="24"/>
      <c r="N360" s="2"/>
      <c r="O360" s="2"/>
    </row>
    <row r="361" spans="1:15">
      <c r="A361" s="19"/>
      <c r="B361" s="19"/>
      <c r="C361" s="19"/>
      <c r="D361" s="23"/>
      <c r="E361" s="18"/>
      <c r="I361" s="17"/>
      <c r="J361" s="24"/>
      <c r="K361" s="24"/>
      <c r="L361" s="24"/>
      <c r="M361" s="24"/>
      <c r="N361" s="2"/>
      <c r="O361" s="2"/>
    </row>
    <row r="362" spans="1:15">
      <c r="A362" s="19"/>
      <c r="B362" s="19"/>
      <c r="C362" s="19"/>
      <c r="D362" s="23"/>
      <c r="E362" s="18"/>
      <c r="I362" s="17"/>
      <c r="J362" s="24"/>
      <c r="K362" s="24"/>
      <c r="L362" s="24"/>
      <c r="M362" s="24"/>
      <c r="N362" s="2"/>
      <c r="O362" s="2"/>
    </row>
    <row r="363" spans="1:15">
      <c r="A363" s="19"/>
      <c r="B363" s="19"/>
      <c r="C363" s="19"/>
      <c r="D363" s="23"/>
      <c r="E363" s="18"/>
      <c r="I363" s="17"/>
      <c r="J363" s="24"/>
      <c r="K363" s="24"/>
      <c r="L363" s="24"/>
      <c r="M363" s="24"/>
      <c r="N363" s="2"/>
      <c r="O363" s="2"/>
    </row>
    <row r="364" spans="1:15">
      <c r="A364" s="19"/>
      <c r="B364" s="19"/>
      <c r="C364" s="19"/>
      <c r="D364" s="23"/>
      <c r="E364" s="18"/>
      <c r="I364" s="17"/>
      <c r="J364" s="24"/>
      <c r="K364" s="24"/>
      <c r="L364" s="24"/>
      <c r="M364" s="24"/>
      <c r="N364" s="2"/>
      <c r="O364" s="2"/>
    </row>
    <row r="365" spans="1:15">
      <c r="A365" s="19"/>
      <c r="B365" s="19"/>
      <c r="C365" s="19"/>
      <c r="D365" s="23"/>
      <c r="E365" s="18"/>
      <c r="I365" s="17"/>
      <c r="J365" s="24"/>
      <c r="K365" s="24"/>
      <c r="L365" s="24"/>
      <c r="M365" s="24"/>
      <c r="N365" s="2"/>
      <c r="O365" s="2"/>
    </row>
    <row r="366" spans="1:15">
      <c r="A366" s="19"/>
      <c r="B366" s="19"/>
      <c r="C366" s="19"/>
      <c r="D366" s="23"/>
      <c r="E366" s="18"/>
      <c r="I366" s="17"/>
      <c r="J366" s="24"/>
      <c r="K366" s="24"/>
      <c r="L366" s="24"/>
      <c r="M366" s="24"/>
      <c r="N366" s="2"/>
      <c r="O366" s="2"/>
    </row>
    <row r="367" spans="1:15">
      <c r="A367" s="19"/>
      <c r="B367" s="19"/>
      <c r="C367" s="19"/>
      <c r="D367" s="23"/>
      <c r="E367" s="18"/>
      <c r="I367" s="17"/>
      <c r="J367" s="24"/>
      <c r="K367" s="24"/>
      <c r="L367" s="24"/>
      <c r="M367" s="24"/>
      <c r="N367" s="2"/>
      <c r="O367" s="2"/>
    </row>
    <row r="368" spans="1:15">
      <c r="A368" s="19"/>
      <c r="B368" s="19"/>
      <c r="C368" s="19"/>
      <c r="D368" s="23"/>
      <c r="E368" s="18"/>
      <c r="I368" s="17"/>
      <c r="J368" s="24"/>
      <c r="K368" s="24"/>
      <c r="L368" s="24"/>
      <c r="M368" s="24"/>
      <c r="N368" s="2"/>
      <c r="O368" s="2"/>
    </row>
    <row r="369" spans="1:15">
      <c r="A369" s="19"/>
      <c r="B369" s="19"/>
      <c r="C369" s="19"/>
      <c r="D369" s="23"/>
      <c r="E369" s="18"/>
      <c r="I369" s="17"/>
      <c r="J369" s="24"/>
      <c r="K369" s="24"/>
      <c r="L369" s="24"/>
      <c r="M369" s="24"/>
      <c r="N369" s="2"/>
      <c r="O369" s="2"/>
    </row>
    <row r="370" spans="1:15">
      <c r="A370" s="19"/>
      <c r="B370" s="19"/>
      <c r="C370" s="19"/>
      <c r="D370" s="23"/>
      <c r="E370" s="18"/>
      <c r="I370" s="17"/>
      <c r="J370" s="24"/>
      <c r="K370" s="24"/>
      <c r="L370" s="24"/>
      <c r="M370" s="24"/>
      <c r="N370" s="2"/>
      <c r="O370" s="2"/>
    </row>
    <row r="371" spans="1:15">
      <c r="A371" s="19"/>
      <c r="B371" s="19"/>
      <c r="C371" s="19"/>
      <c r="D371" s="23"/>
      <c r="E371" s="18"/>
      <c r="I371" s="17"/>
      <c r="J371" s="24"/>
      <c r="K371" s="24"/>
      <c r="L371" s="24"/>
      <c r="M371" s="24"/>
      <c r="N371" s="2"/>
      <c r="O371" s="2"/>
    </row>
    <row r="372" spans="1:15">
      <c r="A372" s="19"/>
      <c r="B372" s="19"/>
      <c r="C372" s="19"/>
      <c r="D372" s="23"/>
      <c r="E372" s="18"/>
      <c r="I372" s="17"/>
      <c r="J372" s="24"/>
      <c r="K372" s="24"/>
      <c r="L372" s="24"/>
      <c r="M372" s="24"/>
      <c r="N372" s="2"/>
      <c r="O372" s="2"/>
    </row>
    <row r="373" spans="1:15">
      <c r="A373" s="19"/>
      <c r="B373" s="19"/>
      <c r="C373" s="19"/>
      <c r="D373" s="23"/>
      <c r="E373" s="18"/>
      <c r="I373" s="17"/>
      <c r="J373" s="24"/>
      <c r="K373" s="24"/>
      <c r="L373" s="24"/>
      <c r="M373" s="24"/>
      <c r="N373" s="2"/>
      <c r="O373" s="2"/>
    </row>
    <row r="374" spans="1:15">
      <c r="A374" s="19"/>
      <c r="B374" s="19"/>
      <c r="C374" s="19"/>
      <c r="D374" s="23"/>
      <c r="E374" s="18"/>
      <c r="I374" s="17"/>
      <c r="J374" s="24"/>
      <c r="K374" s="24"/>
      <c r="L374" s="24"/>
      <c r="M374" s="24"/>
      <c r="N374" s="2"/>
      <c r="O374" s="2"/>
    </row>
    <row r="375" spans="1:15">
      <c r="A375" s="19"/>
      <c r="B375" s="19"/>
      <c r="C375" s="19"/>
      <c r="D375" s="23"/>
      <c r="E375" s="18"/>
      <c r="I375" s="17"/>
      <c r="J375" s="2"/>
      <c r="K375" s="2"/>
      <c r="L375" s="2"/>
      <c r="M375" s="2"/>
      <c r="N375" s="2"/>
      <c r="O375" s="2"/>
    </row>
    <row r="376" spans="1:15">
      <c r="A376" s="19"/>
      <c r="B376" s="19"/>
      <c r="C376" s="19"/>
      <c r="D376" s="23"/>
      <c r="E376" s="18"/>
      <c r="I376" s="17"/>
      <c r="J376" s="2"/>
      <c r="K376" s="2"/>
      <c r="L376" s="2"/>
      <c r="M376" s="2"/>
      <c r="N376" s="2"/>
      <c r="O376" s="2"/>
    </row>
    <row r="377" spans="1:15">
      <c r="A377" s="19"/>
      <c r="B377" s="19"/>
      <c r="C377" s="19"/>
      <c r="D377" s="23"/>
      <c r="E377" s="18"/>
      <c r="I377" s="17"/>
      <c r="J377" s="2"/>
      <c r="K377" s="2"/>
      <c r="L377" s="2"/>
      <c r="M377" s="2"/>
      <c r="N377" s="2"/>
      <c r="O377" s="2"/>
    </row>
    <row r="378" spans="1:15">
      <c r="A378" s="19"/>
      <c r="B378" s="19"/>
      <c r="C378" s="19"/>
      <c r="D378" s="23"/>
      <c r="E378" s="18"/>
      <c r="I378" s="17"/>
      <c r="J378" s="2"/>
      <c r="K378" s="2"/>
      <c r="L378" s="2"/>
      <c r="M378" s="2"/>
      <c r="N378" s="2"/>
      <c r="O378" s="2"/>
    </row>
    <row r="379" spans="1:15">
      <c r="A379" s="19"/>
      <c r="B379" s="19"/>
      <c r="C379" s="19"/>
      <c r="D379" s="23"/>
      <c r="E379" s="18"/>
      <c r="I379" s="17"/>
      <c r="J379" s="2"/>
      <c r="K379" s="2"/>
      <c r="L379" s="2"/>
      <c r="M379" s="2"/>
      <c r="N379" s="2"/>
      <c r="O379" s="2"/>
    </row>
    <row r="380" spans="1:15">
      <c r="A380" s="19"/>
      <c r="B380" s="19"/>
      <c r="C380" s="19"/>
      <c r="D380" s="23"/>
      <c r="E380" s="18"/>
      <c r="I380" s="17"/>
      <c r="J380" s="2"/>
      <c r="K380" s="2"/>
      <c r="L380" s="2"/>
      <c r="M380" s="2"/>
      <c r="N380" s="2"/>
      <c r="O380" s="2"/>
    </row>
    <row r="381" spans="1:15">
      <c r="A381" s="19"/>
      <c r="B381" s="19"/>
      <c r="C381" s="19"/>
      <c r="D381" s="23"/>
      <c r="E381" s="18"/>
      <c r="I381" s="17"/>
      <c r="J381" s="2"/>
      <c r="K381" s="2"/>
      <c r="L381" s="2"/>
      <c r="M381" s="2"/>
      <c r="N381" s="2"/>
      <c r="O381" s="2"/>
    </row>
    <row r="382" spans="1:15">
      <c r="A382" s="19"/>
      <c r="B382" s="19"/>
      <c r="C382" s="19"/>
      <c r="D382" s="23"/>
      <c r="E382" s="18"/>
      <c r="I382" s="17"/>
      <c r="J382" s="2"/>
      <c r="K382" s="2"/>
      <c r="L382" s="2"/>
      <c r="M382" s="2"/>
      <c r="N382" s="2"/>
      <c r="O382" s="2"/>
    </row>
    <row r="383" spans="1:15">
      <c r="A383" s="19"/>
      <c r="B383" s="19"/>
      <c r="C383" s="19"/>
      <c r="D383" s="23"/>
      <c r="E383" s="18"/>
      <c r="I383" s="17"/>
      <c r="J383" s="2"/>
      <c r="K383" s="2"/>
      <c r="L383" s="2"/>
      <c r="M383" s="2"/>
      <c r="N383" s="2"/>
      <c r="O383" s="2"/>
    </row>
    <row r="384" spans="1:15">
      <c r="A384" s="19"/>
      <c r="B384" s="19"/>
      <c r="C384" s="19"/>
      <c r="D384" s="23"/>
      <c r="E384" s="18"/>
      <c r="I384" s="17"/>
      <c r="J384" s="2"/>
      <c r="K384" s="2"/>
      <c r="L384" s="2"/>
      <c r="M384" s="2"/>
      <c r="N384" s="2"/>
      <c r="O384" s="2"/>
    </row>
    <row r="385" spans="1:15">
      <c r="A385" s="19"/>
      <c r="B385" s="19"/>
      <c r="C385" s="19"/>
      <c r="D385" s="23"/>
      <c r="E385" s="18"/>
      <c r="I385" s="17"/>
      <c r="J385" s="2"/>
      <c r="K385" s="2"/>
      <c r="L385" s="2"/>
      <c r="M385" s="2"/>
      <c r="N385" s="2"/>
      <c r="O385" s="2"/>
    </row>
    <row r="386" spans="1:15">
      <c r="A386" s="19"/>
      <c r="B386" s="19"/>
      <c r="C386" s="19"/>
      <c r="D386" s="23"/>
      <c r="E386" s="18"/>
      <c r="I386" s="17"/>
      <c r="J386" s="2"/>
      <c r="K386" s="2"/>
      <c r="L386" s="2"/>
      <c r="M386" s="2"/>
      <c r="N386" s="2"/>
      <c r="O386" s="2"/>
    </row>
    <row r="387" spans="1:15">
      <c r="A387" s="19"/>
      <c r="B387" s="19"/>
      <c r="C387" s="19"/>
      <c r="D387" s="23"/>
      <c r="E387" s="18"/>
      <c r="I387" s="17"/>
      <c r="J387" s="2"/>
      <c r="K387" s="2"/>
      <c r="L387" s="2"/>
      <c r="M387" s="2"/>
      <c r="N387" s="2"/>
      <c r="O387" s="2"/>
    </row>
    <row r="388" spans="1:15">
      <c r="A388" s="19"/>
      <c r="B388" s="19"/>
      <c r="C388" s="19"/>
      <c r="D388" s="23"/>
      <c r="E388" s="18"/>
      <c r="I388" s="17"/>
      <c r="J388" s="2"/>
      <c r="K388" s="2"/>
      <c r="L388" s="2"/>
      <c r="M388" s="2"/>
      <c r="N388" s="2"/>
      <c r="O388" s="2"/>
    </row>
    <row r="389" spans="1:15">
      <c r="A389" s="19"/>
      <c r="B389" s="19"/>
      <c r="C389" s="19"/>
      <c r="D389" s="23"/>
      <c r="E389" s="18"/>
      <c r="I389" s="17"/>
      <c r="J389" s="2"/>
      <c r="K389" s="2"/>
      <c r="L389" s="2"/>
      <c r="M389" s="2"/>
      <c r="N389" s="2"/>
      <c r="O389" s="2"/>
    </row>
    <row r="390" spans="1:15">
      <c r="A390" s="19"/>
      <c r="B390" s="19"/>
      <c r="C390" s="19"/>
      <c r="D390" s="23"/>
      <c r="E390" s="18"/>
      <c r="I390" s="17"/>
      <c r="J390" s="2"/>
      <c r="K390" s="2"/>
      <c r="L390" s="2"/>
      <c r="M390" s="2"/>
      <c r="N390" s="2"/>
      <c r="O390" s="2"/>
    </row>
  </sheetData>
  <mergeCells count="18">
    <mergeCell ref="A248:H248"/>
    <mergeCell ref="A1:I1"/>
    <mergeCell ref="B14:C14"/>
    <mergeCell ref="H2:I2"/>
    <mergeCell ref="A2:C2"/>
    <mergeCell ref="B6:C6"/>
    <mergeCell ref="F3:F4"/>
    <mergeCell ref="H3:I3"/>
    <mergeCell ref="A3:A4"/>
    <mergeCell ref="E2:G2"/>
    <mergeCell ref="B3:B4"/>
    <mergeCell ref="C3:C4"/>
    <mergeCell ref="D3:D4"/>
    <mergeCell ref="E3:E4"/>
    <mergeCell ref="B5:C5"/>
    <mergeCell ref="B18:C18"/>
    <mergeCell ref="B19:C19"/>
    <mergeCell ref="B27:C27"/>
  </mergeCells>
  <phoneticPr fontId="98" type="noConversion"/>
  <conditionalFormatting sqref="B139:B141">
    <cfRule type="expression" dxfId="10" priority="13" stopIfTrue="1">
      <formula>#REF!&lt;&gt;#REF!</formula>
    </cfRule>
  </conditionalFormatting>
  <conditionalFormatting sqref="B220:B228">
    <cfRule type="expression" dxfId="9" priority="1" stopIfTrue="1">
      <formula>#REF!&lt;&gt;#REF!</formula>
    </cfRule>
  </conditionalFormatting>
  <conditionalFormatting sqref="C109 C112:C121 C123:C127">
    <cfRule type="duplicateValues" dxfId="8" priority="14"/>
  </conditionalFormatting>
  <conditionalFormatting sqref="C110">
    <cfRule type="duplicateValues" dxfId="7" priority="8"/>
  </conditionalFormatting>
  <conditionalFormatting sqref="C111">
    <cfRule type="duplicateValues" dxfId="6" priority="5"/>
  </conditionalFormatting>
  <conditionalFormatting sqref="C128:C134">
    <cfRule type="expression" dxfId="5" priority="11" stopIfTrue="1">
      <formula>#REF!&lt;&gt;#REF!</formula>
    </cfRule>
  </conditionalFormatting>
  <conditionalFormatting sqref="C136:C147">
    <cfRule type="expression" dxfId="4" priority="9" stopIfTrue="1">
      <formula>#REF!&lt;&gt;#REF!</formula>
    </cfRule>
  </conditionalFormatting>
  <conditionalFormatting sqref="C218:C228">
    <cfRule type="expression" dxfId="3" priority="2" stopIfTrue="1">
      <formula>#REF!&lt;&gt;#REF!</formula>
    </cfRule>
  </conditionalFormatting>
  <conditionalFormatting sqref="C248">
    <cfRule type="duplicateValues" dxfId="2" priority="78"/>
  </conditionalFormatting>
  <conditionalFormatting sqref="C249:C1048576 C3:C4">
    <cfRule type="duplicateValues" dxfId="1" priority="210"/>
  </conditionalFormatting>
  <printOptions horizontalCentered="1"/>
  <pageMargins left="0.23622047244094491" right="0.23622047244094491" top="0.74803149606299213" bottom="0.74803149606299213" header="0.31496062992125984" footer="0.31496062992125984"/>
  <pageSetup paperSize="9" scale="33" fitToHeight="0" orientation="portrait" horizontalDpi="1200" verticalDpi="1200" r:id="rId1"/>
  <rowBreaks count="2" manualBreakCount="2">
    <brk id="100" max="8" man="1"/>
    <brk id="205" max="8"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A54D8-8CD3-4054-AD92-697F5977F6DC}">
  <sheetPr>
    <pageSetUpPr fitToPage="1"/>
  </sheetPr>
  <dimension ref="A1:K991"/>
  <sheetViews>
    <sheetView view="pageBreakPreview" zoomScale="55" zoomScaleNormal="40" zoomScaleSheetLayoutView="55" workbookViewId="0">
      <pane ySplit="2" topLeftCell="A3" activePane="bottomLeft" state="frozen"/>
      <selection pane="bottomLeft" activeCell="T9" sqref="T9"/>
    </sheetView>
  </sheetViews>
  <sheetFormatPr defaultColWidth="9" defaultRowHeight="15"/>
  <cols>
    <col min="1" max="1" width="10.7109375" style="3" customWidth="1"/>
    <col min="2" max="2" width="120.7109375" style="4" customWidth="1"/>
    <col min="3" max="4" width="13.28515625" style="124" customWidth="1"/>
    <col min="5" max="5" width="15.7109375" style="1" customWidth="1"/>
    <col min="6" max="6" width="13.28515625" style="16" customWidth="1"/>
    <col min="7" max="7" width="15.7109375" style="17" customWidth="1"/>
    <col min="8" max="8" width="13.28515625" style="2" customWidth="1"/>
    <col min="9" max="9" width="13.28515625" style="17" customWidth="1"/>
    <col min="10" max="10" width="15.7109375" customWidth="1"/>
    <col min="11" max="11" width="12.7109375" style="1" customWidth="1"/>
  </cols>
  <sheetData>
    <row r="1" spans="1:11" s="5" customFormat="1" ht="64.5" customHeight="1">
      <c r="A1" s="464" t="s">
        <v>417</v>
      </c>
      <c r="B1" s="465"/>
      <c r="C1" s="465"/>
      <c r="D1" s="465"/>
      <c r="E1" s="465"/>
      <c r="F1" s="465"/>
      <c r="G1" s="465"/>
      <c r="H1" s="465"/>
      <c r="I1" s="465"/>
      <c r="J1" s="465"/>
      <c r="K1" s="466"/>
    </row>
    <row r="2" spans="1:11" s="5" customFormat="1" ht="56.25" customHeight="1">
      <c r="A2" s="326" t="s">
        <v>33</v>
      </c>
      <c r="B2" s="370" t="s">
        <v>38</v>
      </c>
      <c r="C2" s="327" t="s">
        <v>81</v>
      </c>
      <c r="D2" s="328" t="s">
        <v>418</v>
      </c>
      <c r="E2" s="328" t="s">
        <v>419</v>
      </c>
      <c r="F2" s="327" t="s">
        <v>420</v>
      </c>
      <c r="G2" s="327" t="s">
        <v>421</v>
      </c>
      <c r="H2" s="327" t="s">
        <v>422</v>
      </c>
      <c r="I2" s="329" t="s">
        <v>423</v>
      </c>
      <c r="J2" s="327" t="s">
        <v>35</v>
      </c>
      <c r="K2" s="330" t="s">
        <v>81</v>
      </c>
    </row>
    <row r="3" spans="1:11" ht="39.950000000000003" customHeight="1">
      <c r="A3" s="282">
        <v>1</v>
      </c>
      <c r="B3" s="188" t="s">
        <v>70</v>
      </c>
      <c r="C3" s="188"/>
      <c r="D3" s="188"/>
      <c r="E3" s="188"/>
      <c r="F3" s="188"/>
      <c r="G3" s="188"/>
      <c r="H3" s="188"/>
      <c r="I3" s="188"/>
      <c r="J3" s="188"/>
      <c r="K3" s="283"/>
    </row>
    <row r="4" spans="1:11" ht="39.950000000000003" customHeight="1">
      <c r="A4" s="282">
        <v>2</v>
      </c>
      <c r="B4" s="188" t="s">
        <v>424</v>
      </c>
      <c r="C4" s="188"/>
      <c r="D4" s="188"/>
      <c r="E4" s="188"/>
      <c r="F4" s="188"/>
      <c r="G4" s="188"/>
      <c r="H4" s="188"/>
      <c r="I4" s="188"/>
      <c r="J4" s="188"/>
      <c r="K4" s="283"/>
    </row>
    <row r="5" spans="1:11" ht="60" customHeight="1">
      <c r="A5" s="284">
        <v>2.1</v>
      </c>
      <c r="B5" s="198" t="s">
        <v>425</v>
      </c>
      <c r="C5" s="266"/>
      <c r="D5" s="266"/>
      <c r="E5" s="227"/>
      <c r="F5" s="277">
        <v>8</v>
      </c>
      <c r="G5" s="267"/>
      <c r="H5" s="195"/>
      <c r="I5" s="195"/>
      <c r="J5" s="277">
        <f>F5</f>
        <v>8</v>
      </c>
      <c r="K5" s="285" t="s">
        <v>75</v>
      </c>
    </row>
    <row r="6" spans="1:11" ht="50.25" customHeight="1">
      <c r="A6" s="284">
        <v>2.2000000000000002</v>
      </c>
      <c r="B6" s="198" t="s">
        <v>76</v>
      </c>
      <c r="C6" s="266"/>
      <c r="D6" s="266"/>
      <c r="E6" s="227"/>
      <c r="F6" s="277">
        <v>8</v>
      </c>
      <c r="G6" s="266"/>
      <c r="H6" s="195"/>
      <c r="I6" s="195"/>
      <c r="J6" s="277">
        <f>F6</f>
        <v>8</v>
      </c>
      <c r="K6" s="285" t="s">
        <v>75</v>
      </c>
    </row>
    <row r="7" spans="1:11" ht="51.75" customHeight="1">
      <c r="A7" s="284">
        <v>2.2999999999999998</v>
      </c>
      <c r="B7" s="198" t="s">
        <v>77</v>
      </c>
      <c r="C7" s="266"/>
      <c r="D7" s="266"/>
      <c r="E7" s="227"/>
      <c r="F7" s="277">
        <v>8</v>
      </c>
      <c r="G7" s="266"/>
      <c r="H7" s="195"/>
      <c r="I7" s="195"/>
      <c r="J7" s="277">
        <f>F7</f>
        <v>8</v>
      </c>
      <c r="K7" s="285" t="s">
        <v>75</v>
      </c>
    </row>
    <row r="8" spans="1:11" ht="49.5" customHeight="1">
      <c r="A8" s="284">
        <v>2.4</v>
      </c>
      <c r="B8" s="201" t="s">
        <v>78</v>
      </c>
      <c r="C8" s="277"/>
      <c r="D8" s="277"/>
      <c r="E8" s="277">
        <v>20</v>
      </c>
      <c r="F8" s="277"/>
      <c r="G8" s="277"/>
      <c r="H8" s="277"/>
      <c r="I8" s="277"/>
      <c r="J8" s="277">
        <f>E8</f>
        <v>20</v>
      </c>
      <c r="K8" s="285" t="s">
        <v>79</v>
      </c>
    </row>
    <row r="9" spans="1:11" ht="71.25" customHeight="1">
      <c r="A9" s="284">
        <v>2.5</v>
      </c>
      <c r="B9" s="201" t="s">
        <v>426</v>
      </c>
      <c r="C9" s="277">
        <v>1</v>
      </c>
      <c r="D9" s="277"/>
      <c r="E9" s="277"/>
      <c r="F9" s="277"/>
      <c r="G9" s="277"/>
      <c r="H9" s="277"/>
      <c r="I9" s="277"/>
      <c r="J9" s="277">
        <f>C9</f>
        <v>1</v>
      </c>
      <c r="K9" s="285" t="s">
        <v>81</v>
      </c>
    </row>
    <row r="10" spans="1:11" ht="61.5" customHeight="1">
      <c r="A10" s="284">
        <v>2.6</v>
      </c>
      <c r="B10" s="201" t="s">
        <v>427</v>
      </c>
      <c r="C10" s="277"/>
      <c r="D10" s="277"/>
      <c r="E10" s="277"/>
      <c r="F10" s="277"/>
      <c r="G10" s="277"/>
      <c r="H10" s="277"/>
      <c r="I10" s="277"/>
      <c r="J10" s="277">
        <f>SUM(E12:E15)</f>
        <v>321.34999999999997</v>
      </c>
      <c r="K10" s="285" t="s">
        <v>79</v>
      </c>
    </row>
    <row r="11" spans="1:11" ht="39.950000000000003" customHeight="1">
      <c r="A11" s="284"/>
      <c r="B11" s="198" t="s">
        <v>428</v>
      </c>
      <c r="C11" s="277"/>
      <c r="D11" s="277"/>
      <c r="E11" s="277"/>
      <c r="F11" s="277"/>
      <c r="G11" s="277"/>
      <c r="H11" s="277"/>
      <c r="I11" s="277"/>
      <c r="J11" s="277"/>
      <c r="K11" s="285"/>
    </row>
    <row r="12" spans="1:11" ht="39.950000000000003" customHeight="1">
      <c r="A12" s="284"/>
      <c r="B12" s="198" t="s">
        <v>429</v>
      </c>
      <c r="C12" s="277"/>
      <c r="D12" s="277"/>
      <c r="E12" s="277">
        <v>101.9</v>
      </c>
      <c r="F12" s="277"/>
      <c r="G12" s="277"/>
      <c r="H12" s="277"/>
      <c r="I12" s="277"/>
      <c r="J12" s="277"/>
      <c r="K12" s="285"/>
    </row>
    <row r="13" spans="1:11" ht="39.950000000000003" customHeight="1">
      <c r="A13" s="284"/>
      <c r="B13" s="198" t="s">
        <v>430</v>
      </c>
      <c r="C13" s="277"/>
      <c r="D13" s="277"/>
      <c r="E13" s="277">
        <v>114.55</v>
      </c>
      <c r="F13" s="277"/>
      <c r="G13" s="277"/>
      <c r="H13" s="277"/>
      <c r="I13" s="277"/>
      <c r="J13" s="277"/>
      <c r="K13" s="285"/>
    </row>
    <row r="14" spans="1:11" ht="39.950000000000003" customHeight="1">
      <c r="A14" s="284"/>
      <c r="B14" s="198" t="s">
        <v>431</v>
      </c>
      <c r="C14" s="277"/>
      <c r="D14" s="277"/>
      <c r="E14" s="277">
        <v>50</v>
      </c>
      <c r="F14" s="277"/>
      <c r="G14" s="277"/>
      <c r="H14" s="277"/>
      <c r="I14" s="277"/>
      <c r="J14" s="277"/>
      <c r="K14" s="285"/>
    </row>
    <row r="15" spans="1:11" ht="39.950000000000003" customHeight="1">
      <c r="A15" s="284"/>
      <c r="B15" s="198" t="s">
        <v>432</v>
      </c>
      <c r="C15" s="277"/>
      <c r="D15" s="277"/>
      <c r="E15" s="277">
        <v>54.9</v>
      </c>
      <c r="F15" s="277"/>
      <c r="G15" s="277"/>
      <c r="H15" s="277"/>
      <c r="I15" s="277"/>
      <c r="J15" s="277"/>
      <c r="K15" s="285"/>
    </row>
    <row r="16" spans="1:11" ht="39.950000000000003" customHeight="1">
      <c r="A16" s="284">
        <v>3.7</v>
      </c>
      <c r="B16" s="194" t="s">
        <v>433</v>
      </c>
      <c r="C16" s="277"/>
      <c r="D16" s="277"/>
      <c r="E16" s="277"/>
      <c r="F16" s="277"/>
      <c r="G16" s="277"/>
      <c r="H16" s="277"/>
      <c r="I16" s="277"/>
      <c r="J16" s="277">
        <f>E17</f>
        <v>274.7</v>
      </c>
      <c r="K16" s="286" t="s">
        <v>79</v>
      </c>
    </row>
    <row r="17" spans="1:11" ht="39.950000000000003" customHeight="1">
      <c r="A17" s="284"/>
      <c r="B17" s="194" t="s">
        <v>434</v>
      </c>
      <c r="C17" s="266"/>
      <c r="D17" s="266"/>
      <c r="E17" s="227">
        <v>274.7</v>
      </c>
      <c r="F17" s="278"/>
      <c r="G17" s="266"/>
      <c r="H17" s="195"/>
      <c r="I17" s="195"/>
      <c r="J17" s="278"/>
      <c r="K17" s="286"/>
    </row>
    <row r="18" spans="1:11" ht="39.950000000000003" customHeight="1">
      <c r="A18" s="282">
        <v>4</v>
      </c>
      <c r="B18" s="188" t="s">
        <v>86</v>
      </c>
      <c r="C18" s="188"/>
      <c r="D18" s="188"/>
      <c r="E18" s="188"/>
      <c r="F18" s="188"/>
      <c r="G18" s="188"/>
      <c r="H18" s="188"/>
      <c r="I18" s="188"/>
      <c r="J18" s="188"/>
      <c r="K18" s="283"/>
    </row>
    <row r="19" spans="1:11" ht="39.950000000000003" customHeight="1">
      <c r="A19" s="284">
        <v>4.0999999999999996</v>
      </c>
      <c r="B19" s="194" t="s">
        <v>87</v>
      </c>
      <c r="C19" s="266"/>
      <c r="D19" s="266"/>
      <c r="E19" s="227"/>
      <c r="F19" s="278"/>
      <c r="G19" s="266"/>
      <c r="H19" s="195"/>
      <c r="I19" s="195"/>
      <c r="J19" s="278">
        <f>G20</f>
        <v>6027.5</v>
      </c>
      <c r="K19" s="286" t="s">
        <v>88</v>
      </c>
    </row>
    <row r="20" spans="1:11" ht="39.950000000000003" customHeight="1">
      <c r="A20" s="287"/>
      <c r="B20" s="198" t="s">
        <v>435</v>
      </c>
      <c r="C20" s="266"/>
      <c r="D20" s="266"/>
      <c r="E20" s="227"/>
      <c r="F20" s="268"/>
      <c r="G20" s="278">
        <v>6027.5</v>
      </c>
      <c r="H20" s="195"/>
      <c r="I20" s="195"/>
      <c r="J20" s="278"/>
      <c r="K20" s="288"/>
    </row>
    <row r="21" spans="1:11" ht="39.950000000000003" customHeight="1">
      <c r="A21" s="284">
        <v>4.2</v>
      </c>
      <c r="B21" s="194" t="s">
        <v>436</v>
      </c>
      <c r="C21" s="266"/>
      <c r="D21" s="266"/>
      <c r="E21" s="227"/>
      <c r="F21" s="278"/>
      <c r="G21" s="266"/>
      <c r="H21" s="195"/>
      <c r="I21" s="195"/>
      <c r="J21" s="278">
        <f>SUM(G22:G28)</f>
        <v>2236.5475000000001</v>
      </c>
      <c r="K21" s="286" t="s">
        <v>88</v>
      </c>
    </row>
    <row r="22" spans="1:11" ht="39.950000000000003" customHeight="1">
      <c r="A22" s="287"/>
      <c r="B22" s="198" t="s">
        <v>437</v>
      </c>
      <c r="C22" s="266"/>
      <c r="D22" s="266"/>
      <c r="E22" s="227"/>
      <c r="F22" s="268"/>
      <c r="G22" s="278">
        <v>6.63</v>
      </c>
      <c r="H22" s="195"/>
      <c r="I22" s="195"/>
      <c r="J22" s="278"/>
      <c r="K22" s="288"/>
    </row>
    <row r="23" spans="1:11" ht="39.950000000000003" customHeight="1">
      <c r="A23" s="287"/>
      <c r="B23" s="198" t="s">
        <v>438</v>
      </c>
      <c r="C23" s="266"/>
      <c r="D23" s="266"/>
      <c r="E23" s="227"/>
      <c r="F23" s="268"/>
      <c r="G23" s="278">
        <v>192.5</v>
      </c>
      <c r="H23" s="195"/>
      <c r="I23" s="195"/>
      <c r="J23" s="278"/>
      <c r="K23" s="288"/>
    </row>
    <row r="24" spans="1:11" ht="39.950000000000003" customHeight="1">
      <c r="A24" s="287"/>
      <c r="B24" s="198" t="s">
        <v>439</v>
      </c>
      <c r="C24" s="266"/>
      <c r="D24" s="266"/>
      <c r="E24" s="227"/>
      <c r="F24" s="268"/>
      <c r="G24" s="278">
        <v>169.26</v>
      </c>
      <c r="H24" s="195"/>
      <c r="I24" s="195"/>
      <c r="J24" s="278"/>
      <c r="K24" s="288"/>
    </row>
    <row r="25" spans="1:11" ht="39.950000000000003" customHeight="1">
      <c r="A25" s="287"/>
      <c r="B25" s="198" t="s">
        <v>440</v>
      </c>
      <c r="C25" s="266"/>
      <c r="D25" s="266"/>
      <c r="E25" s="227"/>
      <c r="F25" s="268"/>
      <c r="G25" s="278">
        <v>1626.32</v>
      </c>
      <c r="H25" s="195"/>
      <c r="I25" s="195"/>
      <c r="J25" s="278"/>
      <c r="K25" s="288"/>
    </row>
    <row r="26" spans="1:11" ht="39.950000000000003" customHeight="1">
      <c r="A26" s="287"/>
      <c r="B26" s="198" t="s">
        <v>441</v>
      </c>
      <c r="C26" s="266"/>
      <c r="D26" s="266"/>
      <c r="E26" s="227"/>
      <c r="F26" s="268"/>
      <c r="G26" s="278">
        <v>90.76</v>
      </c>
      <c r="H26" s="195"/>
      <c r="I26" s="195"/>
      <c r="J26" s="278"/>
      <c r="K26" s="288"/>
    </row>
    <row r="27" spans="1:11" ht="39.950000000000003" customHeight="1">
      <c r="A27" s="287"/>
      <c r="B27" s="198" t="s">
        <v>442</v>
      </c>
      <c r="C27" s="266"/>
      <c r="D27" s="266"/>
      <c r="E27" s="227">
        <v>19.3</v>
      </c>
      <c r="F27" s="268">
        <v>1.5049999999999999</v>
      </c>
      <c r="G27" s="278">
        <f>F27*E27</f>
        <v>29.046499999999998</v>
      </c>
      <c r="H27" s="195"/>
      <c r="I27" s="195"/>
      <c r="J27" s="278"/>
      <c r="K27" s="288"/>
    </row>
    <row r="28" spans="1:11" ht="39.950000000000003" customHeight="1">
      <c r="A28" s="287"/>
      <c r="B28" s="198" t="s">
        <v>443</v>
      </c>
      <c r="C28" s="266"/>
      <c r="D28" s="266"/>
      <c r="E28" s="227">
        <v>44.7</v>
      </c>
      <c r="F28" s="268">
        <v>2.73</v>
      </c>
      <c r="G28" s="278">
        <f>F28*E28</f>
        <v>122.03100000000001</v>
      </c>
      <c r="H28" s="195"/>
      <c r="I28" s="195"/>
      <c r="J28" s="278"/>
      <c r="K28" s="288"/>
    </row>
    <row r="29" spans="1:11" ht="39.950000000000003" customHeight="1">
      <c r="A29" s="284">
        <v>4.3</v>
      </c>
      <c r="B29" s="194" t="s">
        <v>444</v>
      </c>
      <c r="C29" s="266"/>
      <c r="D29" s="266"/>
      <c r="E29" s="227"/>
      <c r="F29" s="278"/>
      <c r="G29" s="266"/>
      <c r="H29" s="195"/>
      <c r="I29" s="195"/>
      <c r="J29" s="278">
        <f>SUM(G30:G33)</f>
        <v>1623.2375</v>
      </c>
      <c r="K29" s="286" t="s">
        <v>88</v>
      </c>
    </row>
    <row r="30" spans="1:11" ht="39.950000000000003" customHeight="1">
      <c r="A30" s="287"/>
      <c r="B30" s="198" t="s">
        <v>445</v>
      </c>
      <c r="C30" s="266"/>
      <c r="D30" s="266"/>
      <c r="E30" s="227"/>
      <c r="F30" s="268"/>
      <c r="G30" s="278">
        <f>169.26-146.22</f>
        <v>23.039999999999992</v>
      </c>
      <c r="H30" s="195"/>
      <c r="I30" s="195"/>
      <c r="J30" s="278"/>
      <c r="K30" s="288"/>
    </row>
    <row r="31" spans="1:11" ht="39.950000000000003" customHeight="1">
      <c r="A31" s="287"/>
      <c r="B31" s="198" t="s">
        <v>446</v>
      </c>
      <c r="C31" s="266"/>
      <c r="D31" s="266"/>
      <c r="E31" s="227"/>
      <c r="F31" s="268"/>
      <c r="G31" s="278">
        <f>G25-G48-G51</f>
        <v>1504.62</v>
      </c>
      <c r="H31" s="195"/>
      <c r="I31" s="195"/>
      <c r="J31" s="278"/>
      <c r="K31" s="288"/>
    </row>
    <row r="32" spans="1:11" ht="39.950000000000003" customHeight="1">
      <c r="A32" s="287"/>
      <c r="B32" s="198" t="s">
        <v>442</v>
      </c>
      <c r="C32" s="266"/>
      <c r="D32" s="266"/>
      <c r="E32" s="227"/>
      <c r="F32" s="268"/>
      <c r="G32" s="278">
        <f>G27-G52</f>
        <v>17.346499999999999</v>
      </c>
      <c r="H32" s="195"/>
      <c r="I32" s="195"/>
      <c r="J32" s="278"/>
      <c r="K32" s="288"/>
    </row>
    <row r="33" spans="1:11" ht="39.950000000000003" customHeight="1">
      <c r="A33" s="287"/>
      <c r="B33" s="198" t="s">
        <v>443</v>
      </c>
      <c r="C33" s="266"/>
      <c r="D33" s="266"/>
      <c r="E33" s="227"/>
      <c r="F33" s="268"/>
      <c r="G33" s="278">
        <f>G28-G53</f>
        <v>78.231000000000009</v>
      </c>
      <c r="H33" s="195"/>
      <c r="I33" s="195"/>
      <c r="J33" s="278"/>
      <c r="K33" s="288"/>
    </row>
    <row r="34" spans="1:11" ht="39.950000000000003" customHeight="1">
      <c r="A34" s="289">
        <v>5</v>
      </c>
      <c r="B34" s="188" t="s">
        <v>93</v>
      </c>
      <c r="C34" s="188"/>
      <c r="D34" s="188"/>
      <c r="E34" s="188"/>
      <c r="F34" s="188"/>
      <c r="G34" s="188"/>
      <c r="H34" s="188"/>
      <c r="I34" s="188"/>
      <c r="J34" s="188"/>
      <c r="K34" s="283"/>
    </row>
    <row r="35" spans="1:11" ht="39.950000000000003" customHeight="1">
      <c r="A35" s="290">
        <v>5.0999999999999996</v>
      </c>
      <c r="B35" s="207" t="s">
        <v>93</v>
      </c>
      <c r="C35" s="207"/>
      <c r="D35" s="207"/>
      <c r="E35" s="207"/>
      <c r="F35" s="207"/>
      <c r="G35" s="207"/>
      <c r="H35" s="207"/>
      <c r="I35" s="207"/>
      <c r="J35" s="207"/>
      <c r="K35" s="291"/>
    </row>
    <row r="36" spans="1:11" ht="39.950000000000003" customHeight="1">
      <c r="A36" s="287" t="s">
        <v>94</v>
      </c>
      <c r="B36" s="198" t="s">
        <v>95</v>
      </c>
      <c r="C36" s="266"/>
      <c r="D36" s="266"/>
      <c r="E36" s="227"/>
      <c r="F36" s="268"/>
      <c r="G36" s="278"/>
      <c r="H36" s="195"/>
      <c r="I36" s="195"/>
      <c r="J36" s="278">
        <f>SUM(G37:G44)</f>
        <v>176.71000000000004</v>
      </c>
      <c r="K36" s="288" t="s">
        <v>88</v>
      </c>
    </row>
    <row r="37" spans="1:11" ht="39.950000000000003" customHeight="1">
      <c r="A37" s="287"/>
      <c r="B37" s="198" t="s">
        <v>447</v>
      </c>
      <c r="C37" s="266"/>
      <c r="D37" s="266"/>
      <c r="E37" s="227"/>
      <c r="F37" s="268"/>
      <c r="G37" s="278">
        <v>0.9</v>
      </c>
      <c r="H37" s="195"/>
      <c r="I37" s="195"/>
      <c r="J37" s="278"/>
      <c r="K37" s="288"/>
    </row>
    <row r="38" spans="1:11" ht="39.950000000000003" customHeight="1">
      <c r="A38" s="287"/>
      <c r="B38" s="198" t="s">
        <v>448</v>
      </c>
      <c r="C38" s="266"/>
      <c r="D38" s="266"/>
      <c r="E38" s="227"/>
      <c r="F38" s="268"/>
      <c r="G38" s="278">
        <v>16.62</v>
      </c>
      <c r="H38" s="195"/>
      <c r="I38" s="195"/>
      <c r="J38" s="278"/>
      <c r="K38" s="288"/>
    </row>
    <row r="39" spans="1:11" ht="39.950000000000003" customHeight="1">
      <c r="A39" s="287"/>
      <c r="B39" s="198" t="s">
        <v>449</v>
      </c>
      <c r="C39" s="266"/>
      <c r="D39" s="266"/>
      <c r="E39" s="227"/>
      <c r="F39" s="268"/>
      <c r="G39" s="278">
        <v>2.82</v>
      </c>
      <c r="H39" s="195"/>
      <c r="I39" s="195"/>
      <c r="J39" s="278"/>
      <c r="K39" s="288"/>
    </row>
    <row r="40" spans="1:11" ht="39.950000000000003" customHeight="1">
      <c r="A40" s="287"/>
      <c r="B40" s="198" t="s">
        <v>450</v>
      </c>
      <c r="C40" s="266"/>
      <c r="D40" s="266"/>
      <c r="E40" s="227"/>
      <c r="F40" s="268"/>
      <c r="G40" s="278">
        <v>11.31</v>
      </c>
      <c r="H40" s="195"/>
      <c r="I40" s="195"/>
      <c r="J40" s="278"/>
      <c r="K40" s="288"/>
    </row>
    <row r="41" spans="1:11" ht="39.950000000000003" customHeight="1">
      <c r="A41" s="287"/>
      <c r="B41" s="198" t="s">
        <v>451</v>
      </c>
      <c r="C41" s="266"/>
      <c r="D41" s="266"/>
      <c r="E41" s="227"/>
      <c r="F41" s="268"/>
      <c r="G41" s="278">
        <v>128.80000000000001</v>
      </c>
      <c r="H41" s="195"/>
      <c r="I41" s="195"/>
      <c r="J41" s="278"/>
      <c r="K41" s="288"/>
    </row>
    <row r="42" spans="1:11" ht="39.950000000000003" customHeight="1">
      <c r="A42" s="287"/>
      <c r="B42" s="198" t="s">
        <v>452</v>
      </c>
      <c r="C42" s="266"/>
      <c r="D42" s="266"/>
      <c r="E42" s="227"/>
      <c r="F42" s="268"/>
      <c r="G42" s="278">
        <v>8.9600000000000009</v>
      </c>
      <c r="H42" s="195"/>
      <c r="I42" s="195"/>
      <c r="J42" s="278"/>
      <c r="K42" s="288"/>
    </row>
    <row r="43" spans="1:11" ht="39.950000000000003" customHeight="1">
      <c r="A43" s="287"/>
      <c r="B43" s="198" t="s">
        <v>442</v>
      </c>
      <c r="C43" s="266"/>
      <c r="D43" s="266"/>
      <c r="E43" s="227"/>
      <c r="F43" s="268"/>
      <c r="G43" s="278">
        <v>1.93</v>
      </c>
      <c r="H43" s="195"/>
      <c r="I43" s="195"/>
      <c r="J43" s="278"/>
      <c r="K43" s="288"/>
    </row>
    <row r="44" spans="1:11" ht="39.950000000000003" customHeight="1">
      <c r="A44" s="287"/>
      <c r="B44" s="198" t="s">
        <v>443</v>
      </c>
      <c r="C44" s="266"/>
      <c r="D44" s="266"/>
      <c r="E44" s="227"/>
      <c r="F44" s="268"/>
      <c r="G44" s="278">
        <v>5.37</v>
      </c>
      <c r="H44" s="195"/>
      <c r="I44" s="195"/>
      <c r="J44" s="278"/>
      <c r="K44" s="288"/>
    </row>
    <row r="45" spans="1:11" ht="39.950000000000003" customHeight="1">
      <c r="A45" s="287" t="s">
        <v>96</v>
      </c>
      <c r="B45" s="198" t="s">
        <v>97</v>
      </c>
      <c r="C45" s="266"/>
      <c r="D45" s="266"/>
      <c r="E45" s="227"/>
      <c r="F45" s="268"/>
      <c r="G45" s="278"/>
      <c r="H45" s="195"/>
      <c r="I45" s="195"/>
      <c r="J45" s="278">
        <f>SUM(G46:G53)</f>
        <v>570.95000000000005</v>
      </c>
      <c r="K45" s="288" t="s">
        <v>88</v>
      </c>
    </row>
    <row r="46" spans="1:11" ht="39.950000000000003" customHeight="1">
      <c r="A46" s="287"/>
      <c r="B46" s="198" t="s">
        <v>447</v>
      </c>
      <c r="C46" s="266"/>
      <c r="D46" s="266"/>
      <c r="E46" s="227"/>
      <c r="F46" s="268"/>
      <c r="G46" s="278">
        <v>7.1</v>
      </c>
      <c r="H46" s="195"/>
      <c r="I46" s="195"/>
      <c r="J46" s="278"/>
      <c r="K46" s="292"/>
    </row>
    <row r="47" spans="1:11" ht="39.950000000000003" customHeight="1">
      <c r="A47" s="287"/>
      <c r="B47" s="198" t="s">
        <v>449</v>
      </c>
      <c r="C47" s="266"/>
      <c r="D47" s="266"/>
      <c r="E47" s="227"/>
      <c r="F47" s="268"/>
      <c r="G47" s="278">
        <v>41.05</v>
      </c>
      <c r="H47" s="195"/>
      <c r="I47" s="195"/>
      <c r="J47" s="278"/>
      <c r="K47" s="292"/>
    </row>
    <row r="48" spans="1:11" ht="39.950000000000003" customHeight="1">
      <c r="A48" s="287"/>
      <c r="B48" s="198" t="s">
        <v>453</v>
      </c>
      <c r="C48" s="266"/>
      <c r="D48" s="266"/>
      <c r="E48" s="227"/>
      <c r="F48" s="268"/>
      <c r="G48" s="278">
        <v>93.2</v>
      </c>
      <c r="H48" s="195"/>
      <c r="I48" s="195"/>
      <c r="J48" s="278"/>
      <c r="K48" s="292"/>
    </row>
    <row r="49" spans="1:11" ht="39.950000000000003" customHeight="1">
      <c r="A49" s="287"/>
      <c r="B49" s="198" t="s">
        <v>454</v>
      </c>
      <c r="C49" s="266"/>
      <c r="D49" s="266"/>
      <c r="E49" s="227"/>
      <c r="F49" s="268"/>
      <c r="G49" s="278">
        <v>253.1</v>
      </c>
      <c r="H49" s="195"/>
      <c r="I49" s="195"/>
      <c r="J49" s="278"/>
      <c r="K49" s="292"/>
    </row>
    <row r="50" spans="1:11" ht="39.950000000000003" customHeight="1">
      <c r="A50" s="287"/>
      <c r="B50" s="198" t="s">
        <v>455</v>
      </c>
      <c r="C50" s="266"/>
      <c r="D50" s="266"/>
      <c r="E50" s="227"/>
      <c r="F50" s="268"/>
      <c r="G50" s="278">
        <v>92.5</v>
      </c>
      <c r="H50" s="195"/>
      <c r="I50" s="195"/>
      <c r="J50" s="278"/>
      <c r="K50" s="292"/>
    </row>
    <row r="51" spans="1:11" ht="39.950000000000003" customHeight="1">
      <c r="A51" s="287"/>
      <c r="B51" s="198" t="s">
        <v>456</v>
      </c>
      <c r="C51" s="266"/>
      <c r="D51" s="266"/>
      <c r="E51" s="227"/>
      <c r="F51" s="268"/>
      <c r="G51" s="278">
        <v>28.5</v>
      </c>
      <c r="H51" s="195"/>
      <c r="I51" s="195"/>
      <c r="J51" s="278"/>
      <c r="K51" s="292"/>
    </row>
    <row r="52" spans="1:11" ht="39.950000000000003" customHeight="1">
      <c r="A52" s="287"/>
      <c r="B52" s="198" t="s">
        <v>442</v>
      </c>
      <c r="C52" s="266"/>
      <c r="D52" s="266"/>
      <c r="E52" s="227"/>
      <c r="F52" s="268"/>
      <c r="G52" s="278">
        <v>11.7</v>
      </c>
      <c r="H52" s="195"/>
      <c r="I52" s="195"/>
      <c r="J52" s="278"/>
      <c r="K52" s="288"/>
    </row>
    <row r="53" spans="1:11" ht="39.950000000000003" customHeight="1">
      <c r="A53" s="287"/>
      <c r="B53" s="198" t="s">
        <v>443</v>
      </c>
      <c r="C53" s="266"/>
      <c r="D53" s="266"/>
      <c r="E53" s="227"/>
      <c r="F53" s="268"/>
      <c r="G53" s="278">
        <v>43.8</v>
      </c>
      <c r="H53" s="195"/>
      <c r="I53" s="195"/>
      <c r="J53" s="278"/>
      <c r="K53" s="288"/>
    </row>
    <row r="54" spans="1:11" ht="39.950000000000003" customHeight="1">
      <c r="A54" s="287" t="s">
        <v>98</v>
      </c>
      <c r="B54" s="201" t="s">
        <v>457</v>
      </c>
      <c r="C54" s="278"/>
      <c r="D54" s="278"/>
      <c r="E54" s="278"/>
      <c r="F54" s="278"/>
      <c r="G54" s="278"/>
      <c r="H54" s="278"/>
      <c r="I54" s="278"/>
      <c r="J54" s="278">
        <f>SUM(F55:F62)</f>
        <v>2642.7699999999995</v>
      </c>
      <c r="K54" s="292" t="s">
        <v>75</v>
      </c>
    </row>
    <row r="55" spans="1:11" ht="39.950000000000003" customHeight="1">
      <c r="A55" s="287"/>
      <c r="B55" s="198" t="s">
        <v>447</v>
      </c>
      <c r="C55" s="266"/>
      <c r="D55" s="266"/>
      <c r="E55" s="227"/>
      <c r="F55" s="268">
        <v>6.8</v>
      </c>
      <c r="G55" s="278"/>
      <c r="H55" s="195"/>
      <c r="I55" s="195"/>
      <c r="J55" s="278"/>
      <c r="K55" s="292"/>
    </row>
    <row r="56" spans="1:11" ht="39.950000000000003" customHeight="1">
      <c r="A56" s="287"/>
      <c r="B56" s="198" t="s">
        <v>449</v>
      </c>
      <c r="C56" s="266"/>
      <c r="D56" s="266"/>
      <c r="E56" s="227"/>
      <c r="F56" s="268">
        <v>276.67</v>
      </c>
      <c r="G56" s="278"/>
      <c r="H56" s="195"/>
      <c r="I56" s="195"/>
      <c r="J56" s="278"/>
      <c r="K56" s="292"/>
    </row>
    <row r="57" spans="1:11" ht="39.950000000000003" customHeight="1">
      <c r="A57" s="287"/>
      <c r="B57" s="198" t="s">
        <v>453</v>
      </c>
      <c r="C57" s="266"/>
      <c r="D57" s="266"/>
      <c r="E57" s="227"/>
      <c r="F57" s="268">
        <v>171.4</v>
      </c>
      <c r="G57" s="278"/>
      <c r="H57" s="195"/>
      <c r="I57" s="195"/>
      <c r="J57" s="278"/>
      <c r="K57" s="292"/>
    </row>
    <row r="58" spans="1:11" ht="39.950000000000003" customHeight="1">
      <c r="A58" s="287"/>
      <c r="B58" s="198" t="s">
        <v>454</v>
      </c>
      <c r="C58" s="266"/>
      <c r="D58" s="266"/>
      <c r="E58" s="227"/>
      <c r="F58" s="268">
        <v>188.5</v>
      </c>
      <c r="G58" s="278"/>
      <c r="H58" s="195"/>
      <c r="I58" s="195"/>
      <c r="J58" s="278"/>
      <c r="K58" s="292"/>
    </row>
    <row r="59" spans="1:11" ht="39.950000000000003" customHeight="1">
      <c r="A59" s="287"/>
      <c r="B59" s="198" t="s">
        <v>455</v>
      </c>
      <c r="C59" s="266"/>
      <c r="D59" s="266"/>
      <c r="E59" s="227"/>
      <c r="F59" s="268">
        <v>1256.5999999999999</v>
      </c>
      <c r="G59" s="278"/>
      <c r="H59" s="195"/>
      <c r="I59" s="195"/>
      <c r="J59" s="278"/>
      <c r="K59" s="292"/>
    </row>
    <row r="60" spans="1:11" ht="39.950000000000003" customHeight="1">
      <c r="A60" s="287"/>
      <c r="B60" s="198" t="s">
        <v>456</v>
      </c>
      <c r="C60" s="266"/>
      <c r="D60" s="266"/>
      <c r="E60" s="227"/>
      <c r="F60" s="268">
        <v>397.4</v>
      </c>
      <c r="G60" s="278"/>
      <c r="H60" s="195"/>
      <c r="I60" s="195"/>
      <c r="J60" s="278"/>
      <c r="K60" s="292"/>
    </row>
    <row r="61" spans="1:11" ht="39.950000000000003" customHeight="1">
      <c r="A61" s="287"/>
      <c r="B61" s="198" t="s">
        <v>442</v>
      </c>
      <c r="C61" s="266"/>
      <c r="D61" s="266"/>
      <c r="E61" s="227"/>
      <c r="F61" s="268">
        <v>77.2</v>
      </c>
      <c r="G61" s="278"/>
      <c r="H61" s="195"/>
      <c r="I61" s="195"/>
      <c r="J61" s="278"/>
      <c r="K61" s="288"/>
    </row>
    <row r="62" spans="1:11" ht="39.950000000000003" customHeight="1">
      <c r="A62" s="287"/>
      <c r="B62" s="198" t="s">
        <v>443</v>
      </c>
      <c r="C62" s="266"/>
      <c r="D62" s="266"/>
      <c r="E62" s="227"/>
      <c r="F62" s="268">
        <v>268.2</v>
      </c>
      <c r="G62" s="278"/>
      <c r="H62" s="195"/>
      <c r="I62" s="195"/>
      <c r="J62" s="278"/>
      <c r="K62" s="288"/>
    </row>
    <row r="63" spans="1:11" ht="39.950000000000003" customHeight="1">
      <c r="A63" s="287" t="s">
        <v>100</v>
      </c>
      <c r="B63" s="198" t="s">
        <v>102</v>
      </c>
      <c r="C63" s="278"/>
      <c r="D63" s="278"/>
      <c r="E63" s="278"/>
      <c r="F63" s="278"/>
      <c r="G63" s="278"/>
      <c r="H63" s="278"/>
      <c r="I63" s="278"/>
      <c r="J63" s="278">
        <f>SUM(H64:H66)</f>
        <v>9454</v>
      </c>
      <c r="K63" s="292" t="s">
        <v>103</v>
      </c>
    </row>
    <row r="64" spans="1:11" ht="39.950000000000003" customHeight="1">
      <c r="A64" s="287"/>
      <c r="B64" s="198" t="s">
        <v>458</v>
      </c>
      <c r="C64" s="266"/>
      <c r="D64" s="266"/>
      <c r="E64" s="227"/>
      <c r="F64" s="268"/>
      <c r="G64" s="278"/>
      <c r="H64" s="195">
        <v>7934</v>
      </c>
      <c r="I64" s="195"/>
      <c r="J64" s="278"/>
      <c r="K64" s="292"/>
    </row>
    <row r="65" spans="1:11" ht="39.950000000000003" customHeight="1">
      <c r="A65" s="287"/>
      <c r="B65" s="198" t="s">
        <v>459</v>
      </c>
      <c r="C65" s="266"/>
      <c r="D65" s="266"/>
      <c r="E65" s="227"/>
      <c r="F65" s="268"/>
      <c r="G65" s="278"/>
      <c r="H65" s="195">
        <v>64</v>
      </c>
      <c r="I65" s="195"/>
      <c r="J65" s="278"/>
      <c r="K65" s="292"/>
    </row>
    <row r="66" spans="1:11" ht="39.950000000000003" customHeight="1">
      <c r="A66" s="287"/>
      <c r="B66" s="198" t="s">
        <v>460</v>
      </c>
      <c r="C66" s="266"/>
      <c r="D66" s="266"/>
      <c r="E66" s="227"/>
      <c r="F66" s="268"/>
      <c r="G66" s="278"/>
      <c r="H66" s="268">
        <v>1456</v>
      </c>
      <c r="I66" s="195"/>
      <c r="J66" s="278"/>
      <c r="K66" s="292"/>
    </row>
    <row r="67" spans="1:11" ht="39.950000000000003" customHeight="1">
      <c r="A67" s="287" t="s">
        <v>104</v>
      </c>
      <c r="B67" s="198" t="s">
        <v>106</v>
      </c>
      <c r="C67" s="278"/>
      <c r="D67" s="278"/>
      <c r="E67" s="278"/>
      <c r="F67" s="278"/>
      <c r="G67" s="278"/>
      <c r="H67" s="278"/>
      <c r="I67" s="278"/>
      <c r="J67" s="278">
        <f>SUM(H68:H71)</f>
        <v>8429</v>
      </c>
      <c r="K67" s="292" t="s">
        <v>103</v>
      </c>
    </row>
    <row r="68" spans="1:11" ht="39.950000000000003" customHeight="1">
      <c r="A68" s="287"/>
      <c r="B68" s="198" t="s">
        <v>449</v>
      </c>
      <c r="C68" s="266"/>
      <c r="D68" s="266"/>
      <c r="E68" s="227"/>
      <c r="F68" s="268"/>
      <c r="G68" s="278"/>
      <c r="H68" s="195">
        <v>3115</v>
      </c>
      <c r="I68" s="195"/>
      <c r="J68" s="278"/>
      <c r="K68" s="292"/>
    </row>
    <row r="69" spans="1:11" ht="39.950000000000003" customHeight="1">
      <c r="A69" s="287"/>
      <c r="B69" s="198" t="s">
        <v>459</v>
      </c>
      <c r="C69" s="266"/>
      <c r="D69" s="266"/>
      <c r="E69" s="227"/>
      <c r="F69" s="268"/>
      <c r="G69" s="278"/>
      <c r="H69" s="195">
        <v>1947</v>
      </c>
      <c r="I69" s="195"/>
      <c r="J69" s="278"/>
      <c r="K69" s="292"/>
    </row>
    <row r="70" spans="1:11" ht="39.950000000000003" customHeight="1">
      <c r="A70" s="287"/>
      <c r="B70" s="198" t="s">
        <v>460</v>
      </c>
      <c r="C70" s="266"/>
      <c r="D70" s="266"/>
      <c r="E70" s="227"/>
      <c r="F70" s="268"/>
      <c r="G70" s="278"/>
      <c r="H70" s="195">
        <v>229</v>
      </c>
      <c r="I70" s="195"/>
      <c r="J70" s="278"/>
      <c r="K70" s="292"/>
    </row>
    <row r="71" spans="1:11" ht="39.950000000000003" customHeight="1">
      <c r="A71" s="287"/>
      <c r="B71" s="198" t="s">
        <v>461</v>
      </c>
      <c r="C71" s="266"/>
      <c r="D71" s="266"/>
      <c r="E71" s="227"/>
      <c r="F71" s="268"/>
      <c r="G71" s="278"/>
      <c r="H71" s="195">
        <v>3138</v>
      </c>
      <c r="I71" s="195"/>
      <c r="J71" s="278"/>
      <c r="K71" s="292"/>
    </row>
    <row r="72" spans="1:11" ht="39.950000000000003" customHeight="1">
      <c r="A72" s="287" t="s">
        <v>107</v>
      </c>
      <c r="B72" s="198" t="s">
        <v>462</v>
      </c>
      <c r="C72" s="278"/>
      <c r="D72" s="278"/>
      <c r="E72" s="278"/>
      <c r="F72" s="278"/>
      <c r="G72" s="278"/>
      <c r="H72" s="278"/>
      <c r="I72" s="278"/>
      <c r="J72" s="278">
        <f>SUM(H73:H77)</f>
        <v>17660</v>
      </c>
      <c r="K72" s="288" t="s">
        <v>103</v>
      </c>
    </row>
    <row r="73" spans="1:11" ht="39.950000000000003" customHeight="1">
      <c r="A73" s="287"/>
      <c r="B73" s="198" t="s">
        <v>447</v>
      </c>
      <c r="C73" s="266"/>
      <c r="D73" s="266"/>
      <c r="E73" s="227"/>
      <c r="F73" s="268"/>
      <c r="G73" s="278"/>
      <c r="H73" s="195">
        <v>841</v>
      </c>
      <c r="I73" s="195"/>
      <c r="J73" s="278"/>
      <c r="K73" s="292"/>
    </row>
    <row r="74" spans="1:11" ht="39.950000000000003" customHeight="1">
      <c r="A74" s="287"/>
      <c r="B74" s="198" t="s">
        <v>463</v>
      </c>
      <c r="C74" s="266"/>
      <c r="D74" s="266"/>
      <c r="E74" s="227"/>
      <c r="F74" s="268"/>
      <c r="G74" s="278"/>
      <c r="H74" s="195">
        <v>3282</v>
      </c>
      <c r="I74" s="195"/>
      <c r="J74" s="278"/>
      <c r="K74" s="292"/>
    </row>
    <row r="75" spans="1:11" ht="39.950000000000003" customHeight="1">
      <c r="A75" s="287"/>
      <c r="B75" s="198" t="s">
        <v>458</v>
      </c>
      <c r="C75" s="266"/>
      <c r="D75" s="266"/>
      <c r="E75" s="227"/>
      <c r="F75" s="268"/>
      <c r="G75" s="278"/>
      <c r="H75" s="195">
        <v>2134</v>
      </c>
      <c r="I75" s="195"/>
      <c r="J75" s="278"/>
      <c r="K75" s="292"/>
    </row>
    <row r="76" spans="1:11" ht="39.950000000000003" customHeight="1">
      <c r="A76" s="287"/>
      <c r="B76" s="198" t="s">
        <v>459</v>
      </c>
      <c r="C76" s="266"/>
      <c r="D76" s="266"/>
      <c r="E76" s="227"/>
      <c r="F76" s="268"/>
      <c r="G76" s="278"/>
      <c r="H76" s="195">
        <v>5018</v>
      </c>
      <c r="I76" s="195"/>
      <c r="J76" s="278"/>
      <c r="K76" s="292"/>
    </row>
    <row r="77" spans="1:11" ht="39.950000000000003" customHeight="1">
      <c r="A77" s="287"/>
      <c r="B77" s="198" t="s">
        <v>460</v>
      </c>
      <c r="C77" s="266"/>
      <c r="D77" s="266"/>
      <c r="E77" s="227"/>
      <c r="F77" s="268"/>
      <c r="G77" s="278"/>
      <c r="H77" s="195">
        <v>6385</v>
      </c>
      <c r="I77" s="195"/>
      <c r="J77" s="278"/>
      <c r="K77" s="292"/>
    </row>
    <row r="78" spans="1:11" ht="39.950000000000003" customHeight="1">
      <c r="A78" s="287" t="s">
        <v>110</v>
      </c>
      <c r="B78" s="198" t="s">
        <v>113</v>
      </c>
      <c r="C78" s="278"/>
      <c r="D78" s="278"/>
      <c r="E78" s="278"/>
      <c r="F78" s="278"/>
      <c r="G78" s="278"/>
      <c r="H78" s="278"/>
      <c r="I78" s="278"/>
      <c r="J78" s="278">
        <f>E79</f>
        <v>113.92</v>
      </c>
      <c r="K78" s="288" t="s">
        <v>79</v>
      </c>
    </row>
    <row r="79" spans="1:11" ht="39.950000000000003" customHeight="1">
      <c r="A79" s="287"/>
      <c r="B79" s="198" t="s">
        <v>464</v>
      </c>
      <c r="C79" s="266"/>
      <c r="D79" s="266"/>
      <c r="E79" s="227">
        <v>113.92</v>
      </c>
      <c r="F79" s="268"/>
      <c r="G79" s="268"/>
      <c r="H79" s="195"/>
      <c r="I79" s="195"/>
      <c r="J79" s="278"/>
      <c r="K79" s="292"/>
    </row>
    <row r="80" spans="1:11" ht="39.950000000000003" customHeight="1">
      <c r="A80" s="290">
        <v>5.2</v>
      </c>
      <c r="B80" s="207" t="s">
        <v>114</v>
      </c>
      <c r="C80" s="207"/>
      <c r="D80" s="207"/>
      <c r="E80" s="207"/>
      <c r="F80" s="207"/>
      <c r="G80" s="207"/>
      <c r="H80" s="207"/>
      <c r="I80" s="207"/>
      <c r="J80" s="207"/>
      <c r="K80" s="291"/>
    </row>
    <row r="81" spans="1:11" ht="45" customHeight="1">
      <c r="A81" s="287" t="s">
        <v>115</v>
      </c>
      <c r="B81" s="198" t="s">
        <v>116</v>
      </c>
      <c r="C81" s="278"/>
      <c r="D81" s="278"/>
      <c r="E81" s="278"/>
      <c r="F81" s="278"/>
      <c r="G81" s="278"/>
      <c r="H81" s="278"/>
      <c r="I81" s="278"/>
      <c r="J81" s="278">
        <f>SUM(G82:G84)</f>
        <v>504.7</v>
      </c>
      <c r="K81" s="292" t="s">
        <v>88</v>
      </c>
    </row>
    <row r="82" spans="1:11" ht="39.950000000000003" customHeight="1">
      <c r="A82" s="287"/>
      <c r="B82" s="198" t="s">
        <v>465</v>
      </c>
      <c r="C82" s="266"/>
      <c r="D82" s="266"/>
      <c r="E82" s="227"/>
      <c r="F82" s="268"/>
      <c r="G82" s="278">
        <v>41.3</v>
      </c>
      <c r="H82" s="195"/>
      <c r="I82" s="195"/>
      <c r="J82" s="278"/>
      <c r="K82" s="292"/>
    </row>
    <row r="83" spans="1:11" ht="39.950000000000003" customHeight="1">
      <c r="A83" s="287"/>
      <c r="B83" s="198" t="s">
        <v>466</v>
      </c>
      <c r="C83" s="266"/>
      <c r="D83" s="266"/>
      <c r="E83" s="227"/>
      <c r="F83" s="268"/>
      <c r="G83" s="278">
        <v>140.5</v>
      </c>
      <c r="H83" s="195"/>
      <c r="I83" s="195"/>
      <c r="J83" s="278"/>
      <c r="K83" s="292"/>
    </row>
    <row r="84" spans="1:11" ht="39.950000000000003" customHeight="1">
      <c r="A84" s="287"/>
      <c r="B84" s="198" t="s">
        <v>467</v>
      </c>
      <c r="C84" s="266"/>
      <c r="D84" s="266"/>
      <c r="E84" s="227"/>
      <c r="F84" s="268"/>
      <c r="G84" s="278">
        <v>322.89999999999998</v>
      </c>
      <c r="H84" s="195"/>
      <c r="I84" s="195"/>
      <c r="J84" s="278"/>
      <c r="K84" s="292"/>
    </row>
    <row r="85" spans="1:11" ht="51.75" customHeight="1">
      <c r="A85" s="287" t="s">
        <v>117</v>
      </c>
      <c r="B85" s="198" t="s">
        <v>118</v>
      </c>
      <c r="C85" s="278"/>
      <c r="D85" s="278"/>
      <c r="E85" s="278"/>
      <c r="F85" s="278"/>
      <c r="G85" s="278"/>
      <c r="H85" s="278"/>
      <c r="I85" s="278"/>
      <c r="J85" s="278">
        <f>SUM(F86:F88)</f>
        <v>2785.6000000000004</v>
      </c>
      <c r="K85" s="292" t="s">
        <v>75</v>
      </c>
    </row>
    <row r="86" spans="1:11" ht="39.950000000000003" customHeight="1">
      <c r="A86" s="287"/>
      <c r="B86" s="198" t="s">
        <v>465</v>
      </c>
      <c r="C86" s="266"/>
      <c r="D86" s="266"/>
      <c r="E86" s="227"/>
      <c r="F86" s="268">
        <v>571.9</v>
      </c>
      <c r="G86" s="278"/>
      <c r="H86" s="195"/>
      <c r="I86" s="195"/>
      <c r="J86" s="278"/>
      <c r="K86" s="292"/>
    </row>
    <row r="87" spans="1:11" ht="39.950000000000003" customHeight="1">
      <c r="A87" s="287"/>
      <c r="B87" s="198" t="s">
        <v>466</v>
      </c>
      <c r="C87" s="266"/>
      <c r="D87" s="266"/>
      <c r="E87" s="227"/>
      <c r="F87" s="268">
        <v>1318.9</v>
      </c>
      <c r="G87" s="278"/>
      <c r="H87" s="195"/>
      <c r="I87" s="195"/>
      <c r="J87" s="278"/>
      <c r="K87" s="292"/>
    </row>
    <row r="88" spans="1:11" ht="39.950000000000003" customHeight="1">
      <c r="A88" s="287"/>
      <c r="B88" s="198" t="s">
        <v>468</v>
      </c>
      <c r="C88" s="266"/>
      <c r="D88" s="266"/>
      <c r="E88" s="227"/>
      <c r="F88" s="268">
        <v>894.8</v>
      </c>
      <c r="G88" s="278"/>
      <c r="H88" s="195"/>
      <c r="I88" s="195"/>
      <c r="J88" s="278"/>
      <c r="K88" s="292"/>
    </row>
    <row r="89" spans="1:11" ht="39.950000000000003" customHeight="1">
      <c r="A89" s="287" t="s">
        <v>119</v>
      </c>
      <c r="B89" s="198" t="s">
        <v>102</v>
      </c>
      <c r="C89" s="278"/>
      <c r="D89" s="278"/>
      <c r="E89" s="278"/>
      <c r="F89" s="278"/>
      <c r="G89" s="278"/>
      <c r="H89" s="278"/>
      <c r="I89" s="278"/>
      <c r="J89" s="278">
        <f>H90</f>
        <v>1023</v>
      </c>
      <c r="K89" s="292" t="s">
        <v>103</v>
      </c>
    </row>
    <row r="90" spans="1:11" ht="39.950000000000003" customHeight="1">
      <c r="A90" s="287"/>
      <c r="B90" s="198" t="s">
        <v>469</v>
      </c>
      <c r="C90" s="278"/>
      <c r="D90" s="278"/>
      <c r="E90" s="278"/>
      <c r="F90" s="278"/>
      <c r="G90" s="278"/>
      <c r="H90" s="278">
        <v>1023</v>
      </c>
      <c r="I90" s="278"/>
      <c r="J90" s="278"/>
      <c r="K90" s="292"/>
    </row>
    <row r="91" spans="1:11" ht="39.950000000000003" customHeight="1">
      <c r="A91" s="287" t="s">
        <v>120</v>
      </c>
      <c r="B91" s="198" t="s">
        <v>106</v>
      </c>
      <c r="C91" s="278"/>
      <c r="D91" s="278"/>
      <c r="E91" s="278"/>
      <c r="F91" s="278"/>
      <c r="G91" s="278"/>
      <c r="H91" s="278"/>
      <c r="I91" s="278"/>
      <c r="J91" s="278">
        <f>SUM(H92:H93)</f>
        <v>28397</v>
      </c>
      <c r="K91" s="292" t="s">
        <v>103</v>
      </c>
    </row>
    <row r="92" spans="1:11" ht="39.950000000000003" customHeight="1">
      <c r="A92" s="287"/>
      <c r="B92" s="198" t="s">
        <v>470</v>
      </c>
      <c r="C92" s="278"/>
      <c r="D92" s="278"/>
      <c r="E92" s="278"/>
      <c r="F92" s="278"/>
      <c r="G92" s="278"/>
      <c r="H92" s="278">
        <v>22483</v>
      </c>
      <c r="I92" s="278"/>
      <c r="J92" s="278"/>
      <c r="K92" s="292"/>
    </row>
    <row r="93" spans="1:11" ht="39.950000000000003" customHeight="1">
      <c r="A93" s="287"/>
      <c r="B93" s="198" t="s">
        <v>469</v>
      </c>
      <c r="C93" s="278"/>
      <c r="D93" s="278"/>
      <c r="E93" s="278"/>
      <c r="F93" s="278"/>
      <c r="G93" s="278"/>
      <c r="H93" s="278">
        <v>5914</v>
      </c>
      <c r="I93" s="278"/>
      <c r="J93" s="278"/>
      <c r="K93" s="292"/>
    </row>
    <row r="94" spans="1:11" ht="39.950000000000003" customHeight="1">
      <c r="A94" s="287" t="s">
        <v>122</v>
      </c>
      <c r="B94" s="198" t="s">
        <v>462</v>
      </c>
      <c r="C94" s="278"/>
      <c r="D94" s="278"/>
      <c r="E94" s="278"/>
      <c r="F94" s="278"/>
      <c r="G94" s="278"/>
      <c r="H94" s="278"/>
      <c r="I94" s="278"/>
      <c r="J94" s="278">
        <f>SUM(H95:H96)</f>
        <v>32498</v>
      </c>
      <c r="K94" s="288" t="s">
        <v>103</v>
      </c>
    </row>
    <row r="95" spans="1:11" ht="39.950000000000003" customHeight="1">
      <c r="A95" s="287"/>
      <c r="B95" s="198" t="s">
        <v>470</v>
      </c>
      <c r="C95" s="278"/>
      <c r="D95" s="278"/>
      <c r="E95" s="278"/>
      <c r="F95" s="278"/>
      <c r="G95" s="278"/>
      <c r="H95" s="278">
        <v>22194</v>
      </c>
      <c r="I95" s="278"/>
      <c r="J95" s="278"/>
      <c r="K95" s="292"/>
    </row>
    <row r="96" spans="1:11" ht="39.950000000000003" customHeight="1">
      <c r="A96" s="287"/>
      <c r="B96" s="198" t="s">
        <v>469</v>
      </c>
      <c r="C96" s="278"/>
      <c r="D96" s="278"/>
      <c r="E96" s="278"/>
      <c r="F96" s="278"/>
      <c r="G96" s="278"/>
      <c r="H96" s="278">
        <v>10304</v>
      </c>
      <c r="I96" s="278"/>
      <c r="J96" s="278"/>
      <c r="K96" s="288"/>
    </row>
    <row r="97" spans="1:11" ht="39.950000000000003" customHeight="1">
      <c r="A97" s="287" t="s">
        <v>124</v>
      </c>
      <c r="B97" s="198" t="s">
        <v>471</v>
      </c>
      <c r="C97" s="278"/>
      <c r="D97" s="278"/>
      <c r="E97" s="278"/>
      <c r="F97" s="278"/>
      <c r="G97" s="278"/>
      <c r="H97" s="278"/>
      <c r="I97" s="278"/>
      <c r="J97" s="278">
        <f>SUM(E98:E105)</f>
        <v>2653.8500000000004</v>
      </c>
      <c r="K97" s="292" t="s">
        <v>75</v>
      </c>
    </row>
    <row r="98" spans="1:11" ht="39.950000000000003" customHeight="1">
      <c r="A98" s="287"/>
      <c r="B98" s="198" t="s">
        <v>472</v>
      </c>
      <c r="C98" s="278"/>
      <c r="D98" s="278"/>
      <c r="E98" s="278">
        <v>331.86</v>
      </c>
      <c r="F98" s="278"/>
      <c r="G98" s="278"/>
      <c r="H98" s="278"/>
      <c r="I98" s="278"/>
      <c r="J98" s="278"/>
      <c r="K98" s="292"/>
    </row>
    <row r="99" spans="1:11" ht="39.950000000000003" customHeight="1">
      <c r="A99" s="287"/>
      <c r="B99" s="198" t="s">
        <v>473</v>
      </c>
      <c r="C99" s="278"/>
      <c r="D99" s="278"/>
      <c r="E99" s="278">
        <v>331.86</v>
      </c>
      <c r="F99" s="278"/>
      <c r="G99" s="278"/>
      <c r="H99" s="278"/>
      <c r="I99" s="278"/>
      <c r="J99" s="278"/>
      <c r="K99" s="292"/>
    </row>
    <row r="100" spans="1:11" ht="39.950000000000003" customHeight="1">
      <c r="A100" s="287"/>
      <c r="B100" s="198" t="s">
        <v>474</v>
      </c>
      <c r="C100" s="278"/>
      <c r="D100" s="278"/>
      <c r="E100" s="278">
        <v>623.70000000000005</v>
      </c>
      <c r="F100" s="278"/>
      <c r="G100" s="278"/>
      <c r="H100" s="278"/>
      <c r="I100" s="278"/>
      <c r="J100" s="278"/>
      <c r="K100" s="292"/>
    </row>
    <row r="101" spans="1:11" ht="39.950000000000003" customHeight="1">
      <c r="A101" s="287"/>
      <c r="B101" s="198" t="s">
        <v>475</v>
      </c>
      <c r="C101" s="278"/>
      <c r="D101" s="278"/>
      <c r="E101" s="278">
        <v>645.75</v>
      </c>
      <c r="F101" s="278"/>
      <c r="G101" s="278"/>
      <c r="H101" s="278"/>
      <c r="I101" s="278"/>
      <c r="J101" s="278"/>
      <c r="K101" s="292"/>
    </row>
    <row r="102" spans="1:11" ht="39.950000000000003" customHeight="1">
      <c r="A102" s="287"/>
      <c r="B102" s="198" t="s">
        <v>476</v>
      </c>
      <c r="C102" s="278"/>
      <c r="D102" s="278"/>
      <c r="E102" s="278">
        <v>331.86</v>
      </c>
      <c r="F102" s="278"/>
      <c r="G102" s="278"/>
      <c r="H102" s="278"/>
      <c r="I102" s="278"/>
      <c r="J102" s="278"/>
      <c r="K102" s="292"/>
    </row>
    <row r="103" spans="1:11" ht="39.950000000000003" customHeight="1">
      <c r="A103" s="287"/>
      <c r="B103" s="198" t="s">
        <v>477</v>
      </c>
      <c r="C103" s="278"/>
      <c r="D103" s="278"/>
      <c r="E103" s="278">
        <v>331.86</v>
      </c>
      <c r="F103" s="278"/>
      <c r="G103" s="278"/>
      <c r="H103" s="278"/>
      <c r="I103" s="278"/>
      <c r="J103" s="278"/>
      <c r="K103" s="292"/>
    </row>
    <row r="104" spans="1:11" ht="39.950000000000003" customHeight="1">
      <c r="A104" s="287"/>
      <c r="B104" s="198" t="s">
        <v>478</v>
      </c>
      <c r="C104" s="278"/>
      <c r="D104" s="278"/>
      <c r="E104" s="278">
        <v>6.56</v>
      </c>
      <c r="F104" s="278"/>
      <c r="G104" s="278"/>
      <c r="H104" s="278"/>
      <c r="I104" s="278"/>
      <c r="J104" s="278"/>
      <c r="K104" s="292"/>
    </row>
    <row r="105" spans="1:11" ht="39.950000000000003" customHeight="1">
      <c r="A105" s="287"/>
      <c r="B105" s="198" t="s">
        <v>479</v>
      </c>
      <c r="C105" s="278"/>
      <c r="D105" s="278"/>
      <c r="E105" s="278">
        <v>50.4</v>
      </c>
      <c r="F105" s="278"/>
      <c r="G105" s="278"/>
      <c r="H105" s="278"/>
      <c r="I105" s="278"/>
      <c r="J105" s="278"/>
      <c r="K105" s="292"/>
    </row>
    <row r="106" spans="1:11" ht="39.950000000000003" customHeight="1">
      <c r="A106" s="282">
        <v>6</v>
      </c>
      <c r="B106" s="188" t="s">
        <v>128</v>
      </c>
      <c r="C106" s="188"/>
      <c r="D106" s="188"/>
      <c r="E106" s="188"/>
      <c r="F106" s="188"/>
      <c r="G106" s="188"/>
      <c r="H106" s="188"/>
      <c r="I106" s="188"/>
      <c r="J106" s="188"/>
      <c r="K106" s="283"/>
    </row>
    <row r="107" spans="1:11" ht="51.75" customHeight="1">
      <c r="A107" s="293">
        <v>6.1</v>
      </c>
      <c r="B107" s="216" t="s">
        <v>129</v>
      </c>
      <c r="C107" s="278"/>
      <c r="D107" s="278"/>
      <c r="E107" s="278"/>
      <c r="F107" s="269"/>
      <c r="G107" s="278"/>
      <c r="H107" s="278"/>
      <c r="I107" s="278"/>
      <c r="J107" s="269">
        <f>SUM(F108:F292)</f>
        <v>3345.2200199999984</v>
      </c>
      <c r="K107" s="294" t="s">
        <v>75</v>
      </c>
    </row>
    <row r="108" spans="1:11" ht="39.950000000000003" customHeight="1">
      <c r="A108" s="293"/>
      <c r="B108" s="216" t="s">
        <v>480</v>
      </c>
      <c r="C108" s="278"/>
      <c r="D108" s="278"/>
      <c r="E108" s="278">
        <v>8.7750000000000004</v>
      </c>
      <c r="F108" s="269">
        <f t="shared" ref="F108:F114" si="0">E108*I108</f>
        <v>25.447500000000002</v>
      </c>
      <c r="G108" s="278"/>
      <c r="H108" s="278"/>
      <c r="I108" s="278">
        <v>2.9</v>
      </c>
      <c r="J108" s="269"/>
      <c r="K108" s="294"/>
    </row>
    <row r="109" spans="1:11" ht="39.950000000000003" customHeight="1">
      <c r="A109" s="293"/>
      <c r="B109" s="216" t="s">
        <v>481</v>
      </c>
      <c r="C109" s="278"/>
      <c r="D109" s="278"/>
      <c r="E109" s="279">
        <v>8.59</v>
      </c>
      <c r="F109" s="269">
        <f t="shared" si="0"/>
        <v>24.910999999999998</v>
      </c>
      <c r="G109" s="278"/>
      <c r="H109" s="278"/>
      <c r="I109" s="278">
        <v>2.9</v>
      </c>
      <c r="J109" s="269"/>
      <c r="K109" s="294"/>
    </row>
    <row r="110" spans="1:11" ht="39.950000000000003" customHeight="1">
      <c r="A110" s="293"/>
      <c r="B110" s="216" t="s">
        <v>482</v>
      </c>
      <c r="C110" s="278"/>
      <c r="D110" s="278"/>
      <c r="E110" s="278">
        <v>8.8000000000000007</v>
      </c>
      <c r="F110" s="269">
        <f t="shared" si="0"/>
        <v>25.52</v>
      </c>
      <c r="G110" s="278"/>
      <c r="H110" s="278"/>
      <c r="I110" s="278">
        <v>2.9</v>
      </c>
      <c r="J110" s="269"/>
      <c r="K110" s="294"/>
    </row>
    <row r="111" spans="1:11" ht="39.950000000000003" customHeight="1">
      <c r="A111" s="293"/>
      <c r="B111" s="216" t="s">
        <v>483</v>
      </c>
      <c r="C111" s="278"/>
      <c r="D111" s="278"/>
      <c r="E111" s="278">
        <v>8.8000000000000007</v>
      </c>
      <c r="F111" s="269">
        <f t="shared" si="0"/>
        <v>25.52</v>
      </c>
      <c r="G111" s="278"/>
      <c r="H111" s="278"/>
      <c r="I111" s="278">
        <v>2.9</v>
      </c>
      <c r="J111" s="269"/>
      <c r="K111" s="294"/>
    </row>
    <row r="112" spans="1:11" ht="39.950000000000003" customHeight="1">
      <c r="A112" s="293"/>
      <c r="B112" s="216" t="s">
        <v>484</v>
      </c>
      <c r="C112" s="278"/>
      <c r="D112" s="278"/>
      <c r="E112" s="278">
        <v>8.7750000000000004</v>
      </c>
      <c r="F112" s="269">
        <f t="shared" si="0"/>
        <v>25.447500000000002</v>
      </c>
      <c r="G112" s="278"/>
      <c r="H112" s="278"/>
      <c r="I112" s="278">
        <v>2.9</v>
      </c>
      <c r="J112" s="269"/>
      <c r="K112" s="294"/>
    </row>
    <row r="113" spans="1:11" ht="39.950000000000003" customHeight="1">
      <c r="A113" s="293"/>
      <c r="B113" s="216" t="s">
        <v>485</v>
      </c>
      <c r="C113" s="278"/>
      <c r="D113" s="278"/>
      <c r="E113" s="278">
        <v>6.6</v>
      </c>
      <c r="F113" s="269">
        <f t="shared" si="0"/>
        <v>22.043999999999997</v>
      </c>
      <c r="G113" s="278"/>
      <c r="H113" s="278"/>
      <c r="I113" s="278">
        <v>3.34</v>
      </c>
      <c r="J113" s="269"/>
      <c r="K113" s="294"/>
    </row>
    <row r="114" spans="1:11" ht="39.950000000000003" customHeight="1">
      <c r="A114" s="293"/>
      <c r="B114" s="216" t="s">
        <v>486</v>
      </c>
      <c r="C114" s="278"/>
      <c r="D114" s="278"/>
      <c r="E114" s="278">
        <v>8.7750000000000004</v>
      </c>
      <c r="F114" s="269">
        <f t="shared" si="0"/>
        <v>25.447500000000002</v>
      </c>
      <c r="G114" s="278"/>
      <c r="H114" s="278"/>
      <c r="I114" s="278">
        <v>2.9</v>
      </c>
      <c r="J114" s="269"/>
      <c r="K114" s="294"/>
    </row>
    <row r="115" spans="1:11" ht="39.950000000000003" customHeight="1">
      <c r="A115" s="293"/>
      <c r="B115" s="216" t="s">
        <v>487</v>
      </c>
      <c r="C115" s="278"/>
      <c r="D115" s="278"/>
      <c r="E115" s="278">
        <v>8.5649999999999995</v>
      </c>
      <c r="F115" s="269">
        <f t="shared" ref="F115:F186" si="1">E115*I115</f>
        <v>24.838499999999996</v>
      </c>
      <c r="G115" s="278"/>
      <c r="H115" s="278"/>
      <c r="I115" s="278">
        <v>2.9</v>
      </c>
      <c r="J115" s="269"/>
      <c r="K115" s="294"/>
    </row>
    <row r="116" spans="1:11" ht="39.950000000000003" customHeight="1">
      <c r="A116" s="293"/>
      <c r="B116" s="216" t="s">
        <v>488</v>
      </c>
      <c r="C116" s="278"/>
      <c r="D116" s="278"/>
      <c r="E116" s="278">
        <v>8.8249999999999993</v>
      </c>
      <c r="F116" s="269">
        <f t="shared" si="1"/>
        <v>25.592499999999998</v>
      </c>
      <c r="G116" s="278"/>
      <c r="H116" s="278"/>
      <c r="I116" s="278">
        <v>2.9</v>
      </c>
      <c r="J116" s="269"/>
      <c r="K116" s="294"/>
    </row>
    <row r="117" spans="1:11" ht="39.950000000000003" customHeight="1">
      <c r="A117" s="293"/>
      <c r="B117" s="216" t="s">
        <v>489</v>
      </c>
      <c r="C117" s="278"/>
      <c r="D117" s="278"/>
      <c r="E117" s="278">
        <v>8.8000000000000007</v>
      </c>
      <c r="F117" s="269">
        <f t="shared" si="1"/>
        <v>25.52</v>
      </c>
      <c r="G117" s="278"/>
      <c r="H117" s="278"/>
      <c r="I117" s="278">
        <v>2.9</v>
      </c>
      <c r="J117" s="269"/>
      <c r="K117" s="294"/>
    </row>
    <row r="118" spans="1:11" ht="39.950000000000003" customHeight="1">
      <c r="A118" s="293"/>
      <c r="B118" s="216" t="s">
        <v>490</v>
      </c>
      <c r="C118" s="278"/>
      <c r="D118" s="278"/>
      <c r="E118" s="278">
        <v>8.7750000000000004</v>
      </c>
      <c r="F118" s="269">
        <f t="shared" si="1"/>
        <v>25.447500000000002</v>
      </c>
      <c r="G118" s="278"/>
      <c r="H118" s="278"/>
      <c r="I118" s="278">
        <v>2.9</v>
      </c>
      <c r="J118" s="269"/>
      <c r="K118" s="294"/>
    </row>
    <row r="119" spans="1:11" ht="39.950000000000003" customHeight="1">
      <c r="A119" s="293"/>
      <c r="B119" s="216" t="s">
        <v>491</v>
      </c>
      <c r="C119" s="278"/>
      <c r="D119" s="278"/>
      <c r="E119" s="278">
        <v>6.95</v>
      </c>
      <c r="F119" s="269">
        <f t="shared" si="1"/>
        <v>20.155000000000001</v>
      </c>
      <c r="G119" s="278"/>
      <c r="H119" s="278"/>
      <c r="I119" s="278">
        <v>2.9</v>
      </c>
      <c r="J119" s="269"/>
      <c r="K119" s="294"/>
    </row>
    <row r="120" spans="1:11" ht="39.950000000000003" customHeight="1">
      <c r="A120" s="293"/>
      <c r="B120" s="216" t="s">
        <v>492</v>
      </c>
      <c r="C120" s="278"/>
      <c r="D120" s="278"/>
      <c r="E120" s="278">
        <v>6.5</v>
      </c>
      <c r="F120" s="269">
        <f t="shared" si="1"/>
        <v>18.849999999999998</v>
      </c>
      <c r="G120" s="278"/>
      <c r="H120" s="278"/>
      <c r="I120" s="278">
        <v>2.9</v>
      </c>
      <c r="J120" s="269"/>
      <c r="K120" s="294"/>
    </row>
    <row r="121" spans="1:11" ht="39.950000000000003" customHeight="1">
      <c r="A121" s="293"/>
      <c r="B121" s="216" t="s">
        <v>493</v>
      </c>
      <c r="C121" s="278"/>
      <c r="D121" s="278"/>
      <c r="E121" s="278">
        <v>4.952</v>
      </c>
      <c r="F121" s="269">
        <f t="shared" si="1"/>
        <v>16.539680000000001</v>
      </c>
      <c r="G121" s="278"/>
      <c r="H121" s="278"/>
      <c r="I121" s="278">
        <v>3.34</v>
      </c>
      <c r="J121" s="269"/>
      <c r="K121" s="294"/>
    </row>
    <row r="122" spans="1:11" ht="39.950000000000003" customHeight="1">
      <c r="A122" s="293"/>
      <c r="B122" s="216" t="s">
        <v>494</v>
      </c>
      <c r="C122" s="278"/>
      <c r="D122" s="278"/>
      <c r="E122" s="278">
        <v>6.6150000000000002</v>
      </c>
      <c r="F122" s="269">
        <f t="shared" si="1"/>
        <v>19.183499999999999</v>
      </c>
      <c r="G122" s="278"/>
      <c r="H122" s="278"/>
      <c r="I122" s="278">
        <v>2.9</v>
      </c>
      <c r="J122" s="269"/>
      <c r="K122" s="294"/>
    </row>
    <row r="123" spans="1:11" ht="39.950000000000003" customHeight="1">
      <c r="A123" s="293"/>
      <c r="B123" s="216" t="s">
        <v>495</v>
      </c>
      <c r="C123" s="278"/>
      <c r="D123" s="278"/>
      <c r="E123" s="278">
        <v>6.65</v>
      </c>
      <c r="F123" s="269">
        <f t="shared" si="1"/>
        <v>19.285</v>
      </c>
      <c r="G123" s="278"/>
      <c r="H123" s="278"/>
      <c r="I123" s="278">
        <v>2.9</v>
      </c>
      <c r="J123" s="269"/>
      <c r="K123" s="294"/>
    </row>
    <row r="124" spans="1:11" ht="39.950000000000003" customHeight="1">
      <c r="A124" s="293"/>
      <c r="B124" s="216" t="s">
        <v>496</v>
      </c>
      <c r="C124" s="278"/>
      <c r="D124" s="278"/>
      <c r="E124" s="278">
        <v>8.8000000000000007</v>
      </c>
      <c r="F124" s="269">
        <f t="shared" si="1"/>
        <v>25.52</v>
      </c>
      <c r="G124" s="278"/>
      <c r="H124" s="278"/>
      <c r="I124" s="278">
        <v>2.9</v>
      </c>
      <c r="J124" s="269"/>
      <c r="K124" s="294"/>
    </row>
    <row r="125" spans="1:11" ht="39.950000000000003" customHeight="1">
      <c r="A125" s="293"/>
      <c r="B125" s="216" t="s">
        <v>497</v>
      </c>
      <c r="C125" s="278"/>
      <c r="D125" s="278"/>
      <c r="E125" s="278">
        <v>6.65</v>
      </c>
      <c r="F125" s="269">
        <f t="shared" si="1"/>
        <v>19.285</v>
      </c>
      <c r="G125" s="278"/>
      <c r="H125" s="278"/>
      <c r="I125" s="278">
        <v>2.9</v>
      </c>
      <c r="J125" s="269"/>
      <c r="K125" s="294"/>
    </row>
    <row r="126" spans="1:11" ht="39.950000000000003" customHeight="1">
      <c r="A126" s="293"/>
      <c r="B126" s="216" t="s">
        <v>498</v>
      </c>
      <c r="C126" s="278"/>
      <c r="D126" s="278"/>
      <c r="E126" s="278">
        <v>2.1</v>
      </c>
      <c r="F126" s="269">
        <f t="shared" si="1"/>
        <v>7.0140000000000002</v>
      </c>
      <c r="G126" s="278"/>
      <c r="H126" s="278"/>
      <c r="I126" s="278">
        <v>3.34</v>
      </c>
      <c r="J126" s="269"/>
      <c r="K126" s="294"/>
    </row>
    <row r="127" spans="1:11" ht="39.950000000000003" customHeight="1">
      <c r="A127" s="293"/>
      <c r="B127" s="216" t="s">
        <v>499</v>
      </c>
      <c r="C127" s="278"/>
      <c r="D127" s="278"/>
      <c r="E127" s="278">
        <v>2.1</v>
      </c>
      <c r="F127" s="269">
        <f t="shared" si="1"/>
        <v>7.0140000000000002</v>
      </c>
      <c r="G127" s="278"/>
      <c r="H127" s="278"/>
      <c r="I127" s="278">
        <v>3.34</v>
      </c>
      <c r="J127" s="269"/>
      <c r="K127" s="294"/>
    </row>
    <row r="128" spans="1:11" ht="39.950000000000003" customHeight="1">
      <c r="A128" s="293"/>
      <c r="B128" s="216" t="s">
        <v>500</v>
      </c>
      <c r="C128" s="278"/>
      <c r="D128" s="278"/>
      <c r="E128" s="278">
        <v>8.85</v>
      </c>
      <c r="F128" s="269">
        <f t="shared" si="1"/>
        <v>29.558999999999997</v>
      </c>
      <c r="G128" s="278"/>
      <c r="H128" s="278"/>
      <c r="I128" s="278">
        <v>3.34</v>
      </c>
      <c r="J128" s="269"/>
      <c r="K128" s="294"/>
    </row>
    <row r="129" spans="1:11" ht="39.950000000000003" customHeight="1">
      <c r="A129" s="293"/>
      <c r="B129" s="216" t="s">
        <v>501</v>
      </c>
      <c r="C129" s="278"/>
      <c r="D129" s="278"/>
      <c r="E129" s="278">
        <v>4.75</v>
      </c>
      <c r="F129" s="269">
        <f t="shared" si="1"/>
        <v>15.864999999999998</v>
      </c>
      <c r="G129" s="278"/>
      <c r="H129" s="278"/>
      <c r="I129" s="278">
        <v>3.34</v>
      </c>
      <c r="J129" s="269"/>
      <c r="K129" s="294"/>
    </row>
    <row r="130" spans="1:11" ht="39.950000000000003" customHeight="1">
      <c r="A130" s="293"/>
      <c r="B130" s="216" t="s">
        <v>502</v>
      </c>
      <c r="C130" s="278"/>
      <c r="D130" s="278"/>
      <c r="E130" s="278">
        <v>8.8000000000000007</v>
      </c>
      <c r="F130" s="269">
        <f t="shared" si="1"/>
        <v>25.52</v>
      </c>
      <c r="G130" s="278"/>
      <c r="H130" s="278"/>
      <c r="I130" s="278">
        <v>2.9</v>
      </c>
      <c r="J130" s="269"/>
      <c r="K130" s="294"/>
    </row>
    <row r="131" spans="1:11" ht="39.950000000000003" customHeight="1">
      <c r="A131" s="293"/>
      <c r="B131" s="216" t="s">
        <v>503</v>
      </c>
      <c r="C131" s="278"/>
      <c r="D131" s="278"/>
      <c r="E131" s="278">
        <v>6.65</v>
      </c>
      <c r="F131" s="269">
        <f t="shared" si="1"/>
        <v>19.285</v>
      </c>
      <c r="G131" s="278"/>
      <c r="H131" s="278"/>
      <c r="I131" s="278">
        <v>2.9</v>
      </c>
      <c r="J131" s="269"/>
      <c r="K131" s="294"/>
    </row>
    <row r="132" spans="1:11" ht="39.950000000000003" customHeight="1">
      <c r="A132" s="293"/>
      <c r="B132" s="216" t="s">
        <v>504</v>
      </c>
      <c r="C132" s="278"/>
      <c r="D132" s="278"/>
      <c r="E132" s="278">
        <v>4.952</v>
      </c>
      <c r="F132" s="269">
        <f t="shared" ref="F132" si="2">E132*I132</f>
        <v>16.539680000000001</v>
      </c>
      <c r="G132" s="278"/>
      <c r="H132" s="278"/>
      <c r="I132" s="278">
        <v>3.34</v>
      </c>
      <c r="J132" s="269"/>
      <c r="K132" s="294"/>
    </row>
    <row r="133" spans="1:11" ht="39.950000000000003" customHeight="1">
      <c r="A133" s="293"/>
      <c r="B133" s="216" t="s">
        <v>505</v>
      </c>
      <c r="C133" s="278"/>
      <c r="D133" s="278"/>
      <c r="E133" s="278">
        <v>8.7750000000000004</v>
      </c>
      <c r="F133" s="269">
        <f t="shared" si="1"/>
        <v>25.447500000000002</v>
      </c>
      <c r="G133" s="278"/>
      <c r="H133" s="278"/>
      <c r="I133" s="278">
        <v>2.9</v>
      </c>
      <c r="J133" s="269"/>
      <c r="K133" s="294"/>
    </row>
    <row r="134" spans="1:11" ht="39.950000000000003" customHeight="1">
      <c r="A134" s="293"/>
      <c r="B134" s="216" t="s">
        <v>506</v>
      </c>
      <c r="C134" s="278"/>
      <c r="D134" s="278"/>
      <c r="E134" s="278">
        <v>6.65</v>
      </c>
      <c r="F134" s="269">
        <f t="shared" si="1"/>
        <v>19.285</v>
      </c>
      <c r="G134" s="278"/>
      <c r="H134" s="278"/>
      <c r="I134" s="278">
        <v>2.9</v>
      </c>
      <c r="J134" s="269"/>
      <c r="K134" s="294"/>
    </row>
    <row r="135" spans="1:11" ht="39.950000000000003" customHeight="1">
      <c r="A135" s="293"/>
      <c r="B135" s="216" t="s">
        <v>507</v>
      </c>
      <c r="C135" s="278"/>
      <c r="D135" s="278"/>
      <c r="E135" s="278">
        <v>6.6</v>
      </c>
      <c r="F135" s="269">
        <f t="shared" si="1"/>
        <v>19.139999999999997</v>
      </c>
      <c r="G135" s="278"/>
      <c r="H135" s="278"/>
      <c r="I135" s="278">
        <v>2.9</v>
      </c>
      <c r="J135" s="269"/>
      <c r="K135" s="294"/>
    </row>
    <row r="136" spans="1:11" ht="39.950000000000003" customHeight="1">
      <c r="A136" s="293"/>
      <c r="B136" s="216" t="s">
        <v>508</v>
      </c>
      <c r="C136" s="278"/>
      <c r="D136" s="278"/>
      <c r="E136" s="278">
        <v>6.5</v>
      </c>
      <c r="F136" s="269">
        <f t="shared" si="1"/>
        <v>18.849999999999998</v>
      </c>
      <c r="G136" s="278"/>
      <c r="H136" s="278"/>
      <c r="I136" s="278">
        <v>2.9</v>
      </c>
      <c r="J136" s="269"/>
      <c r="K136" s="294"/>
    </row>
    <row r="137" spans="1:11" ht="39.950000000000003" customHeight="1">
      <c r="A137" s="293"/>
      <c r="B137" s="216" t="s">
        <v>509</v>
      </c>
      <c r="C137" s="278"/>
      <c r="D137" s="278"/>
      <c r="E137" s="278">
        <v>6.65</v>
      </c>
      <c r="F137" s="269">
        <f t="shared" si="1"/>
        <v>19.285</v>
      </c>
      <c r="G137" s="278"/>
      <c r="H137" s="278"/>
      <c r="I137" s="278">
        <v>2.9</v>
      </c>
      <c r="J137" s="269"/>
      <c r="K137" s="294"/>
    </row>
    <row r="138" spans="1:11" ht="39.950000000000003" customHeight="1">
      <c r="A138" s="293"/>
      <c r="B138" s="216" t="s">
        <v>510</v>
      </c>
      <c r="C138" s="278"/>
      <c r="D138" s="278"/>
      <c r="E138" s="278">
        <v>4.952</v>
      </c>
      <c r="F138" s="269">
        <f t="shared" si="1"/>
        <v>16.539680000000001</v>
      </c>
      <c r="G138" s="278"/>
      <c r="H138" s="278"/>
      <c r="I138" s="278">
        <v>3.34</v>
      </c>
      <c r="J138" s="269"/>
      <c r="K138" s="294"/>
    </row>
    <row r="139" spans="1:11" ht="39.950000000000003" customHeight="1">
      <c r="A139" s="293"/>
      <c r="B139" s="216" t="s">
        <v>511</v>
      </c>
      <c r="C139" s="278"/>
      <c r="D139" s="278"/>
      <c r="E139" s="278">
        <v>6.59</v>
      </c>
      <c r="F139" s="269">
        <f t="shared" si="1"/>
        <v>19.111000000000001</v>
      </c>
      <c r="G139" s="278"/>
      <c r="H139" s="278"/>
      <c r="I139" s="278">
        <v>2.9</v>
      </c>
      <c r="J139" s="269"/>
      <c r="K139" s="294"/>
    </row>
    <row r="140" spans="1:11" ht="39.950000000000003" customHeight="1">
      <c r="A140" s="293"/>
      <c r="B140" s="216" t="s">
        <v>512</v>
      </c>
      <c r="C140" s="278"/>
      <c r="D140" s="278"/>
      <c r="E140" s="278">
        <v>6.65</v>
      </c>
      <c r="F140" s="269">
        <f t="shared" si="1"/>
        <v>19.285</v>
      </c>
      <c r="G140" s="278"/>
      <c r="H140" s="278"/>
      <c r="I140" s="278">
        <v>2.9</v>
      </c>
      <c r="J140" s="269"/>
      <c r="K140" s="294"/>
    </row>
    <row r="141" spans="1:11" ht="39.950000000000003" customHeight="1">
      <c r="A141" s="293"/>
      <c r="B141" s="216" t="s">
        <v>513</v>
      </c>
      <c r="C141" s="278"/>
      <c r="D141" s="278"/>
      <c r="E141" s="278">
        <v>8.8249999999999993</v>
      </c>
      <c r="F141" s="269">
        <f t="shared" si="1"/>
        <v>25.592499999999998</v>
      </c>
      <c r="G141" s="278"/>
      <c r="H141" s="278"/>
      <c r="I141" s="278">
        <v>2.9</v>
      </c>
      <c r="J141" s="269"/>
      <c r="K141" s="294"/>
    </row>
    <row r="142" spans="1:11" ht="39.950000000000003" customHeight="1">
      <c r="A142" s="293"/>
      <c r="B142" s="216" t="s">
        <v>514</v>
      </c>
      <c r="C142" s="278"/>
      <c r="D142" s="278"/>
      <c r="E142" s="278">
        <v>6.65</v>
      </c>
      <c r="F142" s="269">
        <f t="shared" si="1"/>
        <v>19.285</v>
      </c>
      <c r="G142" s="278"/>
      <c r="H142" s="278"/>
      <c r="I142" s="278">
        <v>2.9</v>
      </c>
      <c r="J142" s="269"/>
      <c r="K142" s="294"/>
    </row>
    <row r="143" spans="1:11" ht="39.950000000000003" customHeight="1">
      <c r="A143" s="293"/>
      <c r="B143" s="216" t="s">
        <v>515</v>
      </c>
      <c r="C143" s="278"/>
      <c r="D143" s="278"/>
      <c r="E143" s="278">
        <v>2.1</v>
      </c>
      <c r="F143" s="269">
        <f t="shared" ref="F143:F146" si="3">E143*I143</f>
        <v>7.0140000000000002</v>
      </c>
      <c r="G143" s="278"/>
      <c r="H143" s="278"/>
      <c r="I143" s="278">
        <v>3.34</v>
      </c>
      <c r="J143" s="269"/>
      <c r="K143" s="294"/>
    </row>
    <row r="144" spans="1:11" ht="39.950000000000003" customHeight="1">
      <c r="A144" s="293"/>
      <c r="B144" s="216" t="s">
        <v>516</v>
      </c>
      <c r="C144" s="278"/>
      <c r="D144" s="278"/>
      <c r="E144" s="278">
        <v>2.1</v>
      </c>
      <c r="F144" s="269">
        <f t="shared" si="3"/>
        <v>7.0140000000000002</v>
      </c>
      <c r="G144" s="278"/>
      <c r="H144" s="278"/>
      <c r="I144" s="278">
        <v>3.34</v>
      </c>
      <c r="J144" s="269"/>
      <c r="K144" s="294"/>
    </row>
    <row r="145" spans="1:11" ht="39.950000000000003" customHeight="1">
      <c r="A145" s="293"/>
      <c r="B145" s="216" t="s">
        <v>517</v>
      </c>
      <c r="C145" s="278"/>
      <c r="D145" s="278"/>
      <c r="E145" s="278">
        <v>8.85</v>
      </c>
      <c r="F145" s="269">
        <f t="shared" si="3"/>
        <v>29.558999999999997</v>
      </c>
      <c r="G145" s="278"/>
      <c r="H145" s="278"/>
      <c r="I145" s="278">
        <v>3.34</v>
      </c>
      <c r="J145" s="269"/>
      <c r="K145" s="294"/>
    </row>
    <row r="146" spans="1:11" ht="39.950000000000003" customHeight="1">
      <c r="A146" s="293"/>
      <c r="B146" s="216" t="s">
        <v>518</v>
      </c>
      <c r="C146" s="278"/>
      <c r="D146" s="278"/>
      <c r="E146" s="278">
        <v>4.75</v>
      </c>
      <c r="F146" s="269">
        <f t="shared" si="3"/>
        <v>15.864999999999998</v>
      </c>
      <c r="G146" s="278"/>
      <c r="H146" s="278"/>
      <c r="I146" s="278">
        <v>3.34</v>
      </c>
      <c r="J146" s="269"/>
      <c r="K146" s="294"/>
    </row>
    <row r="147" spans="1:11" ht="39.950000000000003" customHeight="1">
      <c r="A147" s="293"/>
      <c r="B147" s="216" t="s">
        <v>519</v>
      </c>
      <c r="C147" s="278"/>
      <c r="D147" s="278"/>
      <c r="E147" s="278">
        <v>6.8250000000000002</v>
      </c>
      <c r="F147" s="269">
        <f t="shared" si="1"/>
        <v>19.7925</v>
      </c>
      <c r="G147" s="278"/>
      <c r="H147" s="278"/>
      <c r="I147" s="278">
        <v>2.9</v>
      </c>
      <c r="J147" s="269"/>
      <c r="K147" s="294"/>
    </row>
    <row r="148" spans="1:11" ht="39.950000000000003" customHeight="1">
      <c r="A148" s="293"/>
      <c r="B148" s="216" t="s">
        <v>520</v>
      </c>
      <c r="C148" s="278"/>
      <c r="D148" s="278"/>
      <c r="E148" s="278">
        <v>6.65</v>
      </c>
      <c r="F148" s="269">
        <f t="shared" si="1"/>
        <v>19.285</v>
      </c>
      <c r="G148" s="278"/>
      <c r="H148" s="278"/>
      <c r="I148" s="278">
        <v>2.9</v>
      </c>
      <c r="J148" s="269"/>
      <c r="K148" s="294"/>
    </row>
    <row r="149" spans="1:11" ht="39.950000000000003" customHeight="1">
      <c r="A149" s="293"/>
      <c r="B149" s="216" t="s">
        <v>521</v>
      </c>
      <c r="C149" s="278"/>
      <c r="D149" s="278"/>
      <c r="E149" s="278">
        <v>4.952</v>
      </c>
      <c r="F149" s="269">
        <f t="shared" ref="F149" si="4">E149*I149</f>
        <v>16.539680000000001</v>
      </c>
      <c r="G149" s="278"/>
      <c r="H149" s="278"/>
      <c r="I149" s="278">
        <v>3.34</v>
      </c>
      <c r="J149" s="269"/>
      <c r="K149" s="294"/>
    </row>
    <row r="150" spans="1:11" ht="39.950000000000003" customHeight="1">
      <c r="A150" s="293"/>
      <c r="B150" s="216" t="s">
        <v>522</v>
      </c>
      <c r="C150" s="278"/>
      <c r="D150" s="278"/>
      <c r="E150" s="278">
        <v>6.5</v>
      </c>
      <c r="F150" s="269">
        <f t="shared" si="1"/>
        <v>18.849999999999998</v>
      </c>
      <c r="G150" s="278"/>
      <c r="H150" s="278"/>
      <c r="I150" s="278">
        <v>2.9</v>
      </c>
      <c r="J150" s="269"/>
      <c r="K150" s="294"/>
    </row>
    <row r="151" spans="1:11" ht="39.950000000000003" customHeight="1">
      <c r="A151" s="293"/>
      <c r="B151" s="216" t="s">
        <v>523</v>
      </c>
      <c r="C151" s="278"/>
      <c r="D151" s="278"/>
      <c r="E151" s="278">
        <v>6.95</v>
      </c>
      <c r="F151" s="269">
        <f t="shared" si="1"/>
        <v>20.155000000000001</v>
      </c>
      <c r="G151" s="278"/>
      <c r="H151" s="278"/>
      <c r="I151" s="278">
        <v>2.9</v>
      </c>
      <c r="J151" s="269"/>
      <c r="K151" s="294"/>
    </row>
    <row r="152" spans="1:11" ht="39.950000000000003" customHeight="1">
      <c r="A152" s="293"/>
      <c r="B152" s="216" t="s">
        <v>524</v>
      </c>
      <c r="C152" s="278"/>
      <c r="D152" s="278"/>
      <c r="E152" s="278">
        <v>4</v>
      </c>
      <c r="F152" s="269">
        <f t="shared" si="1"/>
        <v>13.36</v>
      </c>
      <c r="G152" s="278"/>
      <c r="H152" s="278"/>
      <c r="I152" s="278">
        <v>3.34</v>
      </c>
      <c r="J152" s="269"/>
      <c r="K152" s="294"/>
    </row>
    <row r="153" spans="1:11" ht="39.950000000000003" customHeight="1">
      <c r="A153" s="293"/>
      <c r="B153" s="216" t="s">
        <v>525</v>
      </c>
      <c r="C153" s="278"/>
      <c r="D153" s="278"/>
      <c r="E153" s="278">
        <v>2.2000000000000002</v>
      </c>
      <c r="F153" s="269">
        <f t="shared" si="1"/>
        <v>7.3479999999999999</v>
      </c>
      <c r="G153" s="278"/>
      <c r="H153" s="278"/>
      <c r="I153" s="278">
        <v>3.34</v>
      </c>
      <c r="J153" s="269"/>
      <c r="K153" s="294"/>
    </row>
    <row r="154" spans="1:11" ht="39.950000000000003" customHeight="1">
      <c r="A154" s="293"/>
      <c r="B154" s="216" t="s">
        <v>526</v>
      </c>
      <c r="C154" s="278"/>
      <c r="D154" s="278"/>
      <c r="E154" s="278">
        <v>3.65</v>
      </c>
      <c r="F154" s="269">
        <f t="shared" si="1"/>
        <v>10.584999999999999</v>
      </c>
      <c r="G154" s="278"/>
      <c r="H154" s="278"/>
      <c r="I154" s="278">
        <v>2.9</v>
      </c>
      <c r="J154" s="269"/>
      <c r="K154" s="294"/>
    </row>
    <row r="155" spans="1:11" ht="39.950000000000003" customHeight="1">
      <c r="A155" s="293"/>
      <c r="B155" s="216" t="s">
        <v>527</v>
      </c>
      <c r="C155" s="278"/>
      <c r="D155" s="278"/>
      <c r="E155" s="278">
        <v>3.64</v>
      </c>
      <c r="F155" s="269">
        <f t="shared" si="1"/>
        <v>10.555999999999999</v>
      </c>
      <c r="G155" s="278"/>
      <c r="H155" s="278"/>
      <c r="I155" s="278">
        <v>2.9</v>
      </c>
      <c r="J155" s="269"/>
      <c r="K155" s="294"/>
    </row>
    <row r="156" spans="1:11" ht="39.950000000000003" customHeight="1">
      <c r="A156" s="293"/>
      <c r="B156" s="216" t="s">
        <v>528</v>
      </c>
      <c r="C156" s="278"/>
      <c r="D156" s="278"/>
      <c r="E156" s="278">
        <v>5.59</v>
      </c>
      <c r="F156" s="269">
        <f t="shared" si="1"/>
        <v>16.210999999999999</v>
      </c>
      <c r="G156" s="278"/>
      <c r="H156" s="278"/>
      <c r="I156" s="278">
        <v>2.9</v>
      </c>
      <c r="J156" s="269"/>
      <c r="K156" s="294"/>
    </row>
    <row r="157" spans="1:11" ht="39.950000000000003" customHeight="1">
      <c r="A157" s="293"/>
      <c r="B157" s="216" t="s">
        <v>529</v>
      </c>
      <c r="C157" s="278"/>
      <c r="D157" s="278"/>
      <c r="E157" s="278">
        <v>5.95</v>
      </c>
      <c r="F157" s="269">
        <f t="shared" si="1"/>
        <v>17.254999999999999</v>
      </c>
      <c r="G157" s="278"/>
      <c r="H157" s="278"/>
      <c r="I157" s="278">
        <v>2.9</v>
      </c>
      <c r="J157" s="269"/>
      <c r="K157" s="294"/>
    </row>
    <row r="158" spans="1:11" ht="39.950000000000003" customHeight="1">
      <c r="A158" s="293"/>
      <c r="B158" s="216" t="s">
        <v>530</v>
      </c>
      <c r="C158" s="278"/>
      <c r="D158" s="278"/>
      <c r="E158" s="278">
        <v>3.65</v>
      </c>
      <c r="F158" s="269">
        <f t="shared" si="1"/>
        <v>10.584999999999999</v>
      </c>
      <c r="G158" s="278"/>
      <c r="H158" s="278"/>
      <c r="I158" s="278">
        <v>2.9</v>
      </c>
      <c r="J158" s="269"/>
      <c r="K158" s="294"/>
    </row>
    <row r="159" spans="1:11" ht="39.950000000000003" customHeight="1">
      <c r="A159" s="293"/>
      <c r="B159" s="216" t="s">
        <v>531</v>
      </c>
      <c r="C159" s="278"/>
      <c r="D159" s="278"/>
      <c r="E159" s="278">
        <v>5.59</v>
      </c>
      <c r="F159" s="269">
        <f t="shared" si="1"/>
        <v>16.210999999999999</v>
      </c>
      <c r="G159" s="278"/>
      <c r="H159" s="278"/>
      <c r="I159" s="278">
        <v>2.9</v>
      </c>
      <c r="J159" s="269"/>
      <c r="K159" s="294"/>
    </row>
    <row r="160" spans="1:11" ht="39.950000000000003" customHeight="1">
      <c r="A160" s="293"/>
      <c r="B160" s="216" t="s">
        <v>532</v>
      </c>
      <c r="C160" s="278"/>
      <c r="D160" s="278"/>
      <c r="E160" s="278">
        <v>4.952</v>
      </c>
      <c r="F160" s="269">
        <f t="shared" si="1"/>
        <v>16.539680000000001</v>
      </c>
      <c r="G160" s="278"/>
      <c r="H160" s="278"/>
      <c r="I160" s="278">
        <v>3.34</v>
      </c>
      <c r="J160" s="269"/>
      <c r="K160" s="294"/>
    </row>
    <row r="161" spans="1:11" ht="39.950000000000003" customHeight="1">
      <c r="A161" s="293"/>
      <c r="B161" s="216" t="s">
        <v>533</v>
      </c>
      <c r="C161" s="278"/>
      <c r="D161" s="278"/>
      <c r="E161" s="278">
        <v>2.476</v>
      </c>
      <c r="F161" s="269">
        <f t="shared" ref="F161" si="5">E161*I161</f>
        <v>8.2698400000000003</v>
      </c>
      <c r="G161" s="278"/>
      <c r="H161" s="278"/>
      <c r="I161" s="278">
        <v>3.34</v>
      </c>
      <c r="J161" s="269"/>
      <c r="K161" s="294"/>
    </row>
    <row r="162" spans="1:11" ht="39.950000000000003" customHeight="1">
      <c r="A162" s="293"/>
      <c r="B162" s="216" t="s">
        <v>534</v>
      </c>
      <c r="C162" s="278"/>
      <c r="D162" s="278"/>
      <c r="E162" s="278">
        <v>3.75</v>
      </c>
      <c r="F162" s="269">
        <f t="shared" si="1"/>
        <v>10.875</v>
      </c>
      <c r="G162" s="278"/>
      <c r="H162" s="278"/>
      <c r="I162" s="278">
        <v>2.9</v>
      </c>
      <c r="J162" s="269"/>
      <c r="K162" s="294"/>
    </row>
    <row r="163" spans="1:11" ht="39.950000000000003" customHeight="1">
      <c r="A163" s="293"/>
      <c r="B163" s="216" t="s">
        <v>535</v>
      </c>
      <c r="C163" s="278"/>
      <c r="D163" s="278"/>
      <c r="E163" s="278">
        <v>9.15</v>
      </c>
      <c r="F163" s="269">
        <f t="shared" si="1"/>
        <v>26.535</v>
      </c>
      <c r="G163" s="278"/>
      <c r="H163" s="278"/>
      <c r="I163" s="278">
        <v>2.9</v>
      </c>
      <c r="J163" s="269"/>
      <c r="K163" s="294"/>
    </row>
    <row r="164" spans="1:11" ht="39.950000000000003" customHeight="1">
      <c r="A164" s="293"/>
      <c r="B164" s="216" t="s">
        <v>536</v>
      </c>
      <c r="C164" s="278"/>
      <c r="D164" s="278"/>
      <c r="E164" s="278">
        <v>6.15</v>
      </c>
      <c r="F164" s="269">
        <f t="shared" si="1"/>
        <v>17.835000000000001</v>
      </c>
      <c r="G164" s="278"/>
      <c r="H164" s="278"/>
      <c r="I164" s="278">
        <v>2.9</v>
      </c>
      <c r="J164" s="269"/>
      <c r="K164" s="294"/>
    </row>
    <row r="165" spans="1:11" ht="39.950000000000003" customHeight="1">
      <c r="A165" s="293"/>
      <c r="B165" s="216" t="s">
        <v>537</v>
      </c>
      <c r="C165" s="278"/>
      <c r="D165" s="278"/>
      <c r="E165" s="278">
        <v>6.15</v>
      </c>
      <c r="F165" s="269">
        <f t="shared" si="1"/>
        <v>17.835000000000001</v>
      </c>
      <c r="G165" s="278"/>
      <c r="H165" s="278"/>
      <c r="I165" s="278">
        <v>2.9</v>
      </c>
      <c r="J165" s="269"/>
      <c r="K165" s="294"/>
    </row>
    <row r="166" spans="1:11" ht="39.950000000000003" customHeight="1">
      <c r="A166" s="293"/>
      <c r="B166" s="216" t="s">
        <v>538</v>
      </c>
      <c r="C166" s="278"/>
      <c r="D166" s="278"/>
      <c r="E166" s="278">
        <v>3.6</v>
      </c>
      <c r="F166" s="269">
        <f t="shared" si="1"/>
        <v>10.44</v>
      </c>
      <c r="G166" s="278"/>
      <c r="H166" s="278"/>
      <c r="I166" s="278">
        <v>2.9</v>
      </c>
      <c r="J166" s="269"/>
      <c r="K166" s="294"/>
    </row>
    <row r="167" spans="1:11" ht="39.950000000000003" customHeight="1">
      <c r="A167" s="293"/>
      <c r="B167" s="216" t="s">
        <v>539</v>
      </c>
      <c r="C167" s="278"/>
      <c r="D167" s="278"/>
      <c r="E167" s="278">
        <v>6.7560000000000002</v>
      </c>
      <c r="F167" s="269">
        <f t="shared" ref="F167" si="6">E167*I167</f>
        <v>22.56504</v>
      </c>
      <c r="G167" s="278"/>
      <c r="H167" s="278"/>
      <c r="I167" s="278">
        <v>3.34</v>
      </c>
      <c r="J167" s="269"/>
      <c r="K167" s="294"/>
    </row>
    <row r="168" spans="1:11" ht="39.950000000000003" customHeight="1">
      <c r="A168" s="293"/>
      <c r="B168" s="216" t="s">
        <v>540</v>
      </c>
      <c r="C168" s="278"/>
      <c r="D168" s="278"/>
      <c r="E168" s="278">
        <v>5.4</v>
      </c>
      <c r="F168" s="269">
        <f t="shared" si="1"/>
        <v>18.036000000000001</v>
      </c>
      <c r="G168" s="278"/>
      <c r="H168" s="278"/>
      <c r="I168" s="278">
        <v>3.34</v>
      </c>
      <c r="J168" s="269"/>
      <c r="K168" s="294"/>
    </row>
    <row r="169" spans="1:11" ht="39.950000000000003" customHeight="1">
      <c r="A169" s="293"/>
      <c r="B169" s="216" t="s">
        <v>541</v>
      </c>
      <c r="C169" s="278"/>
      <c r="D169" s="278"/>
      <c r="E169" s="278">
        <v>3.6</v>
      </c>
      <c r="F169" s="269">
        <f t="shared" si="1"/>
        <v>10.44</v>
      </c>
      <c r="G169" s="278"/>
      <c r="H169" s="278"/>
      <c r="I169" s="278">
        <v>2.9</v>
      </c>
      <c r="J169" s="269"/>
      <c r="K169" s="294"/>
    </row>
    <row r="170" spans="1:11" ht="39.950000000000003" customHeight="1">
      <c r="A170" s="293"/>
      <c r="B170" s="216" t="s">
        <v>542</v>
      </c>
      <c r="C170" s="278"/>
      <c r="D170" s="278"/>
      <c r="E170" s="278">
        <v>3.9</v>
      </c>
      <c r="F170" s="269">
        <f t="shared" si="1"/>
        <v>15.950999999999999</v>
      </c>
      <c r="G170" s="278"/>
      <c r="H170" s="278"/>
      <c r="I170" s="278">
        <v>4.09</v>
      </c>
      <c r="J170" s="269"/>
      <c r="K170" s="294"/>
    </row>
    <row r="171" spans="1:11" ht="39.950000000000003" customHeight="1">
      <c r="A171" s="293"/>
      <c r="B171" s="216" t="s">
        <v>543</v>
      </c>
      <c r="C171" s="278"/>
      <c r="D171" s="278"/>
      <c r="E171" s="278">
        <v>6.95</v>
      </c>
      <c r="F171" s="269">
        <f t="shared" si="1"/>
        <v>26.687999999999999</v>
      </c>
      <c r="G171" s="278"/>
      <c r="H171" s="278"/>
      <c r="I171" s="278">
        <v>3.84</v>
      </c>
      <c r="J171" s="269"/>
      <c r="K171" s="294"/>
    </row>
    <row r="172" spans="1:11" ht="39.950000000000003" customHeight="1">
      <c r="A172" s="293"/>
      <c r="B172" s="216" t="s">
        <v>544</v>
      </c>
      <c r="C172" s="278"/>
      <c r="D172" s="278"/>
      <c r="E172" s="278">
        <v>3.9</v>
      </c>
      <c r="F172" s="269">
        <f t="shared" ref="F172:F173" si="7">E172*I172</f>
        <v>15.950999999999999</v>
      </c>
      <c r="G172" s="278"/>
      <c r="H172" s="278"/>
      <c r="I172" s="278">
        <v>4.09</v>
      </c>
      <c r="J172" s="269"/>
      <c r="K172" s="294"/>
    </row>
    <row r="173" spans="1:11" ht="39.950000000000003" customHeight="1">
      <c r="A173" s="293"/>
      <c r="B173" s="216" t="s">
        <v>545</v>
      </c>
      <c r="C173" s="278"/>
      <c r="D173" s="278"/>
      <c r="E173" s="278">
        <v>6.95</v>
      </c>
      <c r="F173" s="269">
        <f t="shared" si="7"/>
        <v>26.687999999999999</v>
      </c>
      <c r="G173" s="278"/>
      <c r="H173" s="278"/>
      <c r="I173" s="278">
        <v>3.84</v>
      </c>
      <c r="J173" s="269"/>
      <c r="K173" s="294"/>
    </row>
    <row r="174" spans="1:11" ht="39.950000000000003" customHeight="1">
      <c r="A174" s="293"/>
      <c r="B174" s="216" t="s">
        <v>546</v>
      </c>
      <c r="C174" s="278"/>
      <c r="D174" s="278"/>
      <c r="E174" s="278">
        <v>31.65</v>
      </c>
      <c r="F174" s="269">
        <f t="shared" si="1"/>
        <v>105.71099999999998</v>
      </c>
      <c r="G174" s="278"/>
      <c r="H174" s="278"/>
      <c r="I174" s="278">
        <v>3.34</v>
      </c>
      <c r="J174" s="269"/>
      <c r="K174" s="294"/>
    </row>
    <row r="175" spans="1:11" ht="39.950000000000003" customHeight="1">
      <c r="A175" s="293"/>
      <c r="B175" s="216" t="s">
        <v>547</v>
      </c>
      <c r="C175" s="278"/>
      <c r="D175" s="278"/>
      <c r="E175" s="278">
        <v>3</v>
      </c>
      <c r="F175" s="269">
        <f t="shared" si="1"/>
        <v>8.6999999999999993</v>
      </c>
      <c r="G175" s="278"/>
      <c r="H175" s="278"/>
      <c r="I175" s="278">
        <v>2.9</v>
      </c>
      <c r="J175" s="269"/>
      <c r="K175" s="294"/>
    </row>
    <row r="176" spans="1:11" ht="39.950000000000003" customHeight="1">
      <c r="A176" s="293"/>
      <c r="B176" s="216" t="s">
        <v>548</v>
      </c>
      <c r="C176" s="278"/>
      <c r="D176" s="278"/>
      <c r="E176" s="278">
        <v>5.1020000000000003</v>
      </c>
      <c r="F176" s="269">
        <f t="shared" si="1"/>
        <v>17.040680000000002</v>
      </c>
      <c r="G176" s="278"/>
      <c r="H176" s="278"/>
      <c r="I176" s="278">
        <v>3.34</v>
      </c>
      <c r="J176" s="269"/>
      <c r="K176" s="294"/>
    </row>
    <row r="177" spans="1:11" ht="39.950000000000003" customHeight="1">
      <c r="A177" s="293"/>
      <c r="B177" s="216" t="s">
        <v>549</v>
      </c>
      <c r="C177" s="278"/>
      <c r="D177" s="278"/>
      <c r="E177" s="278">
        <v>5.15</v>
      </c>
      <c r="F177" s="269">
        <f t="shared" si="1"/>
        <v>14.935</v>
      </c>
      <c r="G177" s="278"/>
      <c r="H177" s="278"/>
      <c r="I177" s="278">
        <v>2.9</v>
      </c>
      <c r="J177" s="269"/>
      <c r="K177" s="294"/>
    </row>
    <row r="178" spans="1:11" ht="39.950000000000003" customHeight="1">
      <c r="A178" s="293"/>
      <c r="B178" s="216" t="s">
        <v>550</v>
      </c>
      <c r="C178" s="278"/>
      <c r="D178" s="278"/>
      <c r="E178" s="278">
        <v>7.24</v>
      </c>
      <c r="F178" s="269">
        <f t="shared" si="1"/>
        <v>20.995999999999999</v>
      </c>
      <c r="G178" s="278"/>
      <c r="H178" s="278"/>
      <c r="I178" s="278">
        <v>2.9</v>
      </c>
      <c r="J178" s="269"/>
      <c r="K178" s="294"/>
    </row>
    <row r="179" spans="1:11" ht="39.950000000000003" customHeight="1">
      <c r="A179" s="293"/>
      <c r="B179" s="216" t="s">
        <v>551</v>
      </c>
      <c r="C179" s="278"/>
      <c r="D179" s="278"/>
      <c r="E179" s="278">
        <v>7.49</v>
      </c>
      <c r="F179" s="269">
        <f t="shared" si="1"/>
        <v>21.721</v>
      </c>
      <c r="G179" s="278"/>
      <c r="H179" s="278"/>
      <c r="I179" s="278">
        <v>2.9</v>
      </c>
      <c r="J179" s="269"/>
      <c r="K179" s="294"/>
    </row>
    <row r="180" spans="1:11" ht="39.950000000000003" customHeight="1">
      <c r="A180" s="293"/>
      <c r="B180" s="216" t="s">
        <v>552</v>
      </c>
      <c r="C180" s="278"/>
      <c r="D180" s="278"/>
      <c r="E180" s="278">
        <v>7.24</v>
      </c>
      <c r="F180" s="269">
        <f t="shared" si="1"/>
        <v>20.995999999999999</v>
      </c>
      <c r="G180" s="278"/>
      <c r="H180" s="278"/>
      <c r="I180" s="278">
        <v>2.9</v>
      </c>
      <c r="J180" s="269"/>
      <c r="K180" s="294"/>
    </row>
    <row r="181" spans="1:11" ht="39.950000000000003" customHeight="1">
      <c r="A181" s="293"/>
      <c r="B181" s="216" t="s">
        <v>553</v>
      </c>
      <c r="C181" s="278"/>
      <c r="D181" s="278"/>
      <c r="E181" s="278">
        <v>6.75</v>
      </c>
      <c r="F181" s="269">
        <f t="shared" si="1"/>
        <v>22.544999999999998</v>
      </c>
      <c r="G181" s="278"/>
      <c r="H181" s="278"/>
      <c r="I181" s="278">
        <v>3.34</v>
      </c>
      <c r="J181" s="269"/>
      <c r="K181" s="294"/>
    </row>
    <row r="182" spans="1:11" ht="39.950000000000003" customHeight="1">
      <c r="A182" s="293"/>
      <c r="B182" s="216" t="s">
        <v>554</v>
      </c>
      <c r="C182" s="278"/>
      <c r="D182" s="278"/>
      <c r="E182" s="278">
        <v>5.35</v>
      </c>
      <c r="F182" s="269">
        <f t="shared" si="1"/>
        <v>17.869</v>
      </c>
      <c r="G182" s="278"/>
      <c r="H182" s="278"/>
      <c r="I182" s="278">
        <v>3.34</v>
      </c>
      <c r="J182" s="269"/>
      <c r="K182" s="294"/>
    </row>
    <row r="183" spans="1:11" ht="39.950000000000003" customHeight="1">
      <c r="A183" s="293"/>
      <c r="B183" s="216" t="s">
        <v>555</v>
      </c>
      <c r="C183" s="278"/>
      <c r="D183" s="278"/>
      <c r="E183" s="278">
        <v>1.4</v>
      </c>
      <c r="F183" s="269">
        <f t="shared" si="1"/>
        <v>4.6759999999999993</v>
      </c>
      <c r="G183" s="278"/>
      <c r="H183" s="278"/>
      <c r="I183" s="278">
        <v>3.34</v>
      </c>
      <c r="J183" s="269"/>
      <c r="K183" s="294"/>
    </row>
    <row r="184" spans="1:11" ht="39.950000000000003" customHeight="1">
      <c r="A184" s="293"/>
      <c r="B184" s="216" t="s">
        <v>556</v>
      </c>
      <c r="C184" s="278"/>
      <c r="D184" s="278"/>
      <c r="E184" s="278">
        <v>7.15</v>
      </c>
      <c r="F184" s="269">
        <f t="shared" si="1"/>
        <v>20.734999999999999</v>
      </c>
      <c r="G184" s="278"/>
      <c r="H184" s="278"/>
      <c r="I184" s="278">
        <v>2.9</v>
      </c>
      <c r="J184" s="269"/>
      <c r="K184" s="294"/>
    </row>
    <row r="185" spans="1:11" ht="39.950000000000003" customHeight="1">
      <c r="A185" s="293"/>
      <c r="B185" s="216" t="s">
        <v>557</v>
      </c>
      <c r="C185" s="278"/>
      <c r="D185" s="278"/>
      <c r="E185" s="278">
        <v>5.75</v>
      </c>
      <c r="F185" s="269">
        <f t="shared" si="1"/>
        <v>16.675000000000001</v>
      </c>
      <c r="G185" s="278"/>
      <c r="H185" s="278"/>
      <c r="I185" s="278">
        <v>2.9</v>
      </c>
      <c r="J185" s="269"/>
      <c r="K185" s="294"/>
    </row>
    <row r="186" spans="1:11" ht="39.950000000000003" customHeight="1">
      <c r="A186" s="293"/>
      <c r="B186" s="216" t="s">
        <v>558</v>
      </c>
      <c r="C186" s="278"/>
      <c r="D186" s="278"/>
      <c r="E186" s="278">
        <v>4.1500000000000004</v>
      </c>
      <c r="F186" s="269">
        <f t="shared" si="1"/>
        <v>12.035</v>
      </c>
      <c r="G186" s="278"/>
      <c r="H186" s="278"/>
      <c r="I186" s="278">
        <v>2.9</v>
      </c>
      <c r="J186" s="269"/>
      <c r="K186" s="294"/>
    </row>
    <row r="187" spans="1:11" ht="39.950000000000003" customHeight="1">
      <c r="A187" s="293"/>
      <c r="B187" s="216" t="s">
        <v>559</v>
      </c>
      <c r="C187" s="278"/>
      <c r="D187" s="278"/>
      <c r="E187" s="278">
        <v>4.5</v>
      </c>
      <c r="F187" s="269">
        <f t="shared" ref="F187:F200" si="8">E187*I187</f>
        <v>13.049999999999999</v>
      </c>
      <c r="G187" s="278"/>
      <c r="H187" s="278"/>
      <c r="I187" s="278">
        <v>2.9</v>
      </c>
      <c r="J187" s="269"/>
      <c r="K187" s="294"/>
    </row>
    <row r="188" spans="1:11" ht="39.950000000000003" customHeight="1">
      <c r="A188" s="293"/>
      <c r="B188" s="216" t="s">
        <v>560</v>
      </c>
      <c r="C188" s="278"/>
      <c r="D188" s="278"/>
      <c r="E188" s="278">
        <v>4.55</v>
      </c>
      <c r="F188" s="269">
        <f t="shared" si="8"/>
        <v>13.194999999999999</v>
      </c>
      <c r="G188" s="278"/>
      <c r="H188" s="278"/>
      <c r="I188" s="278">
        <v>2.9</v>
      </c>
      <c r="J188" s="269"/>
      <c r="K188" s="294"/>
    </row>
    <row r="189" spans="1:11" ht="39.950000000000003" customHeight="1">
      <c r="A189" s="293"/>
      <c r="B189" s="216" t="s">
        <v>561</v>
      </c>
      <c r="C189" s="278"/>
      <c r="D189" s="278"/>
      <c r="E189" s="278">
        <v>4.1500000000000004</v>
      </c>
      <c r="F189" s="269">
        <f t="shared" si="8"/>
        <v>12.035</v>
      </c>
      <c r="G189" s="278"/>
      <c r="H189" s="278"/>
      <c r="I189" s="278">
        <v>2.9</v>
      </c>
      <c r="J189" s="269"/>
      <c r="K189" s="294"/>
    </row>
    <row r="190" spans="1:11" ht="39.950000000000003" customHeight="1">
      <c r="A190" s="293"/>
      <c r="B190" s="216" t="s">
        <v>562</v>
      </c>
      <c r="C190" s="278"/>
      <c r="D190" s="278"/>
      <c r="E190" s="278">
        <v>2.476</v>
      </c>
      <c r="F190" s="269">
        <f t="shared" si="8"/>
        <v>8.2698400000000003</v>
      </c>
      <c r="G190" s="278"/>
      <c r="H190" s="278"/>
      <c r="I190" s="278">
        <v>3.34</v>
      </c>
      <c r="J190" s="269"/>
      <c r="K190" s="294"/>
    </row>
    <row r="191" spans="1:11" ht="39.950000000000003" customHeight="1">
      <c r="A191" s="293"/>
      <c r="B191" s="216" t="s">
        <v>563</v>
      </c>
      <c r="C191" s="278"/>
      <c r="D191" s="278"/>
      <c r="E191" s="278">
        <v>7.05</v>
      </c>
      <c r="F191" s="269">
        <f t="shared" si="8"/>
        <v>20.445</v>
      </c>
      <c r="G191" s="278"/>
      <c r="H191" s="278"/>
      <c r="I191" s="278">
        <v>2.9</v>
      </c>
      <c r="J191" s="269"/>
      <c r="K191" s="294"/>
    </row>
    <row r="192" spans="1:11" ht="39.950000000000003" customHeight="1">
      <c r="A192" s="293"/>
      <c r="B192" s="216" t="s">
        <v>564</v>
      </c>
      <c r="C192" s="278"/>
      <c r="D192" s="278"/>
      <c r="E192" s="278">
        <f>8.2+7.19</f>
        <v>15.39</v>
      </c>
      <c r="F192" s="269">
        <f t="shared" si="8"/>
        <v>44.631</v>
      </c>
      <c r="G192" s="278"/>
      <c r="H192" s="278"/>
      <c r="I192" s="278">
        <v>2.9</v>
      </c>
      <c r="J192" s="269"/>
      <c r="K192" s="294"/>
    </row>
    <row r="193" spans="1:11" ht="39.950000000000003" customHeight="1">
      <c r="A193" s="293"/>
      <c r="B193" s="216" t="s">
        <v>565</v>
      </c>
      <c r="C193" s="278"/>
      <c r="D193" s="278"/>
      <c r="E193" s="278">
        <v>8.1999999999999993</v>
      </c>
      <c r="F193" s="269">
        <f t="shared" si="8"/>
        <v>23.779999999999998</v>
      </c>
      <c r="G193" s="278"/>
      <c r="H193" s="278"/>
      <c r="I193" s="278">
        <v>2.9</v>
      </c>
      <c r="J193" s="269"/>
      <c r="K193" s="294"/>
    </row>
    <row r="194" spans="1:11" ht="39.950000000000003" customHeight="1">
      <c r="A194" s="293"/>
      <c r="B194" s="216" t="s">
        <v>566</v>
      </c>
      <c r="C194" s="278"/>
      <c r="D194" s="278"/>
      <c r="E194" s="278">
        <v>7.44</v>
      </c>
      <c r="F194" s="269">
        <f t="shared" si="8"/>
        <v>21.576000000000001</v>
      </c>
      <c r="G194" s="278"/>
      <c r="H194" s="278"/>
      <c r="I194" s="278">
        <v>2.9</v>
      </c>
      <c r="J194" s="269"/>
      <c r="K194" s="294"/>
    </row>
    <row r="195" spans="1:11" ht="39.950000000000003" customHeight="1">
      <c r="A195" s="293"/>
      <c r="B195" s="216" t="s">
        <v>567</v>
      </c>
      <c r="C195" s="278"/>
      <c r="D195" s="278"/>
      <c r="E195" s="278">
        <v>7.14</v>
      </c>
      <c r="F195" s="269">
        <f t="shared" si="8"/>
        <v>20.706</v>
      </c>
      <c r="G195" s="278"/>
      <c r="H195" s="278"/>
      <c r="I195" s="278">
        <v>2.9</v>
      </c>
      <c r="J195" s="269"/>
      <c r="K195" s="294"/>
    </row>
    <row r="196" spans="1:11" ht="39.950000000000003" customHeight="1">
      <c r="A196" s="293"/>
      <c r="B196" s="216" t="s">
        <v>568</v>
      </c>
      <c r="C196" s="278"/>
      <c r="D196" s="278"/>
      <c r="E196" s="278">
        <v>7.44</v>
      </c>
      <c r="F196" s="269">
        <f t="shared" si="8"/>
        <v>21.576000000000001</v>
      </c>
      <c r="G196" s="278"/>
      <c r="H196" s="278"/>
      <c r="I196" s="278">
        <v>2.9</v>
      </c>
      <c r="J196" s="269"/>
      <c r="K196" s="294"/>
    </row>
    <row r="197" spans="1:11" ht="39.950000000000003" customHeight="1">
      <c r="A197" s="293"/>
      <c r="B197" s="216" t="s">
        <v>569</v>
      </c>
      <c r="C197" s="278"/>
      <c r="D197" s="278"/>
      <c r="E197" s="278">
        <v>4.2</v>
      </c>
      <c r="F197" s="269">
        <f t="shared" si="8"/>
        <v>14.028</v>
      </c>
      <c r="G197" s="278"/>
      <c r="H197" s="278"/>
      <c r="I197" s="278">
        <v>3.34</v>
      </c>
      <c r="J197" s="269"/>
      <c r="K197" s="294"/>
    </row>
    <row r="198" spans="1:11" ht="39.950000000000003" customHeight="1">
      <c r="A198" s="293"/>
      <c r="B198" s="216" t="s">
        <v>570</v>
      </c>
      <c r="C198" s="278"/>
      <c r="D198" s="278"/>
      <c r="E198" s="278">
        <v>4.2</v>
      </c>
      <c r="F198" s="269">
        <f t="shared" si="8"/>
        <v>14.028</v>
      </c>
      <c r="G198" s="278"/>
      <c r="H198" s="278"/>
      <c r="I198" s="278">
        <v>3.34</v>
      </c>
      <c r="J198" s="269"/>
      <c r="K198" s="294"/>
    </row>
    <row r="199" spans="1:11" ht="39.950000000000003" customHeight="1">
      <c r="A199" s="293"/>
      <c r="B199" s="216" t="s">
        <v>571</v>
      </c>
      <c r="C199" s="278"/>
      <c r="D199" s="278"/>
      <c r="E199" s="278">
        <v>2</v>
      </c>
      <c r="F199" s="269">
        <f t="shared" si="8"/>
        <v>6.68</v>
      </c>
      <c r="G199" s="278"/>
      <c r="H199" s="278"/>
      <c r="I199" s="278">
        <v>3.34</v>
      </c>
      <c r="J199" s="269"/>
      <c r="K199" s="294"/>
    </row>
    <row r="200" spans="1:11" ht="39.950000000000003" customHeight="1">
      <c r="A200" s="293"/>
      <c r="B200" s="216" t="s">
        <v>572</v>
      </c>
      <c r="C200" s="278"/>
      <c r="D200" s="278"/>
      <c r="E200" s="278">
        <v>8.65</v>
      </c>
      <c r="F200" s="269">
        <f t="shared" si="8"/>
        <v>28.890999999999998</v>
      </c>
      <c r="G200" s="278"/>
      <c r="H200" s="278"/>
      <c r="I200" s="278">
        <v>3.34</v>
      </c>
      <c r="J200" s="269"/>
      <c r="K200" s="294"/>
    </row>
    <row r="201" spans="1:11" ht="39.950000000000003" customHeight="1">
      <c r="A201" s="293"/>
      <c r="B201" s="216" t="s">
        <v>573</v>
      </c>
      <c r="C201" s="278"/>
      <c r="D201" s="278"/>
      <c r="E201" s="278">
        <v>4</v>
      </c>
      <c r="F201" s="269">
        <f t="shared" ref="F201:F209" si="9">E201*I201</f>
        <v>13.36</v>
      </c>
      <c r="G201" s="278"/>
      <c r="H201" s="278"/>
      <c r="I201" s="278">
        <v>3.34</v>
      </c>
      <c r="J201" s="269"/>
      <c r="K201" s="294"/>
    </row>
    <row r="202" spans="1:11" ht="39.950000000000003" customHeight="1">
      <c r="A202" s="293"/>
      <c r="B202" s="216" t="s">
        <v>574</v>
      </c>
      <c r="C202" s="278"/>
      <c r="D202" s="278"/>
      <c r="E202" s="278">
        <v>8.25</v>
      </c>
      <c r="F202" s="269">
        <f t="shared" si="9"/>
        <v>27.555</v>
      </c>
      <c r="G202" s="278"/>
      <c r="H202" s="278"/>
      <c r="I202" s="278">
        <v>3.34</v>
      </c>
      <c r="J202" s="269"/>
      <c r="K202" s="294"/>
    </row>
    <row r="203" spans="1:11" ht="39.950000000000003" customHeight="1">
      <c r="A203" s="293"/>
      <c r="B203" s="216" t="s">
        <v>575</v>
      </c>
      <c r="C203" s="278"/>
      <c r="D203" s="278"/>
      <c r="E203" s="278">
        <v>3.05</v>
      </c>
      <c r="F203" s="269">
        <f t="shared" si="9"/>
        <v>10.186999999999999</v>
      </c>
      <c r="G203" s="278"/>
      <c r="H203" s="278"/>
      <c r="I203" s="278">
        <v>3.34</v>
      </c>
      <c r="J203" s="269"/>
      <c r="K203" s="294"/>
    </row>
    <row r="204" spans="1:11" ht="39.950000000000003" customHeight="1">
      <c r="A204" s="293"/>
      <c r="B204" s="216" t="s">
        <v>576</v>
      </c>
      <c r="C204" s="278"/>
      <c r="D204" s="278"/>
      <c r="E204" s="278">
        <v>4.5999999999999996</v>
      </c>
      <c r="F204" s="269">
        <f t="shared" si="9"/>
        <v>13.339999999999998</v>
      </c>
      <c r="G204" s="278"/>
      <c r="H204" s="278"/>
      <c r="I204" s="278">
        <v>2.9</v>
      </c>
      <c r="J204" s="269"/>
      <c r="K204" s="294"/>
    </row>
    <row r="205" spans="1:11" ht="39.950000000000003" customHeight="1">
      <c r="A205" s="293"/>
      <c r="B205" s="216" t="s">
        <v>577</v>
      </c>
      <c r="C205" s="278"/>
      <c r="D205" s="278"/>
      <c r="E205" s="278">
        <v>3.9</v>
      </c>
      <c r="F205" s="269">
        <f t="shared" si="9"/>
        <v>13.026</v>
      </c>
      <c r="G205" s="278"/>
      <c r="H205" s="278"/>
      <c r="I205" s="278">
        <v>3.34</v>
      </c>
      <c r="J205" s="269"/>
      <c r="K205" s="294"/>
    </row>
    <row r="206" spans="1:11" ht="39.950000000000003" customHeight="1">
      <c r="A206" s="293"/>
      <c r="B206" s="216" t="s">
        <v>578</v>
      </c>
      <c r="C206" s="278"/>
      <c r="D206" s="278"/>
      <c r="E206" s="278">
        <v>4.3</v>
      </c>
      <c r="F206" s="269">
        <f t="shared" si="9"/>
        <v>12.469999999999999</v>
      </c>
      <c r="G206" s="278"/>
      <c r="H206" s="278"/>
      <c r="I206" s="278">
        <v>2.9</v>
      </c>
      <c r="J206" s="269"/>
      <c r="K206" s="294"/>
    </row>
    <row r="207" spans="1:11" ht="39.950000000000003" customHeight="1">
      <c r="A207" s="293"/>
      <c r="B207" s="216" t="s">
        <v>579</v>
      </c>
      <c r="C207" s="278"/>
      <c r="D207" s="278"/>
      <c r="E207" s="278">
        <v>8</v>
      </c>
      <c r="F207" s="269">
        <f t="shared" si="9"/>
        <v>23.2</v>
      </c>
      <c r="G207" s="278"/>
      <c r="H207" s="278"/>
      <c r="I207" s="278">
        <v>2.9</v>
      </c>
      <c r="J207" s="269"/>
      <c r="K207" s="294"/>
    </row>
    <row r="208" spans="1:11" ht="39.950000000000003" customHeight="1">
      <c r="A208" s="293"/>
      <c r="B208" s="216" t="s">
        <v>580</v>
      </c>
      <c r="C208" s="278"/>
      <c r="D208" s="278"/>
      <c r="E208" s="278">
        <v>5.8</v>
      </c>
      <c r="F208" s="269">
        <f t="shared" si="9"/>
        <v>16.82</v>
      </c>
      <c r="G208" s="278"/>
      <c r="H208" s="278"/>
      <c r="I208" s="278">
        <v>2.9</v>
      </c>
      <c r="J208" s="269"/>
      <c r="K208" s="294"/>
    </row>
    <row r="209" spans="1:11" ht="39.950000000000003" customHeight="1">
      <c r="A209" s="293"/>
      <c r="B209" s="216" t="s">
        <v>581</v>
      </c>
      <c r="C209" s="278"/>
      <c r="D209" s="278"/>
      <c r="E209" s="278">
        <v>6.1</v>
      </c>
      <c r="F209" s="269">
        <f t="shared" si="9"/>
        <v>17.689999999999998</v>
      </c>
      <c r="G209" s="278"/>
      <c r="H209" s="278"/>
      <c r="I209" s="278">
        <v>2.9</v>
      </c>
      <c r="J209" s="269"/>
      <c r="K209" s="294"/>
    </row>
    <row r="210" spans="1:11" ht="39.950000000000003" customHeight="1">
      <c r="A210" s="293"/>
      <c r="B210" s="216" t="s">
        <v>582</v>
      </c>
      <c r="C210" s="278"/>
      <c r="D210" s="278"/>
      <c r="E210" s="278">
        <v>5.7</v>
      </c>
      <c r="F210" s="269">
        <f t="shared" ref="F210" si="10">E210*I210</f>
        <v>16.53</v>
      </c>
      <c r="G210" s="278"/>
      <c r="H210" s="278"/>
      <c r="I210" s="278">
        <v>2.9</v>
      </c>
      <c r="J210" s="269"/>
      <c r="K210" s="294"/>
    </row>
    <row r="211" spans="1:11" ht="39.950000000000003" customHeight="1">
      <c r="A211" s="293"/>
      <c r="B211" s="216" t="s">
        <v>583</v>
      </c>
      <c r="C211" s="278"/>
      <c r="D211" s="278"/>
      <c r="E211" s="278">
        <v>5.7</v>
      </c>
      <c r="F211" s="269">
        <f t="shared" ref="F211" si="11">E211*I211</f>
        <v>16.53</v>
      </c>
      <c r="G211" s="278"/>
      <c r="H211" s="278"/>
      <c r="I211" s="278">
        <v>2.9</v>
      </c>
      <c r="J211" s="269"/>
      <c r="K211" s="294"/>
    </row>
    <row r="212" spans="1:11" ht="39.950000000000003" customHeight="1">
      <c r="A212" s="293"/>
      <c r="B212" s="216" t="s">
        <v>584</v>
      </c>
      <c r="C212" s="278"/>
      <c r="D212" s="278"/>
      <c r="E212" s="278">
        <v>5.45</v>
      </c>
      <c r="F212" s="269">
        <f t="shared" ref="F212:F216" si="12">E212*I212</f>
        <v>15.805</v>
      </c>
      <c r="G212" s="278"/>
      <c r="H212" s="278"/>
      <c r="I212" s="278">
        <v>2.9</v>
      </c>
      <c r="J212" s="269"/>
      <c r="K212" s="294"/>
    </row>
    <row r="213" spans="1:11" ht="39.950000000000003" customHeight="1">
      <c r="A213" s="293"/>
      <c r="B213" s="216" t="s">
        <v>585</v>
      </c>
      <c r="C213" s="278"/>
      <c r="D213" s="278"/>
      <c r="E213" s="278">
        <v>2.4</v>
      </c>
      <c r="F213" s="269">
        <f t="shared" si="12"/>
        <v>6.96</v>
      </c>
      <c r="G213" s="278"/>
      <c r="H213" s="278"/>
      <c r="I213" s="278">
        <v>2.9</v>
      </c>
      <c r="J213" s="269"/>
      <c r="K213" s="294"/>
    </row>
    <row r="214" spans="1:11" ht="39.950000000000003" customHeight="1">
      <c r="A214" s="293"/>
      <c r="B214" s="216" t="s">
        <v>586</v>
      </c>
      <c r="C214" s="278"/>
      <c r="D214" s="278"/>
      <c r="E214" s="278">
        <v>2.9</v>
      </c>
      <c r="F214" s="269">
        <f t="shared" si="12"/>
        <v>9.6859999999999999</v>
      </c>
      <c r="G214" s="278"/>
      <c r="H214" s="278"/>
      <c r="I214" s="278">
        <v>3.34</v>
      </c>
      <c r="J214" s="269"/>
      <c r="K214" s="294"/>
    </row>
    <row r="215" spans="1:11" ht="39.950000000000003" customHeight="1">
      <c r="A215" s="293"/>
      <c r="B215" s="216" t="s">
        <v>587</v>
      </c>
      <c r="C215" s="278"/>
      <c r="D215" s="278"/>
      <c r="E215" s="278">
        <v>2.2999999999999998</v>
      </c>
      <c r="F215" s="269">
        <f t="shared" si="12"/>
        <v>7.6819999999999995</v>
      </c>
      <c r="G215" s="278"/>
      <c r="H215" s="278"/>
      <c r="I215" s="278">
        <v>3.34</v>
      </c>
      <c r="J215" s="269"/>
      <c r="K215" s="294"/>
    </row>
    <row r="216" spans="1:11" ht="39.950000000000003" customHeight="1">
      <c r="A216" s="293"/>
      <c r="B216" s="216" t="s">
        <v>588</v>
      </c>
      <c r="C216" s="278"/>
      <c r="D216" s="278"/>
      <c r="E216" s="278">
        <v>2.2999999999999998</v>
      </c>
      <c r="F216" s="269">
        <f t="shared" si="12"/>
        <v>7.6819999999999995</v>
      </c>
      <c r="G216" s="278"/>
      <c r="H216" s="278"/>
      <c r="I216" s="278">
        <v>3.34</v>
      </c>
      <c r="J216" s="269"/>
      <c r="K216" s="294"/>
    </row>
    <row r="217" spans="1:11" ht="39.950000000000003" customHeight="1">
      <c r="A217" s="293"/>
      <c r="B217" s="216" t="s">
        <v>589</v>
      </c>
      <c r="C217" s="278"/>
      <c r="D217" s="278"/>
      <c r="E217" s="278">
        <v>5.4</v>
      </c>
      <c r="F217" s="269">
        <f t="shared" ref="F217:F225" si="13">E217*I217</f>
        <v>18.036000000000001</v>
      </c>
      <c r="G217" s="278"/>
      <c r="H217" s="278"/>
      <c r="I217" s="278">
        <v>3.34</v>
      </c>
      <c r="J217" s="269"/>
      <c r="K217" s="294"/>
    </row>
    <row r="218" spans="1:11" ht="39.950000000000003" customHeight="1">
      <c r="A218" s="293"/>
      <c r="B218" s="216" t="s">
        <v>590</v>
      </c>
      <c r="C218" s="278"/>
      <c r="D218" s="278"/>
      <c r="E218" s="278">
        <v>4.75</v>
      </c>
      <c r="F218" s="269">
        <f t="shared" si="13"/>
        <v>15.864999999999998</v>
      </c>
      <c r="G218" s="278"/>
      <c r="H218" s="278"/>
      <c r="I218" s="278">
        <v>3.34</v>
      </c>
      <c r="J218" s="269"/>
      <c r="K218" s="294"/>
    </row>
    <row r="219" spans="1:11" ht="39.950000000000003" customHeight="1">
      <c r="A219" s="293"/>
      <c r="B219" s="216" t="s">
        <v>591</v>
      </c>
      <c r="C219" s="278"/>
      <c r="D219" s="278"/>
      <c r="E219" s="278">
        <v>0.6</v>
      </c>
      <c r="F219" s="269">
        <f t="shared" si="13"/>
        <v>2.004</v>
      </c>
      <c r="G219" s="278"/>
      <c r="H219" s="278"/>
      <c r="I219" s="278">
        <v>3.34</v>
      </c>
      <c r="J219" s="269"/>
      <c r="K219" s="294"/>
    </row>
    <row r="220" spans="1:11" ht="39.950000000000003" customHeight="1">
      <c r="A220" s="293"/>
      <c r="B220" s="216" t="s">
        <v>592</v>
      </c>
      <c r="C220" s="278"/>
      <c r="D220" s="278"/>
      <c r="E220" s="278">
        <v>5.55</v>
      </c>
      <c r="F220" s="269">
        <f t="shared" si="13"/>
        <v>18.536999999999999</v>
      </c>
      <c r="G220" s="278"/>
      <c r="H220" s="278"/>
      <c r="I220" s="278">
        <v>3.34</v>
      </c>
      <c r="J220" s="269"/>
      <c r="K220" s="294"/>
    </row>
    <row r="221" spans="1:11" ht="39.950000000000003" customHeight="1">
      <c r="A221" s="293"/>
      <c r="B221" s="216" t="s">
        <v>593</v>
      </c>
      <c r="C221" s="278"/>
      <c r="D221" s="278"/>
      <c r="E221" s="278">
        <v>5.55</v>
      </c>
      <c r="F221" s="269">
        <f t="shared" si="13"/>
        <v>18.536999999999999</v>
      </c>
      <c r="G221" s="278"/>
      <c r="H221" s="278"/>
      <c r="I221" s="278">
        <v>3.34</v>
      </c>
      <c r="J221" s="269"/>
      <c r="K221" s="294"/>
    </row>
    <row r="222" spans="1:11" ht="39.950000000000003" customHeight="1">
      <c r="A222" s="293"/>
      <c r="B222" s="216" t="s">
        <v>594</v>
      </c>
      <c r="C222" s="278"/>
      <c r="D222" s="278"/>
      <c r="E222" s="278">
        <v>2.85</v>
      </c>
      <c r="F222" s="269">
        <f t="shared" si="13"/>
        <v>9.5190000000000001</v>
      </c>
      <c r="G222" s="278"/>
      <c r="H222" s="278"/>
      <c r="I222" s="278">
        <v>3.34</v>
      </c>
      <c r="J222" s="269"/>
      <c r="K222" s="294"/>
    </row>
    <row r="223" spans="1:11" ht="39.950000000000003" customHeight="1">
      <c r="A223" s="293"/>
      <c r="B223" s="216" t="s">
        <v>595</v>
      </c>
      <c r="C223" s="278"/>
      <c r="D223" s="278"/>
      <c r="E223" s="278">
        <v>2.85</v>
      </c>
      <c r="F223" s="269">
        <f t="shared" si="13"/>
        <v>9.5190000000000001</v>
      </c>
      <c r="G223" s="278"/>
      <c r="H223" s="278"/>
      <c r="I223" s="278">
        <v>3.34</v>
      </c>
      <c r="J223" s="269"/>
      <c r="K223" s="294"/>
    </row>
    <row r="224" spans="1:11" ht="39.950000000000003" customHeight="1">
      <c r="A224" s="293"/>
      <c r="B224" s="216" t="s">
        <v>596</v>
      </c>
      <c r="C224" s="278"/>
      <c r="D224" s="278"/>
      <c r="E224" s="278">
        <v>3</v>
      </c>
      <c r="F224" s="269">
        <f t="shared" si="13"/>
        <v>10.02</v>
      </c>
      <c r="G224" s="278"/>
      <c r="H224" s="278"/>
      <c r="I224" s="278">
        <v>3.34</v>
      </c>
      <c r="J224" s="269"/>
      <c r="K224" s="294"/>
    </row>
    <row r="225" spans="1:11" ht="39.950000000000003" customHeight="1">
      <c r="A225" s="293"/>
      <c r="B225" s="216" t="s">
        <v>597</v>
      </c>
      <c r="C225" s="278"/>
      <c r="D225" s="278"/>
      <c r="E225" s="278">
        <v>5.9</v>
      </c>
      <c r="F225" s="269">
        <f t="shared" si="13"/>
        <v>17.11</v>
      </c>
      <c r="G225" s="278"/>
      <c r="H225" s="278"/>
      <c r="I225" s="278">
        <v>2.9</v>
      </c>
      <c r="J225" s="269"/>
      <c r="K225" s="294"/>
    </row>
    <row r="226" spans="1:11" ht="39.950000000000003" customHeight="1">
      <c r="A226" s="293"/>
      <c r="B226" s="216" t="s">
        <v>598</v>
      </c>
      <c r="C226" s="278"/>
      <c r="D226" s="278"/>
      <c r="E226" s="278">
        <v>4.3</v>
      </c>
      <c r="F226" s="269">
        <f t="shared" ref="F226:F234" si="14">E226*I226</f>
        <v>12.469999999999999</v>
      </c>
      <c r="G226" s="278"/>
      <c r="H226" s="278"/>
      <c r="I226" s="278">
        <v>2.9</v>
      </c>
      <c r="J226" s="269"/>
      <c r="K226" s="294"/>
    </row>
    <row r="227" spans="1:11" ht="39.950000000000003" customHeight="1">
      <c r="A227" s="293"/>
      <c r="B227" s="216" t="s">
        <v>599</v>
      </c>
      <c r="C227" s="278"/>
      <c r="D227" s="278"/>
      <c r="E227" s="278">
        <v>5.9</v>
      </c>
      <c r="F227" s="269">
        <f t="shared" si="14"/>
        <v>17.11</v>
      </c>
      <c r="G227" s="278"/>
      <c r="H227" s="278"/>
      <c r="I227" s="278">
        <v>2.9</v>
      </c>
      <c r="J227" s="269"/>
      <c r="K227" s="294"/>
    </row>
    <row r="228" spans="1:11" ht="39.950000000000003" customHeight="1">
      <c r="A228" s="293"/>
      <c r="B228" s="216" t="s">
        <v>600</v>
      </c>
      <c r="C228" s="278"/>
      <c r="D228" s="278"/>
      <c r="E228" s="278">
        <v>1.85</v>
      </c>
      <c r="F228" s="269">
        <f t="shared" si="14"/>
        <v>5.3650000000000002</v>
      </c>
      <c r="G228" s="278"/>
      <c r="H228" s="278"/>
      <c r="I228" s="278">
        <v>2.9</v>
      </c>
      <c r="J228" s="269"/>
      <c r="K228" s="294"/>
    </row>
    <row r="229" spans="1:11" ht="39.950000000000003" customHeight="1">
      <c r="A229" s="293"/>
      <c r="B229" s="216" t="s">
        <v>601</v>
      </c>
      <c r="C229" s="278"/>
      <c r="D229" s="278"/>
      <c r="E229" s="278">
        <v>7.55</v>
      </c>
      <c r="F229" s="269">
        <f t="shared" si="14"/>
        <v>21.895</v>
      </c>
      <c r="G229" s="278"/>
      <c r="H229" s="278"/>
      <c r="I229" s="278">
        <v>2.9</v>
      </c>
      <c r="J229" s="269"/>
      <c r="K229" s="294"/>
    </row>
    <row r="230" spans="1:11" ht="39.950000000000003" customHeight="1">
      <c r="A230" s="293"/>
      <c r="B230" s="216" t="s">
        <v>602</v>
      </c>
      <c r="C230" s="278"/>
      <c r="D230" s="278"/>
      <c r="E230" s="278">
        <v>4.05</v>
      </c>
      <c r="F230" s="269">
        <f t="shared" si="14"/>
        <v>11.744999999999999</v>
      </c>
      <c r="G230" s="278"/>
      <c r="H230" s="278"/>
      <c r="I230" s="278">
        <v>2.9</v>
      </c>
      <c r="J230" s="269"/>
      <c r="K230" s="294"/>
    </row>
    <row r="231" spans="1:11" ht="39.950000000000003" customHeight="1">
      <c r="A231" s="293"/>
      <c r="B231" s="216" t="s">
        <v>603</v>
      </c>
      <c r="C231" s="278"/>
      <c r="D231" s="278"/>
      <c r="E231" s="278">
        <v>3.9</v>
      </c>
      <c r="F231" s="269">
        <f t="shared" si="14"/>
        <v>11.309999999999999</v>
      </c>
      <c r="G231" s="278"/>
      <c r="H231" s="278"/>
      <c r="I231" s="278">
        <v>2.9</v>
      </c>
      <c r="J231" s="269"/>
      <c r="K231" s="294"/>
    </row>
    <row r="232" spans="1:11" ht="39.950000000000003" customHeight="1">
      <c r="A232" s="293"/>
      <c r="B232" s="216" t="s">
        <v>604</v>
      </c>
      <c r="C232" s="278"/>
      <c r="D232" s="278"/>
      <c r="E232" s="278">
        <v>1.85</v>
      </c>
      <c r="F232" s="269">
        <f t="shared" si="14"/>
        <v>5.3650000000000002</v>
      </c>
      <c r="G232" s="278"/>
      <c r="H232" s="278"/>
      <c r="I232" s="278">
        <v>2.9</v>
      </c>
      <c r="J232" s="269"/>
      <c r="K232" s="294"/>
    </row>
    <row r="233" spans="1:11" ht="39.950000000000003" customHeight="1">
      <c r="A233" s="293"/>
      <c r="B233" s="216" t="s">
        <v>605</v>
      </c>
      <c r="C233" s="278"/>
      <c r="D233" s="278"/>
      <c r="E233" s="278">
        <v>4.2</v>
      </c>
      <c r="F233" s="269">
        <f t="shared" si="14"/>
        <v>12.18</v>
      </c>
      <c r="G233" s="278"/>
      <c r="H233" s="278"/>
      <c r="I233" s="278">
        <v>2.9</v>
      </c>
      <c r="J233" s="269"/>
      <c r="K233" s="294"/>
    </row>
    <row r="234" spans="1:11" ht="39.950000000000003" customHeight="1">
      <c r="A234" s="293"/>
      <c r="B234" s="216" t="s">
        <v>606</v>
      </c>
      <c r="C234" s="278"/>
      <c r="D234" s="278"/>
      <c r="E234" s="278">
        <v>7.65</v>
      </c>
      <c r="F234" s="269">
        <f t="shared" si="14"/>
        <v>22.184999999999999</v>
      </c>
      <c r="G234" s="278"/>
      <c r="H234" s="278"/>
      <c r="I234" s="278">
        <v>2.9</v>
      </c>
      <c r="J234" s="269"/>
      <c r="K234" s="294"/>
    </row>
    <row r="235" spans="1:11" ht="39.950000000000003" customHeight="1">
      <c r="A235" s="293"/>
      <c r="B235" s="216" t="s">
        <v>607</v>
      </c>
      <c r="C235" s="278"/>
      <c r="D235" s="278"/>
      <c r="E235" s="278">
        <v>3.75</v>
      </c>
      <c r="F235" s="269">
        <f t="shared" ref="F235:F237" si="15">E235*I235</f>
        <v>10.875</v>
      </c>
      <c r="G235" s="278"/>
      <c r="H235" s="278"/>
      <c r="I235" s="278">
        <v>2.9</v>
      </c>
      <c r="J235" s="269"/>
      <c r="K235" s="294"/>
    </row>
    <row r="236" spans="1:11" ht="39.950000000000003" customHeight="1">
      <c r="A236" s="293"/>
      <c r="B236" s="216" t="s">
        <v>608</v>
      </c>
      <c r="C236" s="278"/>
      <c r="D236" s="278"/>
      <c r="E236" s="278">
        <v>4</v>
      </c>
      <c r="F236" s="269">
        <f t="shared" si="15"/>
        <v>11.6</v>
      </c>
      <c r="G236" s="278"/>
      <c r="H236" s="278"/>
      <c r="I236" s="278">
        <v>2.9</v>
      </c>
      <c r="J236" s="269"/>
      <c r="K236" s="294"/>
    </row>
    <row r="237" spans="1:11" ht="39.950000000000003" customHeight="1">
      <c r="A237" s="293"/>
      <c r="B237" s="216" t="s">
        <v>609</v>
      </c>
      <c r="C237" s="278"/>
      <c r="D237" s="278"/>
      <c r="E237" s="278">
        <v>4.2</v>
      </c>
      <c r="F237" s="269">
        <f t="shared" si="15"/>
        <v>12.18</v>
      </c>
      <c r="G237" s="278"/>
      <c r="H237" s="278"/>
      <c r="I237" s="278">
        <v>2.9</v>
      </c>
      <c r="J237" s="269"/>
      <c r="K237" s="294"/>
    </row>
    <row r="238" spans="1:11" ht="39.950000000000003" customHeight="1">
      <c r="A238" s="293"/>
      <c r="B238" s="216" t="s">
        <v>610</v>
      </c>
      <c r="C238" s="278"/>
      <c r="D238" s="278"/>
      <c r="E238" s="278">
        <v>1.65</v>
      </c>
      <c r="F238" s="269">
        <f t="shared" ref="F238:F241" si="16">E238*I238</f>
        <v>5.5109999999999992</v>
      </c>
      <c r="G238" s="278"/>
      <c r="H238" s="278"/>
      <c r="I238" s="278">
        <v>3.34</v>
      </c>
      <c r="J238" s="269"/>
      <c r="K238" s="294"/>
    </row>
    <row r="239" spans="1:11" ht="39.950000000000003" customHeight="1">
      <c r="A239" s="293"/>
      <c r="B239" s="216" t="s">
        <v>611</v>
      </c>
      <c r="C239" s="278"/>
      <c r="D239" s="278"/>
      <c r="E239" s="278">
        <v>1.35</v>
      </c>
      <c r="F239" s="269">
        <f t="shared" si="16"/>
        <v>4.5090000000000003</v>
      </c>
      <c r="G239" s="278"/>
      <c r="H239" s="278"/>
      <c r="I239" s="278">
        <v>3.34</v>
      </c>
      <c r="J239" s="269"/>
      <c r="K239" s="294"/>
    </row>
    <row r="240" spans="1:11" ht="39.950000000000003" customHeight="1">
      <c r="A240" s="293"/>
      <c r="B240" s="216" t="s">
        <v>612</v>
      </c>
      <c r="C240" s="278"/>
      <c r="D240" s="278"/>
      <c r="E240" s="278">
        <v>7.3</v>
      </c>
      <c r="F240" s="269">
        <f t="shared" si="16"/>
        <v>24.381999999999998</v>
      </c>
      <c r="G240" s="278"/>
      <c r="H240" s="278"/>
      <c r="I240" s="278">
        <v>3.34</v>
      </c>
      <c r="J240" s="269"/>
      <c r="K240" s="294"/>
    </row>
    <row r="241" spans="1:11" ht="39.950000000000003" customHeight="1">
      <c r="A241" s="293"/>
      <c r="B241" s="216" t="s">
        <v>613</v>
      </c>
      <c r="C241" s="278"/>
      <c r="D241" s="278"/>
      <c r="E241" s="278">
        <v>2.875</v>
      </c>
      <c r="F241" s="269">
        <f t="shared" si="16"/>
        <v>9.6024999999999991</v>
      </c>
      <c r="G241" s="278"/>
      <c r="H241" s="278"/>
      <c r="I241" s="278">
        <v>3.34</v>
      </c>
      <c r="J241" s="269"/>
      <c r="K241" s="294"/>
    </row>
    <row r="242" spans="1:11" ht="39.950000000000003" customHeight="1">
      <c r="A242" s="293"/>
      <c r="B242" s="216" t="s">
        <v>614</v>
      </c>
      <c r="C242" s="278"/>
      <c r="D242" s="278"/>
      <c r="E242" s="278">
        <v>2.5</v>
      </c>
      <c r="F242" s="269">
        <f t="shared" ref="F242:F245" si="17">E242*I242</f>
        <v>8.35</v>
      </c>
      <c r="G242" s="278"/>
      <c r="H242" s="278"/>
      <c r="I242" s="278">
        <v>3.34</v>
      </c>
      <c r="J242" s="269"/>
      <c r="K242" s="294"/>
    </row>
    <row r="243" spans="1:11" ht="39.950000000000003" customHeight="1">
      <c r="A243" s="293"/>
      <c r="B243" s="216" t="s">
        <v>615</v>
      </c>
      <c r="C243" s="278"/>
      <c r="D243" s="278"/>
      <c r="E243" s="278">
        <v>2.15</v>
      </c>
      <c r="F243" s="269">
        <f t="shared" si="17"/>
        <v>7.1809999999999992</v>
      </c>
      <c r="G243" s="278"/>
      <c r="H243" s="278"/>
      <c r="I243" s="278">
        <v>3.34</v>
      </c>
      <c r="J243" s="269"/>
      <c r="K243" s="294"/>
    </row>
    <row r="244" spans="1:11" ht="39.950000000000003" customHeight="1">
      <c r="A244" s="293"/>
      <c r="B244" s="216" t="s">
        <v>616</v>
      </c>
      <c r="C244" s="278"/>
      <c r="D244" s="278"/>
      <c r="E244" s="278">
        <v>3.45</v>
      </c>
      <c r="F244" s="269">
        <f t="shared" si="17"/>
        <v>11.523</v>
      </c>
      <c r="G244" s="278"/>
      <c r="H244" s="278"/>
      <c r="I244" s="278">
        <v>3.34</v>
      </c>
      <c r="J244" s="269"/>
      <c r="K244" s="294"/>
    </row>
    <row r="245" spans="1:11" ht="39.950000000000003" customHeight="1">
      <c r="A245" s="293"/>
      <c r="B245" s="280" t="s">
        <v>617</v>
      </c>
      <c r="C245" s="278"/>
      <c r="D245" s="278"/>
      <c r="E245" s="278">
        <v>6</v>
      </c>
      <c r="F245" s="269">
        <f t="shared" si="17"/>
        <v>20.04</v>
      </c>
      <c r="G245" s="278"/>
      <c r="H245" s="278"/>
      <c r="I245" s="278">
        <v>3.34</v>
      </c>
      <c r="J245" s="269"/>
      <c r="K245" s="294"/>
    </row>
    <row r="246" spans="1:11" ht="39.950000000000003" customHeight="1">
      <c r="A246" s="293"/>
      <c r="B246" s="216" t="s">
        <v>618</v>
      </c>
      <c r="C246" s="278"/>
      <c r="D246" s="278"/>
      <c r="E246" s="278">
        <v>8.7750000000000004</v>
      </c>
      <c r="F246" s="269">
        <f t="shared" ref="F246:F252" si="18">E246*I246</f>
        <v>25.447500000000002</v>
      </c>
      <c r="G246" s="278"/>
      <c r="H246" s="278"/>
      <c r="I246" s="278">
        <v>2.9</v>
      </c>
      <c r="J246" s="269"/>
      <c r="K246" s="294"/>
    </row>
    <row r="247" spans="1:11" ht="39.950000000000003" customHeight="1">
      <c r="A247" s="293"/>
      <c r="B247" s="216" t="s">
        <v>619</v>
      </c>
      <c r="C247" s="278"/>
      <c r="D247" s="278"/>
      <c r="E247" s="279">
        <v>8.59</v>
      </c>
      <c r="F247" s="269">
        <f t="shared" si="18"/>
        <v>24.910999999999998</v>
      </c>
      <c r="G247" s="278"/>
      <c r="H247" s="278"/>
      <c r="I247" s="278">
        <v>2.9</v>
      </c>
      <c r="J247" s="269"/>
      <c r="K247" s="294"/>
    </row>
    <row r="248" spans="1:11" ht="39.950000000000003" customHeight="1">
      <c r="A248" s="293"/>
      <c r="B248" s="216" t="s">
        <v>620</v>
      </c>
      <c r="C248" s="278"/>
      <c r="D248" s="278"/>
      <c r="E248" s="278">
        <v>8.8000000000000007</v>
      </c>
      <c r="F248" s="269">
        <f t="shared" si="18"/>
        <v>25.52</v>
      </c>
      <c r="G248" s="278"/>
      <c r="H248" s="278"/>
      <c r="I248" s="278">
        <v>2.9</v>
      </c>
      <c r="J248" s="269"/>
      <c r="K248" s="294"/>
    </row>
    <row r="249" spans="1:11" ht="39.950000000000003" customHeight="1">
      <c r="A249" s="293"/>
      <c r="B249" s="216" t="s">
        <v>621</v>
      </c>
      <c r="C249" s="278"/>
      <c r="D249" s="278"/>
      <c r="E249" s="278">
        <v>8.8000000000000007</v>
      </c>
      <c r="F249" s="269">
        <f t="shared" si="18"/>
        <v>25.52</v>
      </c>
      <c r="G249" s="278"/>
      <c r="H249" s="278"/>
      <c r="I249" s="278">
        <v>2.9</v>
      </c>
      <c r="J249" s="269"/>
      <c r="K249" s="294"/>
    </row>
    <row r="250" spans="1:11" ht="39.950000000000003" customHeight="1">
      <c r="A250" s="293"/>
      <c r="B250" s="216" t="s">
        <v>622</v>
      </c>
      <c r="C250" s="278"/>
      <c r="D250" s="278"/>
      <c r="E250" s="278">
        <v>8.7750000000000004</v>
      </c>
      <c r="F250" s="269">
        <f t="shared" si="18"/>
        <v>25.447500000000002</v>
      </c>
      <c r="G250" s="278"/>
      <c r="H250" s="278"/>
      <c r="I250" s="278">
        <v>2.9</v>
      </c>
      <c r="J250" s="269"/>
      <c r="K250" s="294"/>
    </row>
    <row r="251" spans="1:11" ht="39.950000000000003" customHeight="1">
      <c r="A251" s="293"/>
      <c r="B251" s="216" t="s">
        <v>623</v>
      </c>
      <c r="C251" s="278"/>
      <c r="D251" s="278"/>
      <c r="E251" s="278">
        <v>6.6</v>
      </c>
      <c r="F251" s="269">
        <f t="shared" si="18"/>
        <v>22.043999999999997</v>
      </c>
      <c r="G251" s="278"/>
      <c r="H251" s="278"/>
      <c r="I251" s="278">
        <v>3.34</v>
      </c>
      <c r="J251" s="269"/>
      <c r="K251" s="294"/>
    </row>
    <row r="252" spans="1:11" ht="39.950000000000003" customHeight="1">
      <c r="A252" s="293"/>
      <c r="B252" s="216" t="s">
        <v>624</v>
      </c>
      <c r="C252" s="278"/>
      <c r="D252" s="278"/>
      <c r="E252" s="278">
        <v>8.7750000000000004</v>
      </c>
      <c r="F252" s="269">
        <f t="shared" si="18"/>
        <v>25.447500000000002</v>
      </c>
      <c r="G252" s="278"/>
      <c r="H252" s="278"/>
      <c r="I252" s="278">
        <v>2.9</v>
      </c>
      <c r="J252" s="269"/>
      <c r="K252" s="294"/>
    </row>
    <row r="253" spans="1:11" ht="39.950000000000003" customHeight="1">
      <c r="A253" s="293"/>
      <c r="B253" s="216" t="s">
        <v>625</v>
      </c>
      <c r="C253" s="278"/>
      <c r="D253" s="278"/>
      <c r="E253" s="278">
        <v>8.5649999999999995</v>
      </c>
      <c r="F253" s="269">
        <f t="shared" ref="F253:F285" si="19">E253*I253</f>
        <v>24.838499999999996</v>
      </c>
      <c r="G253" s="278"/>
      <c r="H253" s="278"/>
      <c r="I253" s="278">
        <v>2.9</v>
      </c>
      <c r="J253" s="269"/>
      <c r="K253" s="294"/>
    </row>
    <row r="254" spans="1:11" ht="39.950000000000003" customHeight="1">
      <c r="A254" s="293"/>
      <c r="B254" s="216" t="s">
        <v>626</v>
      </c>
      <c r="C254" s="278"/>
      <c r="D254" s="278"/>
      <c r="E254" s="278">
        <v>8.8249999999999993</v>
      </c>
      <c r="F254" s="269">
        <f t="shared" si="19"/>
        <v>25.592499999999998</v>
      </c>
      <c r="G254" s="278"/>
      <c r="H254" s="278"/>
      <c r="I254" s="278">
        <v>2.9</v>
      </c>
      <c r="J254" s="269"/>
      <c r="K254" s="294"/>
    </row>
    <row r="255" spans="1:11" ht="39.950000000000003" customHeight="1">
      <c r="A255" s="293"/>
      <c r="B255" s="216" t="s">
        <v>627</v>
      </c>
      <c r="C255" s="278"/>
      <c r="D255" s="278"/>
      <c r="E255" s="278">
        <v>8.8000000000000007</v>
      </c>
      <c r="F255" s="269">
        <f t="shared" si="19"/>
        <v>25.52</v>
      </c>
      <c r="G255" s="278"/>
      <c r="H255" s="278"/>
      <c r="I255" s="278">
        <v>2.9</v>
      </c>
      <c r="J255" s="269"/>
      <c r="K255" s="294"/>
    </row>
    <row r="256" spans="1:11" ht="39.950000000000003" customHeight="1">
      <c r="A256" s="293"/>
      <c r="B256" s="216" t="s">
        <v>628</v>
      </c>
      <c r="C256" s="278"/>
      <c r="D256" s="278"/>
      <c r="E256" s="278">
        <v>8.7750000000000004</v>
      </c>
      <c r="F256" s="269">
        <f t="shared" si="19"/>
        <v>25.447500000000002</v>
      </c>
      <c r="G256" s="278"/>
      <c r="H256" s="278"/>
      <c r="I256" s="278">
        <v>2.9</v>
      </c>
      <c r="J256" s="269"/>
      <c r="K256" s="294"/>
    </row>
    <row r="257" spans="1:11" ht="39.950000000000003" customHeight="1">
      <c r="A257" s="293"/>
      <c r="B257" s="216" t="s">
        <v>629</v>
      </c>
      <c r="C257" s="278"/>
      <c r="D257" s="278"/>
      <c r="E257" s="278">
        <v>6.95</v>
      </c>
      <c r="F257" s="269">
        <f t="shared" si="19"/>
        <v>20.155000000000001</v>
      </c>
      <c r="G257" s="278"/>
      <c r="H257" s="278"/>
      <c r="I257" s="278">
        <v>2.9</v>
      </c>
      <c r="J257" s="269"/>
      <c r="K257" s="294"/>
    </row>
    <row r="258" spans="1:11" ht="39.950000000000003" customHeight="1">
      <c r="A258" s="293"/>
      <c r="B258" s="216" t="s">
        <v>630</v>
      </c>
      <c r="C258" s="278"/>
      <c r="D258" s="278"/>
      <c r="E258" s="278">
        <v>6.5</v>
      </c>
      <c r="F258" s="269">
        <f t="shared" si="19"/>
        <v>18.849999999999998</v>
      </c>
      <c r="G258" s="278"/>
      <c r="H258" s="278"/>
      <c r="I258" s="278">
        <v>2.9</v>
      </c>
      <c r="J258" s="269"/>
      <c r="K258" s="294"/>
    </row>
    <row r="259" spans="1:11" ht="39.950000000000003" customHeight="1">
      <c r="A259" s="293"/>
      <c r="B259" s="216" t="s">
        <v>631</v>
      </c>
      <c r="C259" s="278"/>
      <c r="D259" s="278"/>
      <c r="E259" s="278">
        <v>4.952</v>
      </c>
      <c r="F259" s="269">
        <f t="shared" si="19"/>
        <v>16.539680000000001</v>
      </c>
      <c r="G259" s="278"/>
      <c r="H259" s="278"/>
      <c r="I259" s="278">
        <v>3.34</v>
      </c>
      <c r="J259" s="269"/>
      <c r="K259" s="294"/>
    </row>
    <row r="260" spans="1:11" ht="39.950000000000003" customHeight="1">
      <c r="A260" s="293"/>
      <c r="B260" s="216" t="s">
        <v>632</v>
      </c>
      <c r="C260" s="278"/>
      <c r="D260" s="278"/>
      <c r="E260" s="278">
        <v>6.6150000000000002</v>
      </c>
      <c r="F260" s="269">
        <f t="shared" si="19"/>
        <v>19.183499999999999</v>
      </c>
      <c r="G260" s="278"/>
      <c r="H260" s="278"/>
      <c r="I260" s="278">
        <v>2.9</v>
      </c>
      <c r="J260" s="269"/>
      <c r="K260" s="294"/>
    </row>
    <row r="261" spans="1:11" ht="39.950000000000003" customHeight="1">
      <c r="A261" s="293"/>
      <c r="B261" s="216" t="s">
        <v>633</v>
      </c>
      <c r="C261" s="278"/>
      <c r="D261" s="278"/>
      <c r="E261" s="278">
        <v>6.65</v>
      </c>
      <c r="F261" s="269">
        <f t="shared" si="19"/>
        <v>19.285</v>
      </c>
      <c r="G261" s="278"/>
      <c r="H261" s="278"/>
      <c r="I261" s="278">
        <v>2.9</v>
      </c>
      <c r="J261" s="269"/>
      <c r="K261" s="294"/>
    </row>
    <row r="262" spans="1:11" ht="39.950000000000003" customHeight="1">
      <c r="A262" s="293"/>
      <c r="B262" s="216" t="s">
        <v>634</v>
      </c>
      <c r="C262" s="278"/>
      <c r="D262" s="278"/>
      <c r="E262" s="278">
        <v>8.8000000000000007</v>
      </c>
      <c r="F262" s="269">
        <f t="shared" si="19"/>
        <v>25.52</v>
      </c>
      <c r="G262" s="278"/>
      <c r="H262" s="278"/>
      <c r="I262" s="278">
        <v>2.9</v>
      </c>
      <c r="J262" s="269"/>
      <c r="K262" s="294"/>
    </row>
    <row r="263" spans="1:11" ht="39.950000000000003" customHeight="1">
      <c r="A263" s="293"/>
      <c r="B263" s="216" t="s">
        <v>635</v>
      </c>
      <c r="C263" s="278"/>
      <c r="D263" s="278"/>
      <c r="E263" s="278">
        <v>6.65</v>
      </c>
      <c r="F263" s="269">
        <f t="shared" si="19"/>
        <v>19.285</v>
      </c>
      <c r="G263" s="278"/>
      <c r="H263" s="278"/>
      <c r="I263" s="278">
        <v>2.9</v>
      </c>
      <c r="J263" s="269"/>
      <c r="K263" s="294"/>
    </row>
    <row r="264" spans="1:11" ht="39.950000000000003" customHeight="1">
      <c r="A264" s="293"/>
      <c r="B264" s="216" t="s">
        <v>636</v>
      </c>
      <c r="C264" s="278"/>
      <c r="D264" s="278"/>
      <c r="E264" s="278">
        <v>8.8000000000000007</v>
      </c>
      <c r="F264" s="269">
        <f t="shared" si="19"/>
        <v>25.52</v>
      </c>
      <c r="G264" s="278"/>
      <c r="H264" s="278"/>
      <c r="I264" s="278">
        <v>2.9</v>
      </c>
      <c r="J264" s="269"/>
      <c r="K264" s="294"/>
    </row>
    <row r="265" spans="1:11" ht="39.950000000000003" customHeight="1">
      <c r="A265" s="293"/>
      <c r="B265" s="216" t="s">
        <v>637</v>
      </c>
      <c r="C265" s="278"/>
      <c r="D265" s="278"/>
      <c r="E265" s="278">
        <v>6.65</v>
      </c>
      <c r="F265" s="269">
        <f t="shared" si="19"/>
        <v>19.285</v>
      </c>
      <c r="G265" s="278"/>
      <c r="H265" s="278"/>
      <c r="I265" s="278">
        <v>2.9</v>
      </c>
      <c r="J265" s="269"/>
      <c r="K265" s="294"/>
    </row>
    <row r="266" spans="1:11" ht="39.950000000000003" customHeight="1">
      <c r="A266" s="293"/>
      <c r="B266" s="216" t="s">
        <v>638</v>
      </c>
      <c r="C266" s="278"/>
      <c r="D266" s="278"/>
      <c r="E266" s="278">
        <v>2.1</v>
      </c>
      <c r="F266" s="269">
        <f t="shared" si="19"/>
        <v>7.0140000000000002</v>
      </c>
      <c r="G266" s="278"/>
      <c r="H266" s="278"/>
      <c r="I266" s="278">
        <v>3.34</v>
      </c>
      <c r="J266" s="269"/>
      <c r="K266" s="294"/>
    </row>
    <row r="267" spans="1:11" ht="39.950000000000003" customHeight="1">
      <c r="A267" s="293"/>
      <c r="B267" s="216" t="s">
        <v>639</v>
      </c>
      <c r="C267" s="278"/>
      <c r="D267" s="278"/>
      <c r="E267" s="278">
        <v>2.1</v>
      </c>
      <c r="F267" s="269">
        <f t="shared" si="19"/>
        <v>7.0140000000000002</v>
      </c>
      <c r="G267" s="278"/>
      <c r="H267" s="278"/>
      <c r="I267" s="278">
        <v>3.34</v>
      </c>
      <c r="J267" s="269"/>
      <c r="K267" s="294"/>
    </row>
    <row r="268" spans="1:11" ht="39.950000000000003" customHeight="1">
      <c r="A268" s="293"/>
      <c r="B268" s="216" t="s">
        <v>640</v>
      </c>
      <c r="C268" s="278"/>
      <c r="D268" s="278"/>
      <c r="E268" s="278">
        <v>8.85</v>
      </c>
      <c r="F268" s="269">
        <f t="shared" si="19"/>
        <v>29.558999999999997</v>
      </c>
      <c r="G268" s="278"/>
      <c r="H268" s="278"/>
      <c r="I268" s="278">
        <v>3.34</v>
      </c>
      <c r="J268" s="269"/>
      <c r="K268" s="294"/>
    </row>
    <row r="269" spans="1:11" ht="39.950000000000003" customHeight="1">
      <c r="A269" s="293"/>
      <c r="B269" s="216" t="s">
        <v>641</v>
      </c>
      <c r="C269" s="278"/>
      <c r="D269" s="278"/>
      <c r="E269" s="278">
        <v>4.75</v>
      </c>
      <c r="F269" s="269">
        <f t="shared" si="19"/>
        <v>15.864999999999998</v>
      </c>
      <c r="G269" s="278"/>
      <c r="H269" s="278"/>
      <c r="I269" s="278">
        <v>3.34</v>
      </c>
      <c r="J269" s="269"/>
      <c r="K269" s="294"/>
    </row>
    <row r="270" spans="1:11" ht="39.950000000000003" customHeight="1">
      <c r="A270" s="293"/>
      <c r="B270" s="216" t="s">
        <v>642</v>
      </c>
      <c r="C270" s="278"/>
      <c r="D270" s="278"/>
      <c r="E270" s="278">
        <v>4.952</v>
      </c>
      <c r="F270" s="269">
        <f t="shared" si="19"/>
        <v>16.539680000000001</v>
      </c>
      <c r="G270" s="278"/>
      <c r="H270" s="278"/>
      <c r="I270" s="278">
        <v>3.34</v>
      </c>
      <c r="J270" s="269"/>
      <c r="K270" s="294"/>
    </row>
    <row r="271" spans="1:11" ht="39.950000000000003" customHeight="1">
      <c r="A271" s="293"/>
      <c r="B271" s="216" t="s">
        <v>643</v>
      </c>
      <c r="C271" s="278"/>
      <c r="D271" s="278"/>
      <c r="E271" s="278">
        <v>8.7750000000000004</v>
      </c>
      <c r="F271" s="269">
        <f t="shared" si="19"/>
        <v>25.447500000000002</v>
      </c>
      <c r="G271" s="278"/>
      <c r="H271" s="278"/>
      <c r="I271" s="278">
        <v>2.9</v>
      </c>
      <c r="J271" s="269"/>
      <c r="K271" s="294"/>
    </row>
    <row r="272" spans="1:11" ht="39.950000000000003" customHeight="1">
      <c r="A272" s="293"/>
      <c r="B272" s="216" t="s">
        <v>644</v>
      </c>
      <c r="C272" s="278"/>
      <c r="D272" s="278"/>
      <c r="E272" s="278">
        <v>6.65</v>
      </c>
      <c r="F272" s="269">
        <f t="shared" si="19"/>
        <v>19.285</v>
      </c>
      <c r="G272" s="278"/>
      <c r="H272" s="278"/>
      <c r="I272" s="278">
        <v>2.9</v>
      </c>
      <c r="J272" s="269"/>
      <c r="K272" s="294"/>
    </row>
    <row r="273" spans="1:11" ht="39.950000000000003" customHeight="1">
      <c r="A273" s="293"/>
      <c r="B273" s="216" t="s">
        <v>645</v>
      </c>
      <c r="C273" s="278"/>
      <c r="D273" s="278"/>
      <c r="E273" s="278">
        <v>6.6</v>
      </c>
      <c r="F273" s="269">
        <f t="shared" si="19"/>
        <v>19.139999999999997</v>
      </c>
      <c r="G273" s="278"/>
      <c r="H273" s="278"/>
      <c r="I273" s="278">
        <v>2.9</v>
      </c>
      <c r="J273" s="269"/>
      <c r="K273" s="294"/>
    </row>
    <row r="274" spans="1:11" ht="39.950000000000003" customHeight="1">
      <c r="A274" s="293"/>
      <c r="B274" s="216" t="s">
        <v>646</v>
      </c>
      <c r="C274" s="278"/>
      <c r="D274" s="278"/>
      <c r="E274" s="278">
        <v>6.5</v>
      </c>
      <c r="F274" s="269">
        <f t="shared" si="19"/>
        <v>18.849999999999998</v>
      </c>
      <c r="G274" s="278"/>
      <c r="H274" s="278"/>
      <c r="I274" s="278">
        <v>2.9</v>
      </c>
      <c r="J274" s="269"/>
      <c r="K274" s="294"/>
    </row>
    <row r="275" spans="1:11" ht="39.950000000000003" customHeight="1">
      <c r="A275" s="293"/>
      <c r="B275" s="216" t="s">
        <v>647</v>
      </c>
      <c r="C275" s="278"/>
      <c r="D275" s="278"/>
      <c r="E275" s="278">
        <v>6.95</v>
      </c>
      <c r="F275" s="269">
        <f t="shared" si="19"/>
        <v>20.155000000000001</v>
      </c>
      <c r="G275" s="278"/>
      <c r="H275" s="278"/>
      <c r="I275" s="278">
        <v>2.9</v>
      </c>
      <c r="J275" s="269"/>
      <c r="K275" s="294"/>
    </row>
    <row r="276" spans="1:11" ht="39.950000000000003" customHeight="1">
      <c r="A276" s="293"/>
      <c r="B276" s="216" t="s">
        <v>648</v>
      </c>
      <c r="C276" s="278"/>
      <c r="D276" s="278"/>
      <c r="E276" s="278">
        <v>4.952</v>
      </c>
      <c r="F276" s="269">
        <f t="shared" si="19"/>
        <v>16.539680000000001</v>
      </c>
      <c r="G276" s="278"/>
      <c r="H276" s="278"/>
      <c r="I276" s="278">
        <v>3.34</v>
      </c>
      <c r="J276" s="269"/>
      <c r="K276" s="294"/>
    </row>
    <row r="277" spans="1:11" ht="39.950000000000003" customHeight="1">
      <c r="A277" s="293"/>
      <c r="B277" s="216" t="s">
        <v>649</v>
      </c>
      <c r="C277" s="278"/>
      <c r="D277" s="278"/>
      <c r="E277" s="278">
        <v>6.59</v>
      </c>
      <c r="F277" s="269">
        <f t="shared" si="19"/>
        <v>19.111000000000001</v>
      </c>
      <c r="G277" s="278"/>
      <c r="H277" s="278"/>
      <c r="I277" s="278">
        <v>2.9</v>
      </c>
      <c r="J277" s="269"/>
      <c r="K277" s="294"/>
    </row>
    <row r="278" spans="1:11" ht="39.950000000000003" customHeight="1">
      <c r="A278" s="293"/>
      <c r="B278" s="216" t="s">
        <v>650</v>
      </c>
      <c r="C278" s="278"/>
      <c r="D278" s="278"/>
      <c r="E278" s="278">
        <v>6.65</v>
      </c>
      <c r="F278" s="269">
        <f t="shared" si="19"/>
        <v>19.285</v>
      </c>
      <c r="G278" s="278"/>
      <c r="H278" s="278"/>
      <c r="I278" s="278">
        <v>2.9</v>
      </c>
      <c r="J278" s="269"/>
      <c r="K278" s="294"/>
    </row>
    <row r="279" spans="1:11" ht="39.950000000000003" customHeight="1">
      <c r="A279" s="293"/>
      <c r="B279" s="216" t="s">
        <v>651</v>
      </c>
      <c r="C279" s="278"/>
      <c r="D279" s="278"/>
      <c r="E279" s="278">
        <v>8.8249999999999993</v>
      </c>
      <c r="F279" s="269">
        <f t="shared" si="19"/>
        <v>25.592499999999998</v>
      </c>
      <c r="G279" s="278"/>
      <c r="H279" s="278"/>
      <c r="I279" s="278">
        <v>2.9</v>
      </c>
      <c r="J279" s="269"/>
      <c r="K279" s="294"/>
    </row>
    <row r="280" spans="1:11" ht="39.950000000000003" customHeight="1">
      <c r="A280" s="293"/>
      <c r="B280" s="216" t="s">
        <v>652</v>
      </c>
      <c r="C280" s="278"/>
      <c r="D280" s="278"/>
      <c r="E280" s="278">
        <v>6.65</v>
      </c>
      <c r="F280" s="269">
        <f t="shared" si="19"/>
        <v>19.285</v>
      </c>
      <c r="G280" s="278"/>
      <c r="H280" s="278"/>
      <c r="I280" s="278">
        <v>2.9</v>
      </c>
      <c r="J280" s="269"/>
      <c r="K280" s="294"/>
    </row>
    <row r="281" spans="1:11" ht="39.950000000000003" customHeight="1">
      <c r="A281" s="293"/>
      <c r="B281" s="216" t="s">
        <v>653</v>
      </c>
      <c r="C281" s="278"/>
      <c r="D281" s="278"/>
      <c r="E281" s="278">
        <v>6.8250000000000002</v>
      </c>
      <c r="F281" s="269">
        <f t="shared" si="19"/>
        <v>19.7925</v>
      </c>
      <c r="G281" s="278"/>
      <c r="H281" s="278"/>
      <c r="I281" s="278">
        <v>2.9</v>
      </c>
      <c r="J281" s="269"/>
      <c r="K281" s="294"/>
    </row>
    <row r="282" spans="1:11" ht="39.950000000000003" customHeight="1">
      <c r="A282" s="293"/>
      <c r="B282" s="216" t="s">
        <v>654</v>
      </c>
      <c r="C282" s="278"/>
      <c r="D282" s="278"/>
      <c r="E282" s="278">
        <v>6.65</v>
      </c>
      <c r="F282" s="269">
        <f t="shared" si="19"/>
        <v>19.285</v>
      </c>
      <c r="G282" s="278"/>
      <c r="H282" s="278"/>
      <c r="I282" s="278">
        <v>2.9</v>
      </c>
      <c r="J282" s="269"/>
      <c r="K282" s="294"/>
    </row>
    <row r="283" spans="1:11" ht="39.950000000000003" customHeight="1">
      <c r="A283" s="293"/>
      <c r="B283" s="216" t="s">
        <v>655</v>
      </c>
      <c r="C283" s="278"/>
      <c r="D283" s="278"/>
      <c r="E283" s="278">
        <v>4.952</v>
      </c>
      <c r="F283" s="269">
        <f t="shared" si="19"/>
        <v>16.539680000000001</v>
      </c>
      <c r="G283" s="278"/>
      <c r="H283" s="278"/>
      <c r="I283" s="278">
        <v>3.34</v>
      </c>
      <c r="J283" s="269"/>
      <c r="K283" s="294"/>
    </row>
    <row r="284" spans="1:11" ht="39.950000000000003" customHeight="1">
      <c r="A284" s="293"/>
      <c r="B284" s="216" t="s">
        <v>656</v>
      </c>
      <c r="C284" s="278"/>
      <c r="D284" s="278"/>
      <c r="E284" s="278">
        <v>6.5</v>
      </c>
      <c r="F284" s="269">
        <f t="shared" si="19"/>
        <v>18.849999999999998</v>
      </c>
      <c r="G284" s="278"/>
      <c r="H284" s="278"/>
      <c r="I284" s="278">
        <v>2.9</v>
      </c>
      <c r="J284" s="269"/>
      <c r="K284" s="294"/>
    </row>
    <row r="285" spans="1:11" ht="39.950000000000003" customHeight="1">
      <c r="A285" s="293"/>
      <c r="B285" s="216" t="s">
        <v>657</v>
      </c>
      <c r="C285" s="278"/>
      <c r="D285" s="278"/>
      <c r="E285" s="278">
        <v>6.65</v>
      </c>
      <c r="F285" s="269">
        <f t="shared" si="19"/>
        <v>19.285</v>
      </c>
      <c r="G285" s="278"/>
      <c r="H285" s="278"/>
      <c r="I285" s="278">
        <v>2.9</v>
      </c>
      <c r="J285" s="269"/>
      <c r="K285" s="294"/>
    </row>
    <row r="286" spans="1:11" ht="39.950000000000003" customHeight="1">
      <c r="A286" s="293"/>
      <c r="B286" s="216" t="s">
        <v>658</v>
      </c>
      <c r="C286" s="278"/>
      <c r="D286" s="278"/>
      <c r="E286" s="278">
        <v>6.95</v>
      </c>
      <c r="F286" s="269">
        <f t="shared" ref="F286:F287" si="20">E286*I286</f>
        <v>20.155000000000001</v>
      </c>
      <c r="G286" s="278"/>
      <c r="H286" s="278"/>
      <c r="I286" s="278">
        <v>2.9</v>
      </c>
      <c r="J286" s="269"/>
      <c r="K286" s="294"/>
    </row>
    <row r="287" spans="1:11" ht="39.950000000000003" customHeight="1">
      <c r="A287" s="293"/>
      <c r="B287" s="216" t="s">
        <v>659</v>
      </c>
      <c r="C287" s="278"/>
      <c r="D287" s="278"/>
      <c r="E287" s="278">
        <v>2.1</v>
      </c>
      <c r="F287" s="269">
        <f t="shared" si="20"/>
        <v>7.0140000000000002</v>
      </c>
      <c r="G287" s="278"/>
      <c r="H287" s="278"/>
      <c r="I287" s="278">
        <v>3.34</v>
      </c>
      <c r="J287" s="269"/>
      <c r="K287" s="294"/>
    </row>
    <row r="288" spans="1:11" ht="39.950000000000003" customHeight="1">
      <c r="A288" s="293"/>
      <c r="B288" s="216" t="s">
        <v>660</v>
      </c>
      <c r="C288" s="278"/>
      <c r="D288" s="278"/>
      <c r="E288" s="278">
        <v>2.1</v>
      </c>
      <c r="F288" s="269">
        <f t="shared" ref="F288" si="21">E288*I288</f>
        <v>7.0140000000000002</v>
      </c>
      <c r="G288" s="278"/>
      <c r="H288" s="278"/>
      <c r="I288" s="278">
        <v>3.34</v>
      </c>
      <c r="J288" s="269"/>
      <c r="K288" s="294"/>
    </row>
    <row r="289" spans="1:11" ht="39.950000000000003" customHeight="1">
      <c r="A289" s="293"/>
      <c r="B289" s="216" t="s">
        <v>661</v>
      </c>
      <c r="C289" s="278"/>
      <c r="D289" s="278"/>
      <c r="E289" s="278">
        <v>8.85</v>
      </c>
      <c r="F289" s="269">
        <f t="shared" ref="F289:F290" si="22">E289*I289</f>
        <v>29.558999999999997</v>
      </c>
      <c r="G289" s="278"/>
      <c r="H289" s="278"/>
      <c r="I289" s="278">
        <v>3.34</v>
      </c>
      <c r="J289" s="269"/>
      <c r="K289" s="294"/>
    </row>
    <row r="290" spans="1:11" ht="39.950000000000003" customHeight="1">
      <c r="A290" s="293"/>
      <c r="B290" s="216" t="s">
        <v>662</v>
      </c>
      <c r="C290" s="278"/>
      <c r="D290" s="278"/>
      <c r="E290" s="278">
        <v>4.75</v>
      </c>
      <c r="F290" s="269">
        <f t="shared" si="22"/>
        <v>15.864999999999998</v>
      </c>
      <c r="G290" s="278"/>
      <c r="H290" s="278"/>
      <c r="I290" s="278">
        <v>3.34</v>
      </c>
      <c r="J290" s="269"/>
      <c r="K290" s="294"/>
    </row>
    <row r="291" spans="1:11" ht="39.950000000000003" customHeight="1">
      <c r="A291" s="293"/>
      <c r="B291" s="216" t="s">
        <v>663</v>
      </c>
      <c r="C291" s="278"/>
      <c r="D291" s="278"/>
      <c r="E291" s="278">
        <v>9.4</v>
      </c>
      <c r="F291" s="269">
        <f t="shared" ref="F291:F292" si="23">E291*I291</f>
        <v>27.26</v>
      </c>
      <c r="G291" s="278"/>
      <c r="H291" s="278"/>
      <c r="I291" s="278">
        <v>2.9</v>
      </c>
      <c r="J291" s="269"/>
      <c r="K291" s="294"/>
    </row>
    <row r="292" spans="1:11" ht="39.950000000000003" customHeight="1">
      <c r="A292" s="293"/>
      <c r="B292" s="220" t="s">
        <v>664</v>
      </c>
      <c r="C292" s="278"/>
      <c r="D292" s="278"/>
      <c r="E292" s="278">
        <v>7.6</v>
      </c>
      <c r="F292" s="269">
        <f t="shared" si="23"/>
        <v>7.9799999999999995</v>
      </c>
      <c r="G292" s="278"/>
      <c r="H292" s="278"/>
      <c r="I292" s="278">
        <v>1.05</v>
      </c>
      <c r="J292" s="269"/>
      <c r="K292" s="294"/>
    </row>
    <row r="293" spans="1:11" ht="40.5" customHeight="1">
      <c r="A293" s="293">
        <v>6.2</v>
      </c>
      <c r="B293" s="216" t="s">
        <v>130</v>
      </c>
      <c r="C293" s="278"/>
      <c r="D293" s="278"/>
      <c r="E293" s="278"/>
      <c r="F293" s="269"/>
      <c r="G293" s="278"/>
      <c r="H293" s="278"/>
      <c r="I293" s="278"/>
      <c r="J293" s="269">
        <f>SUM(F294:F305)</f>
        <v>118.38600000000002</v>
      </c>
      <c r="K293" s="294" t="s">
        <v>75</v>
      </c>
    </row>
    <row r="294" spans="1:11" ht="40.5" customHeight="1">
      <c r="A294" s="293"/>
      <c r="B294" s="216" t="s">
        <v>665</v>
      </c>
      <c r="C294" s="278"/>
      <c r="D294" s="278"/>
      <c r="E294" s="278">
        <v>6.53</v>
      </c>
      <c r="F294" s="269">
        <f t="shared" ref="F294:F305" si="24">I294*E294</f>
        <v>11.754000000000001</v>
      </c>
      <c r="G294" s="278"/>
      <c r="H294" s="278"/>
      <c r="I294" s="278">
        <v>1.8</v>
      </c>
      <c r="J294" s="269"/>
      <c r="K294" s="294"/>
    </row>
    <row r="295" spans="1:11" ht="40.5" customHeight="1">
      <c r="A295" s="293"/>
      <c r="B295" s="216" t="s">
        <v>666</v>
      </c>
      <c r="C295" s="278"/>
      <c r="D295" s="278"/>
      <c r="E295" s="278">
        <v>6.53</v>
      </c>
      <c r="F295" s="269">
        <f t="shared" si="24"/>
        <v>11.754000000000001</v>
      </c>
      <c r="G295" s="278"/>
      <c r="H295" s="278"/>
      <c r="I295" s="278">
        <v>1.8</v>
      </c>
      <c r="J295" s="269"/>
      <c r="K295" s="294"/>
    </row>
    <row r="296" spans="1:11" ht="40.5" customHeight="1">
      <c r="A296" s="293"/>
      <c r="B296" s="216" t="s">
        <v>667</v>
      </c>
      <c r="C296" s="278"/>
      <c r="D296" s="278"/>
      <c r="E296" s="278">
        <v>6.53</v>
      </c>
      <c r="F296" s="269">
        <f t="shared" si="24"/>
        <v>11.754000000000001</v>
      </c>
      <c r="G296" s="278"/>
      <c r="H296" s="278"/>
      <c r="I296" s="278">
        <v>1.8</v>
      </c>
      <c r="J296" s="269"/>
      <c r="K296" s="294"/>
    </row>
    <row r="297" spans="1:11" ht="40.5" customHeight="1">
      <c r="A297" s="293"/>
      <c r="B297" s="216" t="s">
        <v>668</v>
      </c>
      <c r="C297" s="278"/>
      <c r="D297" s="278"/>
      <c r="E297" s="278">
        <v>6.53</v>
      </c>
      <c r="F297" s="269">
        <f t="shared" si="24"/>
        <v>11.754000000000001</v>
      </c>
      <c r="G297" s="278"/>
      <c r="H297" s="278"/>
      <c r="I297" s="278">
        <v>1.8</v>
      </c>
      <c r="J297" s="269"/>
      <c r="K297" s="294"/>
    </row>
    <row r="298" spans="1:11" ht="40.5" customHeight="1">
      <c r="A298" s="293"/>
      <c r="B298" s="216" t="s">
        <v>669</v>
      </c>
      <c r="C298" s="278"/>
      <c r="D298" s="278"/>
      <c r="E298" s="278">
        <v>6.53</v>
      </c>
      <c r="F298" s="269">
        <f t="shared" si="24"/>
        <v>11.754000000000001</v>
      </c>
      <c r="G298" s="278"/>
      <c r="H298" s="278"/>
      <c r="I298" s="278">
        <v>1.8</v>
      </c>
      <c r="J298" s="269"/>
      <c r="K298" s="294"/>
    </row>
    <row r="299" spans="1:11" ht="40.5" customHeight="1">
      <c r="A299" s="293"/>
      <c r="B299" s="216" t="s">
        <v>670</v>
      </c>
      <c r="C299" s="278"/>
      <c r="D299" s="278"/>
      <c r="E299" s="278">
        <v>6.53</v>
      </c>
      <c r="F299" s="269">
        <f t="shared" si="24"/>
        <v>11.754000000000001</v>
      </c>
      <c r="G299" s="278"/>
      <c r="H299" s="278"/>
      <c r="I299" s="278">
        <v>1.8</v>
      </c>
      <c r="J299" s="269"/>
      <c r="K299" s="294"/>
    </row>
    <row r="300" spans="1:11" ht="40.5" customHeight="1">
      <c r="A300" s="293"/>
      <c r="B300" s="216" t="s">
        <v>671</v>
      </c>
      <c r="C300" s="278"/>
      <c r="D300" s="278"/>
      <c r="E300" s="278">
        <v>6.53</v>
      </c>
      <c r="F300" s="269">
        <f t="shared" si="24"/>
        <v>11.754000000000001</v>
      </c>
      <c r="G300" s="278"/>
      <c r="H300" s="278"/>
      <c r="I300" s="278">
        <v>1.8</v>
      </c>
      <c r="J300" s="269"/>
      <c r="K300" s="294"/>
    </row>
    <row r="301" spans="1:11" ht="40.5" customHeight="1">
      <c r="A301" s="293"/>
      <c r="B301" s="216" t="s">
        <v>672</v>
      </c>
      <c r="C301" s="278"/>
      <c r="D301" s="278"/>
      <c r="E301" s="278">
        <v>6.53</v>
      </c>
      <c r="F301" s="269">
        <f t="shared" si="24"/>
        <v>11.754000000000001</v>
      </c>
      <c r="G301" s="278"/>
      <c r="H301" s="278"/>
      <c r="I301" s="278">
        <v>1.8</v>
      </c>
      <c r="J301" s="269"/>
      <c r="K301" s="294"/>
    </row>
    <row r="302" spans="1:11" ht="40.5" customHeight="1">
      <c r="A302" s="293"/>
      <c r="B302" s="216" t="s">
        <v>673</v>
      </c>
      <c r="C302" s="278"/>
      <c r="D302" s="278"/>
      <c r="E302" s="278">
        <v>4.8899999999999997</v>
      </c>
      <c r="F302" s="269">
        <f t="shared" si="24"/>
        <v>8.8019999999999996</v>
      </c>
      <c r="G302" s="278"/>
      <c r="H302" s="278"/>
      <c r="I302" s="278">
        <v>1.8</v>
      </c>
      <c r="J302" s="269"/>
      <c r="K302" s="294"/>
    </row>
    <row r="303" spans="1:11" ht="40.5" customHeight="1">
      <c r="A303" s="293"/>
      <c r="B303" s="216" t="s">
        <v>674</v>
      </c>
      <c r="C303" s="278"/>
      <c r="D303" s="278"/>
      <c r="E303" s="278">
        <v>4.8899999999999997</v>
      </c>
      <c r="F303" s="269">
        <f t="shared" si="24"/>
        <v>8.8019999999999996</v>
      </c>
      <c r="G303" s="278"/>
      <c r="H303" s="278"/>
      <c r="I303" s="278">
        <v>1.8</v>
      </c>
      <c r="J303" s="269"/>
      <c r="K303" s="294"/>
    </row>
    <row r="304" spans="1:11" ht="40.5" customHeight="1">
      <c r="A304" s="293"/>
      <c r="B304" s="216" t="s">
        <v>675</v>
      </c>
      <c r="C304" s="278"/>
      <c r="D304" s="278"/>
      <c r="E304" s="278">
        <v>1.875</v>
      </c>
      <c r="F304" s="269">
        <f t="shared" si="24"/>
        <v>3.375</v>
      </c>
      <c r="G304" s="278"/>
      <c r="H304" s="278"/>
      <c r="I304" s="278">
        <v>1.8</v>
      </c>
      <c r="J304" s="269"/>
      <c r="K304" s="294"/>
    </row>
    <row r="305" spans="1:11" ht="40.5" customHeight="1">
      <c r="A305" s="293"/>
      <c r="B305" s="216" t="s">
        <v>676</v>
      </c>
      <c r="C305" s="278"/>
      <c r="D305" s="278"/>
      <c r="E305" s="278">
        <v>1.875</v>
      </c>
      <c r="F305" s="269">
        <f t="shared" si="24"/>
        <v>3.375</v>
      </c>
      <c r="G305" s="278"/>
      <c r="H305" s="278"/>
      <c r="I305" s="278">
        <v>1.8</v>
      </c>
      <c r="J305" s="269"/>
      <c r="K305" s="294"/>
    </row>
    <row r="306" spans="1:11" ht="40.5" customHeight="1">
      <c r="A306" s="293">
        <v>6.3</v>
      </c>
      <c r="B306" s="216" t="s">
        <v>131</v>
      </c>
      <c r="C306" s="278"/>
      <c r="D306" s="278"/>
      <c r="E306" s="278"/>
      <c r="F306" s="269"/>
      <c r="G306" s="278"/>
      <c r="H306" s="278"/>
      <c r="I306" s="278"/>
      <c r="J306" s="269">
        <f>SUM(F307:F310)</f>
        <v>55.44</v>
      </c>
      <c r="K306" s="294" t="s">
        <v>75</v>
      </c>
    </row>
    <row r="307" spans="1:11" ht="40.5" customHeight="1">
      <c r="A307" s="293"/>
      <c r="B307" s="216" t="s">
        <v>677</v>
      </c>
      <c r="C307" s="278"/>
      <c r="D307" s="278"/>
      <c r="E307" s="278">
        <v>2</v>
      </c>
      <c r="F307" s="269">
        <f>I307*E307</f>
        <v>4.8</v>
      </c>
      <c r="G307" s="278"/>
      <c r="H307" s="278"/>
      <c r="I307" s="278">
        <v>2.4</v>
      </c>
      <c r="J307" s="269"/>
      <c r="K307" s="294"/>
    </row>
    <row r="308" spans="1:11" ht="40.5" customHeight="1">
      <c r="A308" s="293"/>
      <c r="B308" s="216" t="s">
        <v>678</v>
      </c>
      <c r="C308" s="278"/>
      <c r="D308" s="278"/>
      <c r="E308" s="278">
        <v>2</v>
      </c>
      <c r="F308" s="269">
        <f>I308*E308</f>
        <v>4.8</v>
      </c>
      <c r="G308" s="278"/>
      <c r="H308" s="278"/>
      <c r="I308" s="278">
        <v>2.4</v>
      </c>
      <c r="J308" s="269"/>
      <c r="K308" s="294"/>
    </row>
    <row r="309" spans="1:11" ht="40.5" customHeight="1">
      <c r="A309" s="293"/>
      <c r="B309" s="216" t="s">
        <v>679</v>
      </c>
      <c r="C309" s="278"/>
      <c r="D309" s="278"/>
      <c r="E309" s="278">
        <v>10.3</v>
      </c>
      <c r="F309" s="269">
        <f t="shared" ref="F309:F310" si="25">I309*E309</f>
        <v>24.720000000000002</v>
      </c>
      <c r="G309" s="278"/>
      <c r="H309" s="278"/>
      <c r="I309" s="278">
        <v>2.4</v>
      </c>
      <c r="J309" s="269"/>
      <c r="K309" s="294"/>
    </row>
    <row r="310" spans="1:11" ht="40.5" customHeight="1">
      <c r="A310" s="293"/>
      <c r="B310" s="216" t="s">
        <v>680</v>
      </c>
      <c r="C310" s="278"/>
      <c r="D310" s="278"/>
      <c r="E310" s="278">
        <v>8.8000000000000007</v>
      </c>
      <c r="F310" s="269">
        <f t="shared" si="25"/>
        <v>21.12</v>
      </c>
      <c r="G310" s="278"/>
      <c r="H310" s="278"/>
      <c r="I310" s="278">
        <v>2.4</v>
      </c>
      <c r="J310" s="269"/>
      <c r="K310" s="294"/>
    </row>
    <row r="311" spans="1:11" ht="39.950000000000003" customHeight="1">
      <c r="A311" s="282">
        <v>7</v>
      </c>
      <c r="B311" s="188" t="s">
        <v>132</v>
      </c>
      <c r="C311" s="188"/>
      <c r="D311" s="188"/>
      <c r="E311" s="188"/>
      <c r="F311" s="188"/>
      <c r="G311" s="188"/>
      <c r="H311" s="188"/>
      <c r="I311" s="188"/>
      <c r="J311" s="188"/>
      <c r="K311" s="283"/>
    </row>
    <row r="312" spans="1:11" ht="66" customHeight="1">
      <c r="A312" s="293">
        <v>7.1</v>
      </c>
      <c r="B312" s="220" t="s">
        <v>681</v>
      </c>
      <c r="C312" s="269"/>
      <c r="D312" s="269"/>
      <c r="E312" s="278"/>
      <c r="F312" s="278"/>
      <c r="G312" s="278"/>
      <c r="H312" s="278"/>
      <c r="I312" s="278"/>
      <c r="J312" s="269">
        <f>C313</f>
        <v>2</v>
      </c>
      <c r="K312" s="294" t="s">
        <v>81</v>
      </c>
    </row>
    <row r="313" spans="1:11" ht="39.950000000000003" customHeight="1">
      <c r="A313" s="293"/>
      <c r="B313" s="220" t="s">
        <v>682</v>
      </c>
      <c r="C313" s="269">
        <v>2</v>
      </c>
      <c r="D313" s="269"/>
      <c r="E313" s="278"/>
      <c r="F313" s="278"/>
      <c r="G313" s="278"/>
      <c r="H313" s="278"/>
      <c r="I313" s="278"/>
      <c r="J313" s="269"/>
      <c r="K313" s="294"/>
    </row>
    <row r="314" spans="1:11" ht="39.950000000000003" customHeight="1">
      <c r="A314" s="293">
        <v>7.2</v>
      </c>
      <c r="B314" s="220" t="s">
        <v>136</v>
      </c>
      <c r="C314" s="269"/>
      <c r="D314" s="269"/>
      <c r="E314" s="278"/>
      <c r="F314" s="278"/>
      <c r="G314" s="278"/>
      <c r="H314" s="278"/>
      <c r="I314" s="278"/>
      <c r="J314" s="269">
        <f>C315</f>
        <v>2</v>
      </c>
      <c r="K314" s="294" t="s">
        <v>81</v>
      </c>
    </row>
    <row r="315" spans="1:11" ht="39.950000000000003" customHeight="1">
      <c r="A315" s="293"/>
      <c r="B315" s="220" t="s">
        <v>682</v>
      </c>
      <c r="C315" s="269">
        <v>2</v>
      </c>
      <c r="D315" s="269"/>
      <c r="E315" s="278"/>
      <c r="F315" s="278"/>
      <c r="G315" s="278"/>
      <c r="H315" s="278"/>
      <c r="I315" s="278"/>
      <c r="J315" s="269"/>
      <c r="K315" s="294"/>
    </row>
    <row r="316" spans="1:11" ht="52.5" customHeight="1">
      <c r="A316" s="293">
        <v>7.3</v>
      </c>
      <c r="B316" s="220" t="s">
        <v>139</v>
      </c>
      <c r="C316" s="269"/>
      <c r="D316" s="269"/>
      <c r="E316" s="278"/>
      <c r="F316" s="278"/>
      <c r="G316" s="278"/>
      <c r="H316" s="278"/>
      <c r="I316" s="278"/>
      <c r="J316" s="269">
        <f>C317</f>
        <v>2</v>
      </c>
      <c r="K316" s="294" t="s">
        <v>81</v>
      </c>
    </row>
    <row r="317" spans="1:11" ht="39.950000000000003" customHeight="1">
      <c r="A317" s="293"/>
      <c r="B317" s="220" t="s">
        <v>683</v>
      </c>
      <c r="C317" s="269">
        <v>2</v>
      </c>
      <c r="D317" s="269"/>
      <c r="E317" s="278"/>
      <c r="F317" s="278"/>
      <c r="G317" s="278"/>
      <c r="H317" s="278"/>
      <c r="I317" s="278"/>
      <c r="J317" s="269"/>
      <c r="K317" s="294"/>
    </row>
    <row r="318" spans="1:11" ht="52.5" customHeight="1">
      <c r="A318" s="293">
        <v>7.4</v>
      </c>
      <c r="B318" s="220" t="s">
        <v>141</v>
      </c>
      <c r="C318" s="269"/>
      <c r="D318" s="269"/>
      <c r="E318" s="278"/>
      <c r="F318" s="278"/>
      <c r="G318" s="278"/>
      <c r="H318" s="278"/>
      <c r="I318" s="278"/>
      <c r="J318" s="269">
        <f>C319</f>
        <v>1</v>
      </c>
      <c r="K318" s="294" t="s">
        <v>81</v>
      </c>
    </row>
    <row r="319" spans="1:11" ht="39.950000000000003" customHeight="1">
      <c r="A319" s="293"/>
      <c r="B319" s="220" t="s">
        <v>684</v>
      </c>
      <c r="C319" s="269">
        <v>1</v>
      </c>
      <c r="D319" s="269"/>
      <c r="E319" s="278"/>
      <c r="F319" s="278"/>
      <c r="G319" s="278"/>
      <c r="H319" s="278"/>
      <c r="I319" s="278"/>
      <c r="J319" s="269"/>
      <c r="K319" s="294"/>
    </row>
    <row r="320" spans="1:11" ht="52.5" customHeight="1">
      <c r="A320" s="293">
        <v>7.5</v>
      </c>
      <c r="B320" s="220" t="s">
        <v>144</v>
      </c>
      <c r="C320" s="269"/>
      <c r="D320" s="269"/>
      <c r="E320" s="278"/>
      <c r="F320" s="278"/>
      <c r="G320" s="278"/>
      <c r="H320" s="278"/>
      <c r="I320" s="278"/>
      <c r="J320" s="269">
        <f>C321</f>
        <v>47</v>
      </c>
      <c r="K320" s="294" t="s">
        <v>81</v>
      </c>
    </row>
    <row r="321" spans="1:11" ht="39.950000000000003" customHeight="1">
      <c r="A321" s="293"/>
      <c r="B321" s="220" t="s">
        <v>685</v>
      </c>
      <c r="C321" s="269">
        <v>47</v>
      </c>
      <c r="D321" s="269"/>
      <c r="E321" s="278"/>
      <c r="F321" s="278"/>
      <c r="G321" s="278"/>
      <c r="H321" s="278"/>
      <c r="I321" s="278"/>
      <c r="J321" s="269"/>
      <c r="K321" s="294"/>
    </row>
    <row r="322" spans="1:11" ht="52.5" customHeight="1">
      <c r="A322" s="293">
        <v>7.6</v>
      </c>
      <c r="B322" s="220" t="s">
        <v>686</v>
      </c>
      <c r="C322" s="269"/>
      <c r="D322" s="269"/>
      <c r="E322" s="278"/>
      <c r="F322" s="278"/>
      <c r="G322" s="278"/>
      <c r="H322" s="278"/>
      <c r="I322" s="278"/>
      <c r="J322" s="269">
        <f>SUM(C323:C328)</f>
        <v>21</v>
      </c>
      <c r="K322" s="294" t="s">
        <v>81</v>
      </c>
    </row>
    <row r="323" spans="1:11" ht="39.950000000000003" customHeight="1">
      <c r="A323" s="293"/>
      <c r="B323" s="220" t="s">
        <v>687</v>
      </c>
      <c r="C323" s="269">
        <v>16</v>
      </c>
      <c r="D323" s="269"/>
      <c r="E323" s="278"/>
      <c r="F323" s="278"/>
      <c r="G323" s="278"/>
      <c r="H323" s="278"/>
      <c r="I323" s="278"/>
      <c r="J323" s="269"/>
      <c r="K323" s="294"/>
    </row>
    <row r="324" spans="1:11" ht="39.950000000000003" customHeight="1">
      <c r="A324" s="293"/>
      <c r="B324" s="220" t="s">
        <v>688</v>
      </c>
      <c r="C324" s="269">
        <v>1</v>
      </c>
      <c r="D324" s="269"/>
      <c r="E324" s="278"/>
      <c r="F324" s="278"/>
      <c r="G324" s="278"/>
      <c r="H324" s="278"/>
      <c r="I324" s="278"/>
      <c r="J324" s="269"/>
      <c r="K324" s="294"/>
    </row>
    <row r="325" spans="1:11" ht="39.950000000000003" customHeight="1">
      <c r="A325" s="293"/>
      <c r="B325" s="220" t="s">
        <v>689</v>
      </c>
      <c r="C325" s="269">
        <v>1</v>
      </c>
      <c r="D325" s="269"/>
      <c r="E325" s="278"/>
      <c r="F325" s="278"/>
      <c r="G325" s="278"/>
      <c r="H325" s="278"/>
      <c r="I325" s="278"/>
      <c r="J325" s="269"/>
      <c r="K325" s="294"/>
    </row>
    <row r="326" spans="1:11" ht="39.950000000000003" customHeight="1">
      <c r="A326" s="293"/>
      <c r="B326" s="220" t="s">
        <v>690</v>
      </c>
      <c r="C326" s="269">
        <v>1</v>
      </c>
      <c r="D326" s="269"/>
      <c r="E326" s="278"/>
      <c r="F326" s="278"/>
      <c r="G326" s="278"/>
      <c r="H326" s="278"/>
      <c r="I326" s="278"/>
      <c r="J326" s="269"/>
      <c r="K326" s="294"/>
    </row>
    <row r="327" spans="1:11" ht="39.950000000000003" customHeight="1">
      <c r="A327" s="293"/>
      <c r="B327" s="220" t="s">
        <v>691</v>
      </c>
      <c r="C327" s="269">
        <v>1</v>
      </c>
      <c r="D327" s="269"/>
      <c r="E327" s="278"/>
      <c r="F327" s="278"/>
      <c r="G327" s="278"/>
      <c r="H327" s="278"/>
      <c r="I327" s="278"/>
      <c r="J327" s="269"/>
      <c r="K327" s="294"/>
    </row>
    <row r="328" spans="1:11" ht="39.950000000000003" customHeight="1">
      <c r="A328" s="293"/>
      <c r="B328" s="220" t="s">
        <v>692</v>
      </c>
      <c r="C328" s="269">
        <v>1</v>
      </c>
      <c r="D328" s="269"/>
      <c r="E328" s="278"/>
      <c r="F328" s="278"/>
      <c r="G328" s="278"/>
      <c r="H328" s="278"/>
      <c r="I328" s="278"/>
      <c r="J328" s="269"/>
      <c r="K328" s="294"/>
    </row>
    <row r="329" spans="1:11" ht="45" customHeight="1">
      <c r="A329" s="293">
        <v>7.7</v>
      </c>
      <c r="B329" s="220" t="s">
        <v>146</v>
      </c>
      <c r="C329" s="269"/>
      <c r="D329" s="269"/>
      <c r="E329" s="278"/>
      <c r="F329" s="278"/>
      <c r="G329" s="278"/>
      <c r="H329" s="278"/>
      <c r="I329" s="278"/>
      <c r="J329" s="269">
        <f>C330</f>
        <v>21</v>
      </c>
      <c r="K329" s="294" t="s">
        <v>81</v>
      </c>
    </row>
    <row r="330" spans="1:11" ht="39.950000000000003" customHeight="1">
      <c r="A330" s="293"/>
      <c r="B330" s="220" t="s">
        <v>685</v>
      </c>
      <c r="C330" s="269">
        <f>J322</f>
        <v>21</v>
      </c>
      <c r="D330" s="269"/>
      <c r="E330" s="278"/>
      <c r="F330" s="278"/>
      <c r="G330" s="278"/>
      <c r="H330" s="278"/>
      <c r="I330" s="278"/>
      <c r="J330" s="269"/>
      <c r="K330" s="294"/>
    </row>
    <row r="331" spans="1:11" ht="52.5" customHeight="1">
      <c r="A331" s="293">
        <v>7.8</v>
      </c>
      <c r="B331" s="220" t="s">
        <v>149</v>
      </c>
      <c r="C331" s="269"/>
      <c r="D331" s="269"/>
      <c r="E331" s="278"/>
      <c r="F331" s="278"/>
      <c r="G331" s="278"/>
      <c r="H331" s="278"/>
      <c r="I331" s="278"/>
      <c r="J331" s="269">
        <f>C332</f>
        <v>2</v>
      </c>
      <c r="K331" s="294" t="s">
        <v>81</v>
      </c>
    </row>
    <row r="332" spans="1:11" ht="39.950000000000003" customHeight="1">
      <c r="A332" s="293"/>
      <c r="B332" s="220" t="s">
        <v>693</v>
      </c>
      <c r="C332" s="269">
        <v>2</v>
      </c>
      <c r="D332" s="269"/>
      <c r="E332" s="278"/>
      <c r="F332" s="278"/>
      <c r="G332" s="278"/>
      <c r="H332" s="278"/>
      <c r="I332" s="278"/>
      <c r="J332" s="269"/>
      <c r="K332" s="294"/>
    </row>
    <row r="333" spans="1:11" ht="41.25" customHeight="1">
      <c r="A333" s="337">
        <v>7.9</v>
      </c>
      <c r="B333" s="220" t="s">
        <v>694</v>
      </c>
      <c r="C333" s="269"/>
      <c r="D333" s="269"/>
      <c r="E333" s="278"/>
      <c r="F333" s="278"/>
      <c r="G333" s="278"/>
      <c r="H333" s="278"/>
      <c r="I333" s="278"/>
      <c r="J333" s="269">
        <f>E334</f>
        <v>95.1</v>
      </c>
      <c r="K333" s="294" t="s">
        <v>79</v>
      </c>
    </row>
    <row r="334" spans="1:11" ht="35.1" customHeight="1">
      <c r="A334" s="293"/>
      <c r="B334" s="220" t="s">
        <v>695</v>
      </c>
      <c r="C334" s="269"/>
      <c r="D334" s="269"/>
      <c r="E334" s="278">
        <f>87.6+7.5</f>
        <v>95.1</v>
      </c>
      <c r="F334" s="278"/>
      <c r="G334" s="278"/>
      <c r="H334" s="278"/>
      <c r="I334" s="278"/>
      <c r="J334" s="269"/>
      <c r="K334" s="294"/>
    </row>
    <row r="335" spans="1:11" ht="35.1" customHeight="1">
      <c r="A335" s="295">
        <v>7.1</v>
      </c>
      <c r="B335" s="220" t="s">
        <v>151</v>
      </c>
      <c r="C335" s="269"/>
      <c r="D335" s="269"/>
      <c r="E335" s="278"/>
      <c r="F335" s="278"/>
      <c r="G335" s="278"/>
      <c r="H335" s="278"/>
      <c r="I335" s="278"/>
      <c r="J335" s="269">
        <f>E336</f>
        <v>211</v>
      </c>
      <c r="K335" s="294" t="s">
        <v>79</v>
      </c>
    </row>
    <row r="336" spans="1:11" ht="35.1" customHeight="1">
      <c r="A336" s="293"/>
      <c r="B336" s="220" t="s">
        <v>696</v>
      </c>
      <c r="C336" s="269"/>
      <c r="D336" s="269"/>
      <c r="E336" s="278">
        <v>211</v>
      </c>
      <c r="F336" s="278"/>
      <c r="G336" s="278"/>
      <c r="H336" s="278"/>
      <c r="I336" s="278"/>
      <c r="J336" s="269"/>
      <c r="K336" s="294"/>
    </row>
    <row r="337" spans="1:11" ht="46.5" customHeight="1">
      <c r="A337" s="295">
        <v>7.11</v>
      </c>
      <c r="B337" s="220" t="s">
        <v>152</v>
      </c>
      <c r="C337" s="269"/>
      <c r="D337" s="269"/>
      <c r="E337" s="278"/>
      <c r="F337" s="278"/>
      <c r="G337" s="278"/>
      <c r="H337" s="278"/>
      <c r="I337" s="278"/>
      <c r="J337" s="269">
        <f>E338+E339</f>
        <v>509.6</v>
      </c>
      <c r="K337" s="294" t="s">
        <v>79</v>
      </c>
    </row>
    <row r="338" spans="1:11" ht="35.1" customHeight="1">
      <c r="A338" s="293"/>
      <c r="B338" s="220" t="s">
        <v>697</v>
      </c>
      <c r="C338" s="269"/>
      <c r="D338" s="269"/>
      <c r="E338" s="278">
        <f>E336*2</f>
        <v>422</v>
      </c>
      <c r="F338" s="278"/>
      <c r="G338" s="278"/>
      <c r="H338" s="278"/>
      <c r="I338" s="278"/>
      <c r="J338" s="269"/>
      <c r="K338" s="294"/>
    </row>
    <row r="339" spans="1:11" ht="35.1" customHeight="1">
      <c r="A339" s="293"/>
      <c r="B339" s="220" t="s">
        <v>698</v>
      </c>
      <c r="C339" s="269"/>
      <c r="D339" s="269"/>
      <c r="E339" s="278">
        <v>87.6</v>
      </c>
      <c r="F339" s="278"/>
      <c r="G339" s="278"/>
      <c r="H339" s="278"/>
      <c r="I339" s="278"/>
      <c r="J339" s="269"/>
      <c r="K339" s="294"/>
    </row>
    <row r="340" spans="1:11" ht="39.950000000000003" customHeight="1">
      <c r="A340" s="282">
        <v>8</v>
      </c>
      <c r="B340" s="188" t="s">
        <v>153</v>
      </c>
      <c r="C340" s="188"/>
      <c r="D340" s="188"/>
      <c r="E340" s="188"/>
      <c r="F340" s="188"/>
      <c r="G340" s="188"/>
      <c r="H340" s="188"/>
      <c r="I340" s="188"/>
      <c r="J340" s="188"/>
      <c r="K340" s="283"/>
    </row>
    <row r="341" spans="1:11" ht="39.950000000000003" customHeight="1">
      <c r="A341" s="293">
        <v>8.1</v>
      </c>
      <c r="B341" s="220" t="s">
        <v>154</v>
      </c>
      <c r="C341" s="269"/>
      <c r="D341" s="269"/>
      <c r="E341" s="278"/>
      <c r="F341" s="278"/>
      <c r="G341" s="278"/>
      <c r="H341" s="278"/>
      <c r="I341" s="278"/>
      <c r="J341" s="269">
        <v>70.680000000000007</v>
      </c>
      <c r="K341" s="294" t="s">
        <v>75</v>
      </c>
    </row>
    <row r="342" spans="1:11" ht="39.950000000000003" customHeight="1">
      <c r="A342" s="293"/>
      <c r="B342" s="220" t="s">
        <v>699</v>
      </c>
      <c r="C342" s="269"/>
      <c r="D342" s="269"/>
      <c r="E342" s="278"/>
      <c r="F342" s="278">
        <v>70.680000000000007</v>
      </c>
      <c r="G342" s="278"/>
      <c r="H342" s="278"/>
      <c r="I342" s="278"/>
      <c r="J342" s="269"/>
      <c r="K342" s="294"/>
    </row>
    <row r="343" spans="1:11" ht="39.950000000000003" customHeight="1">
      <c r="A343" s="293">
        <v>8.1999999999999993</v>
      </c>
      <c r="B343" s="220" t="s">
        <v>155</v>
      </c>
      <c r="C343" s="269"/>
      <c r="D343" s="269"/>
      <c r="E343" s="278"/>
      <c r="F343" s="278"/>
      <c r="G343" s="278"/>
      <c r="H343" s="278"/>
      <c r="I343" s="278"/>
      <c r="J343" s="269">
        <f>F344</f>
        <v>222.2</v>
      </c>
      <c r="K343" s="294" t="s">
        <v>75</v>
      </c>
    </row>
    <row r="344" spans="1:11" ht="39.950000000000003" customHeight="1">
      <c r="A344" s="293"/>
      <c r="B344" s="220" t="s">
        <v>700</v>
      </c>
      <c r="C344" s="269"/>
      <c r="D344" s="269"/>
      <c r="E344" s="278"/>
      <c r="F344" s="278">
        <v>222.2</v>
      </c>
      <c r="G344" s="278"/>
      <c r="H344" s="278"/>
      <c r="I344" s="278"/>
      <c r="J344" s="269"/>
      <c r="K344" s="294"/>
    </row>
    <row r="345" spans="1:11" ht="39.950000000000003" customHeight="1">
      <c r="A345" s="293">
        <v>8.3000000000000007</v>
      </c>
      <c r="B345" s="220" t="s">
        <v>701</v>
      </c>
      <c r="C345" s="269"/>
      <c r="D345" s="269"/>
      <c r="E345" s="278"/>
      <c r="F345" s="278"/>
      <c r="G345" s="278"/>
      <c r="H345" s="278"/>
      <c r="I345" s="278"/>
      <c r="J345" s="269">
        <f>F346</f>
        <v>10.6</v>
      </c>
      <c r="K345" s="294" t="s">
        <v>75</v>
      </c>
    </row>
    <row r="346" spans="1:11" ht="39.950000000000003" customHeight="1">
      <c r="A346" s="293"/>
      <c r="B346" s="220" t="s">
        <v>702</v>
      </c>
      <c r="C346" s="269"/>
      <c r="D346" s="269"/>
      <c r="E346" s="278"/>
      <c r="F346" s="278">
        <v>10.6</v>
      </c>
      <c r="G346" s="278"/>
      <c r="H346" s="278"/>
      <c r="I346" s="278"/>
      <c r="J346" s="269"/>
      <c r="K346" s="294"/>
    </row>
    <row r="347" spans="1:11" ht="39.950000000000003" customHeight="1">
      <c r="A347" s="293">
        <v>8.4</v>
      </c>
      <c r="B347" s="220" t="s">
        <v>157</v>
      </c>
      <c r="C347" s="269"/>
      <c r="D347" s="269"/>
      <c r="E347" s="278"/>
      <c r="F347" s="278"/>
      <c r="G347" s="278"/>
      <c r="H347" s="278"/>
      <c r="I347" s="278"/>
      <c r="J347" s="269">
        <f>F348</f>
        <v>49.56</v>
      </c>
      <c r="K347" s="294" t="s">
        <v>75</v>
      </c>
    </row>
    <row r="348" spans="1:11" ht="39.950000000000003" customHeight="1">
      <c r="A348" s="293"/>
      <c r="B348" s="220" t="s">
        <v>703</v>
      </c>
      <c r="C348" s="269"/>
      <c r="D348" s="269"/>
      <c r="E348" s="278"/>
      <c r="F348" s="278">
        <v>49.56</v>
      </c>
      <c r="G348" s="278"/>
      <c r="H348" s="278"/>
      <c r="I348" s="278"/>
      <c r="J348" s="269"/>
      <c r="K348" s="294"/>
    </row>
    <row r="349" spans="1:11" ht="39.950000000000003" customHeight="1">
      <c r="A349" s="293">
        <v>8.5</v>
      </c>
      <c r="B349" s="220" t="s">
        <v>704</v>
      </c>
      <c r="C349" s="269"/>
      <c r="D349" s="269"/>
      <c r="E349" s="278"/>
      <c r="F349" s="278"/>
      <c r="G349" s="278"/>
      <c r="H349" s="278"/>
      <c r="I349" s="278"/>
      <c r="J349" s="269">
        <f>F350</f>
        <v>38.01</v>
      </c>
      <c r="K349" s="294" t="s">
        <v>75</v>
      </c>
    </row>
    <row r="350" spans="1:11" ht="39.950000000000003" customHeight="1">
      <c r="A350" s="293"/>
      <c r="B350" s="220" t="s">
        <v>705</v>
      </c>
      <c r="C350" s="269"/>
      <c r="D350" s="269"/>
      <c r="E350" s="278"/>
      <c r="F350" s="278">
        <v>38.01</v>
      </c>
      <c r="G350" s="278"/>
      <c r="H350" s="278"/>
      <c r="I350" s="278"/>
      <c r="J350" s="269"/>
      <c r="K350" s="294"/>
    </row>
    <row r="351" spans="1:11" ht="39.950000000000003" customHeight="1">
      <c r="A351" s="293">
        <v>8.6</v>
      </c>
      <c r="B351" s="221" t="s">
        <v>159</v>
      </c>
      <c r="C351" s="278"/>
      <c r="D351" s="278"/>
      <c r="E351" s="278"/>
      <c r="F351" s="269"/>
      <c r="G351" s="278"/>
      <c r="H351" s="278"/>
      <c r="I351" s="278"/>
      <c r="J351" s="266">
        <v>21.84</v>
      </c>
      <c r="K351" s="294" t="s">
        <v>75</v>
      </c>
    </row>
    <row r="352" spans="1:11" s="173" customFormat="1" ht="39.950000000000003" customHeight="1">
      <c r="A352" s="296"/>
      <c r="B352" s="221" t="s">
        <v>706</v>
      </c>
      <c r="C352" s="278"/>
      <c r="D352" s="278"/>
      <c r="E352" s="278"/>
      <c r="F352" s="266">
        <v>21.84</v>
      </c>
      <c r="G352" s="278"/>
      <c r="H352" s="278"/>
      <c r="I352" s="278"/>
      <c r="J352" s="266"/>
      <c r="K352" s="297"/>
    </row>
    <row r="353" spans="1:11" ht="39.950000000000003" customHeight="1">
      <c r="A353" s="293">
        <v>8.6999999999999993</v>
      </c>
      <c r="B353" s="221" t="s">
        <v>162</v>
      </c>
      <c r="C353" s="278"/>
      <c r="D353" s="278"/>
      <c r="E353" s="278"/>
      <c r="F353" s="269"/>
      <c r="G353" s="278"/>
      <c r="H353" s="278"/>
      <c r="I353" s="278"/>
      <c r="J353" s="266">
        <v>4</v>
      </c>
      <c r="K353" s="294" t="s">
        <v>81</v>
      </c>
    </row>
    <row r="354" spans="1:11" s="173" customFormat="1" ht="39.950000000000003" customHeight="1">
      <c r="A354" s="296"/>
      <c r="B354" s="221" t="s">
        <v>706</v>
      </c>
      <c r="C354" s="278">
        <v>4</v>
      </c>
      <c r="D354" s="278"/>
      <c r="E354" s="278"/>
      <c r="F354" s="266"/>
      <c r="G354" s="278"/>
      <c r="H354" s="278"/>
      <c r="I354" s="278"/>
      <c r="J354" s="266"/>
      <c r="K354" s="297"/>
    </row>
    <row r="355" spans="1:11" ht="39.950000000000003" customHeight="1">
      <c r="A355" s="293">
        <v>8.8000000000000007</v>
      </c>
      <c r="B355" s="221" t="s">
        <v>163</v>
      </c>
      <c r="C355" s="278"/>
      <c r="D355" s="278"/>
      <c r="E355" s="278"/>
      <c r="F355" s="266"/>
      <c r="G355" s="278"/>
      <c r="H355" s="278"/>
      <c r="I355" s="278"/>
      <c r="J355" s="266">
        <v>32.130000000000003</v>
      </c>
      <c r="K355" s="294" t="s">
        <v>75</v>
      </c>
    </row>
    <row r="356" spans="1:11" ht="39.950000000000003" customHeight="1">
      <c r="A356" s="293"/>
      <c r="B356" s="220" t="s">
        <v>707</v>
      </c>
      <c r="C356" s="278"/>
      <c r="D356" s="278"/>
      <c r="E356" s="278"/>
      <c r="F356" s="266">
        <v>32.130000000000003</v>
      </c>
      <c r="G356" s="278"/>
      <c r="H356" s="278"/>
      <c r="I356" s="278"/>
      <c r="J356" s="266"/>
      <c r="K356" s="294"/>
    </row>
    <row r="357" spans="1:11" ht="50.1" customHeight="1">
      <c r="A357" s="293">
        <v>8.9</v>
      </c>
      <c r="B357" s="221" t="s">
        <v>708</v>
      </c>
      <c r="C357" s="278"/>
      <c r="D357" s="278"/>
      <c r="E357" s="278"/>
      <c r="F357" s="266"/>
      <c r="G357" s="278"/>
      <c r="H357" s="278"/>
      <c r="I357" s="278"/>
      <c r="J357" s="266">
        <f>F358</f>
        <v>14.58</v>
      </c>
      <c r="K357" s="294" t="s">
        <v>75</v>
      </c>
    </row>
    <row r="358" spans="1:11" ht="39.950000000000003" customHeight="1">
      <c r="A358" s="293"/>
      <c r="B358" s="220" t="s">
        <v>709</v>
      </c>
      <c r="C358" s="278"/>
      <c r="D358" s="278"/>
      <c r="E358" s="278"/>
      <c r="F358" s="266">
        <v>14.58</v>
      </c>
      <c r="G358" s="278"/>
      <c r="H358" s="278"/>
      <c r="I358" s="278"/>
      <c r="J358" s="266"/>
      <c r="K358" s="294"/>
    </row>
    <row r="359" spans="1:11" ht="39.950000000000003" customHeight="1">
      <c r="A359" s="295">
        <v>8.1</v>
      </c>
      <c r="B359" s="221" t="s">
        <v>169</v>
      </c>
      <c r="C359" s="278"/>
      <c r="D359" s="278"/>
      <c r="E359" s="278"/>
      <c r="F359" s="266"/>
      <c r="G359" s="278"/>
      <c r="H359" s="278"/>
      <c r="I359" s="278"/>
      <c r="J359" s="266">
        <f>F360</f>
        <v>250.18</v>
      </c>
      <c r="K359" s="294" t="s">
        <v>75</v>
      </c>
    </row>
    <row r="360" spans="1:11" ht="39.950000000000003" customHeight="1">
      <c r="A360" s="293"/>
      <c r="B360" s="220" t="s">
        <v>710</v>
      </c>
      <c r="C360" s="278"/>
      <c r="D360" s="278"/>
      <c r="E360" s="278"/>
      <c r="F360" s="266">
        <v>250.18</v>
      </c>
      <c r="G360" s="278"/>
      <c r="H360" s="278"/>
      <c r="I360" s="278"/>
      <c r="J360" s="266"/>
      <c r="K360" s="294"/>
    </row>
    <row r="361" spans="1:11" ht="39.950000000000003" customHeight="1">
      <c r="A361" s="282">
        <v>9</v>
      </c>
      <c r="B361" s="188" t="s">
        <v>170</v>
      </c>
      <c r="C361" s="188"/>
      <c r="D361" s="188"/>
      <c r="E361" s="188"/>
      <c r="F361" s="188"/>
      <c r="G361" s="188"/>
      <c r="H361" s="188"/>
      <c r="I361" s="188"/>
      <c r="J361" s="188"/>
      <c r="K361" s="283"/>
    </row>
    <row r="362" spans="1:11" ht="39.950000000000003" customHeight="1">
      <c r="A362" s="293">
        <v>9.1</v>
      </c>
      <c r="B362" s="221" t="s">
        <v>171</v>
      </c>
      <c r="C362" s="269"/>
      <c r="D362" s="269"/>
      <c r="E362" s="278"/>
      <c r="F362" s="278"/>
      <c r="G362" s="278"/>
      <c r="H362" s="278"/>
      <c r="I362" s="278"/>
      <c r="J362" s="269">
        <f>F363</f>
        <v>303.48</v>
      </c>
      <c r="K362" s="294" t="s">
        <v>75</v>
      </c>
    </row>
    <row r="363" spans="1:11" ht="39.950000000000003" customHeight="1">
      <c r="A363" s="293"/>
      <c r="B363" s="221" t="s">
        <v>711</v>
      </c>
      <c r="C363" s="269"/>
      <c r="D363" s="269"/>
      <c r="E363" s="278"/>
      <c r="F363" s="278">
        <f>J345+J343+J341</f>
        <v>303.48</v>
      </c>
      <c r="G363" s="278"/>
      <c r="H363" s="278"/>
      <c r="I363" s="278"/>
      <c r="J363" s="269"/>
      <c r="K363" s="294"/>
    </row>
    <row r="364" spans="1:11" ht="39.950000000000003" customHeight="1">
      <c r="A364" s="293">
        <v>9.1999999999999993</v>
      </c>
      <c r="B364" s="221" t="s">
        <v>712</v>
      </c>
      <c r="C364" s="269"/>
      <c r="D364" s="269"/>
      <c r="E364" s="278"/>
      <c r="F364" s="278"/>
      <c r="G364" s="278"/>
      <c r="H364" s="278"/>
      <c r="I364" s="278"/>
      <c r="J364" s="269">
        <f>SUM(F365:F392)</f>
        <v>45.176000000000016</v>
      </c>
      <c r="K364" s="294" t="s">
        <v>75</v>
      </c>
    </row>
    <row r="365" spans="1:11" ht="39.950000000000003" customHeight="1">
      <c r="A365" s="293"/>
      <c r="B365" s="221" t="s">
        <v>713</v>
      </c>
      <c r="C365" s="269"/>
      <c r="D365" s="269"/>
      <c r="E365" s="278">
        <v>4.75</v>
      </c>
      <c r="F365" s="278">
        <f t="shared" ref="F365:F392" si="26">I365*E365</f>
        <v>3.8000000000000003</v>
      </c>
      <c r="G365" s="278"/>
      <c r="H365" s="278"/>
      <c r="I365" s="278">
        <v>0.8</v>
      </c>
      <c r="J365" s="269"/>
      <c r="K365" s="294"/>
    </row>
    <row r="366" spans="1:11" ht="39.950000000000003" customHeight="1">
      <c r="A366" s="293"/>
      <c r="B366" s="221" t="s">
        <v>714</v>
      </c>
      <c r="C366" s="269"/>
      <c r="D366" s="269"/>
      <c r="E366" s="278">
        <v>4.75</v>
      </c>
      <c r="F366" s="278">
        <f t="shared" si="26"/>
        <v>3.8000000000000003</v>
      </c>
      <c r="G366" s="278"/>
      <c r="H366" s="278"/>
      <c r="I366" s="278">
        <v>0.8</v>
      </c>
      <c r="J366" s="269"/>
      <c r="K366" s="294"/>
    </row>
    <row r="367" spans="1:11" ht="39.950000000000003" customHeight="1">
      <c r="A367" s="293"/>
      <c r="B367" s="221" t="s">
        <v>715</v>
      </c>
      <c r="C367" s="269"/>
      <c r="D367" s="269"/>
      <c r="E367" s="278">
        <v>0.7</v>
      </c>
      <c r="F367" s="278">
        <f t="shared" si="26"/>
        <v>0.55999999999999994</v>
      </c>
      <c r="G367" s="278"/>
      <c r="H367" s="278"/>
      <c r="I367" s="278">
        <v>0.8</v>
      </c>
      <c r="J367" s="269"/>
      <c r="K367" s="294"/>
    </row>
    <row r="368" spans="1:11" ht="39.950000000000003" customHeight="1">
      <c r="A368" s="293"/>
      <c r="B368" s="221" t="s">
        <v>716</v>
      </c>
      <c r="C368" s="269"/>
      <c r="D368" s="269"/>
      <c r="E368" s="278">
        <v>0.7</v>
      </c>
      <c r="F368" s="278">
        <f t="shared" si="26"/>
        <v>0.55999999999999994</v>
      </c>
      <c r="G368" s="278"/>
      <c r="H368" s="278"/>
      <c r="I368" s="278">
        <v>0.8</v>
      </c>
      <c r="J368" s="269"/>
      <c r="K368" s="294"/>
    </row>
    <row r="369" spans="1:11" ht="39.950000000000003" customHeight="1">
      <c r="A369" s="293"/>
      <c r="B369" s="221" t="s">
        <v>717</v>
      </c>
      <c r="C369" s="269"/>
      <c r="D369" s="269"/>
      <c r="E369" s="278">
        <v>4.75</v>
      </c>
      <c r="F369" s="278">
        <f t="shared" si="26"/>
        <v>3.8000000000000003</v>
      </c>
      <c r="G369" s="278"/>
      <c r="H369" s="278"/>
      <c r="I369" s="278">
        <v>0.8</v>
      </c>
      <c r="J369" s="269"/>
      <c r="K369" s="294"/>
    </row>
    <row r="370" spans="1:11" ht="39.950000000000003" customHeight="1">
      <c r="A370" s="293"/>
      <c r="B370" s="221" t="s">
        <v>718</v>
      </c>
      <c r="C370" s="269"/>
      <c r="D370" s="269"/>
      <c r="E370" s="278">
        <v>4.75</v>
      </c>
      <c r="F370" s="278">
        <f t="shared" si="26"/>
        <v>3.8000000000000003</v>
      </c>
      <c r="G370" s="278"/>
      <c r="H370" s="278"/>
      <c r="I370" s="278">
        <v>0.8</v>
      </c>
      <c r="J370" s="269"/>
      <c r="K370" s="294"/>
    </row>
    <row r="371" spans="1:11" ht="39.950000000000003" customHeight="1">
      <c r="A371" s="293"/>
      <c r="B371" s="221" t="s">
        <v>719</v>
      </c>
      <c r="C371" s="269"/>
      <c r="D371" s="269"/>
      <c r="E371" s="278">
        <v>0.7</v>
      </c>
      <c r="F371" s="278">
        <f t="shared" si="26"/>
        <v>0.55999999999999994</v>
      </c>
      <c r="G371" s="278"/>
      <c r="H371" s="278"/>
      <c r="I371" s="278">
        <v>0.8</v>
      </c>
      <c r="J371" s="269"/>
      <c r="K371" s="294"/>
    </row>
    <row r="372" spans="1:11" ht="39.950000000000003" customHeight="1">
      <c r="A372" s="293"/>
      <c r="B372" s="221" t="s">
        <v>720</v>
      </c>
      <c r="C372" s="269"/>
      <c r="D372" s="269"/>
      <c r="E372" s="278">
        <v>0.7</v>
      </c>
      <c r="F372" s="278">
        <f t="shared" si="26"/>
        <v>0.55999999999999994</v>
      </c>
      <c r="G372" s="278"/>
      <c r="H372" s="278"/>
      <c r="I372" s="278">
        <v>0.8</v>
      </c>
      <c r="J372" s="269"/>
      <c r="K372" s="294"/>
    </row>
    <row r="373" spans="1:11" ht="39.950000000000003" customHeight="1">
      <c r="A373" s="293"/>
      <c r="B373" s="221" t="s">
        <v>721</v>
      </c>
      <c r="C373" s="269"/>
      <c r="D373" s="269"/>
      <c r="E373" s="278">
        <v>4.75</v>
      </c>
      <c r="F373" s="278">
        <f t="shared" si="26"/>
        <v>3.8000000000000003</v>
      </c>
      <c r="G373" s="278"/>
      <c r="H373" s="278"/>
      <c r="I373" s="278">
        <v>0.8</v>
      </c>
      <c r="J373" s="269"/>
      <c r="K373" s="294"/>
    </row>
    <row r="374" spans="1:11" ht="39.950000000000003" customHeight="1">
      <c r="A374" s="293"/>
      <c r="B374" s="221" t="s">
        <v>722</v>
      </c>
      <c r="C374" s="269"/>
      <c r="D374" s="269"/>
      <c r="E374" s="278">
        <v>4.75</v>
      </c>
      <c r="F374" s="278">
        <f t="shared" si="26"/>
        <v>3.8000000000000003</v>
      </c>
      <c r="G374" s="278"/>
      <c r="H374" s="278"/>
      <c r="I374" s="278">
        <v>0.8</v>
      </c>
      <c r="J374" s="269"/>
      <c r="K374" s="294"/>
    </row>
    <row r="375" spans="1:11" ht="39.950000000000003" customHeight="1">
      <c r="A375" s="293"/>
      <c r="B375" s="221" t="s">
        <v>723</v>
      </c>
      <c r="C375" s="269"/>
      <c r="D375" s="269"/>
      <c r="E375" s="278">
        <v>0.7</v>
      </c>
      <c r="F375" s="278">
        <f t="shared" si="26"/>
        <v>0.55999999999999994</v>
      </c>
      <c r="G375" s="278"/>
      <c r="H375" s="278"/>
      <c r="I375" s="278">
        <v>0.8</v>
      </c>
      <c r="J375" s="269"/>
      <c r="K375" s="294"/>
    </row>
    <row r="376" spans="1:11" ht="39.950000000000003" customHeight="1">
      <c r="A376" s="293"/>
      <c r="B376" s="221" t="s">
        <v>724</v>
      </c>
      <c r="C376" s="269"/>
      <c r="D376" s="269"/>
      <c r="E376" s="278">
        <v>0.7</v>
      </c>
      <c r="F376" s="278">
        <f t="shared" si="26"/>
        <v>0.55999999999999994</v>
      </c>
      <c r="G376" s="278"/>
      <c r="H376" s="278"/>
      <c r="I376" s="278">
        <v>0.8</v>
      </c>
      <c r="J376" s="269"/>
      <c r="K376" s="294"/>
    </row>
    <row r="377" spans="1:11" ht="39.950000000000003" customHeight="1">
      <c r="A377" s="293"/>
      <c r="B377" s="221" t="s">
        <v>725</v>
      </c>
      <c r="C377" s="269"/>
      <c r="D377" s="269"/>
      <c r="E377" s="278">
        <v>4.75</v>
      </c>
      <c r="F377" s="278">
        <f t="shared" si="26"/>
        <v>3.8000000000000003</v>
      </c>
      <c r="G377" s="278"/>
      <c r="H377" s="278"/>
      <c r="I377" s="278">
        <v>0.8</v>
      </c>
      <c r="J377" s="269"/>
      <c r="K377" s="294"/>
    </row>
    <row r="378" spans="1:11" ht="39.950000000000003" customHeight="1">
      <c r="A378" s="293"/>
      <c r="B378" s="221" t="s">
        <v>726</v>
      </c>
      <c r="C378" s="269"/>
      <c r="D378" s="269"/>
      <c r="E378" s="278">
        <v>4.75</v>
      </c>
      <c r="F378" s="278">
        <f t="shared" si="26"/>
        <v>3.8000000000000003</v>
      </c>
      <c r="G378" s="278"/>
      <c r="H378" s="278"/>
      <c r="I378" s="278">
        <v>0.8</v>
      </c>
      <c r="J378" s="269"/>
      <c r="K378" s="294"/>
    </row>
    <row r="379" spans="1:11" ht="39.950000000000003" customHeight="1">
      <c r="A379" s="293"/>
      <c r="B379" s="221" t="s">
        <v>727</v>
      </c>
      <c r="C379" s="269"/>
      <c r="D379" s="269"/>
      <c r="E379" s="278">
        <v>0.7</v>
      </c>
      <c r="F379" s="278">
        <f t="shared" si="26"/>
        <v>0.55999999999999994</v>
      </c>
      <c r="G379" s="278"/>
      <c r="H379" s="278"/>
      <c r="I379" s="278">
        <v>0.8</v>
      </c>
      <c r="J379" s="269"/>
      <c r="K379" s="294"/>
    </row>
    <row r="380" spans="1:11" ht="39.950000000000003" customHeight="1">
      <c r="A380" s="293"/>
      <c r="B380" s="221" t="s">
        <v>728</v>
      </c>
      <c r="C380" s="269"/>
      <c r="D380" s="269"/>
      <c r="E380" s="278">
        <v>0.7</v>
      </c>
      <c r="F380" s="278">
        <f t="shared" si="26"/>
        <v>0.55999999999999994</v>
      </c>
      <c r="G380" s="278"/>
      <c r="H380" s="278"/>
      <c r="I380" s="278">
        <v>0.8</v>
      </c>
      <c r="J380" s="269"/>
      <c r="K380" s="294"/>
    </row>
    <row r="381" spans="1:11" ht="39.950000000000003" customHeight="1">
      <c r="A381" s="293"/>
      <c r="B381" s="221" t="s">
        <v>729</v>
      </c>
      <c r="C381" s="269"/>
      <c r="D381" s="269"/>
      <c r="E381" s="278">
        <v>0.7</v>
      </c>
      <c r="F381" s="278">
        <f t="shared" si="26"/>
        <v>0.55999999999999994</v>
      </c>
      <c r="G381" s="278"/>
      <c r="H381" s="278"/>
      <c r="I381" s="278">
        <v>0.8</v>
      </c>
      <c r="J381" s="269"/>
      <c r="K381" s="294"/>
    </row>
    <row r="382" spans="1:11" ht="39.950000000000003" customHeight="1">
      <c r="A382" s="293"/>
      <c r="B382" s="221" t="s">
        <v>730</v>
      </c>
      <c r="C382" s="269"/>
      <c r="D382" s="269"/>
      <c r="E382" s="278">
        <v>0.7</v>
      </c>
      <c r="F382" s="278">
        <f t="shared" si="26"/>
        <v>0.55999999999999994</v>
      </c>
      <c r="G382" s="278"/>
      <c r="H382" s="278"/>
      <c r="I382" s="278">
        <v>0.8</v>
      </c>
      <c r="J382" s="269"/>
      <c r="K382" s="294"/>
    </row>
    <row r="383" spans="1:11" ht="39.950000000000003" customHeight="1">
      <c r="A383" s="293"/>
      <c r="B383" s="221" t="s">
        <v>731</v>
      </c>
      <c r="C383" s="269"/>
      <c r="D383" s="269"/>
      <c r="E383" s="278">
        <v>0.7</v>
      </c>
      <c r="F383" s="278">
        <f t="shared" si="26"/>
        <v>0.55999999999999994</v>
      </c>
      <c r="G383" s="278"/>
      <c r="H383" s="278"/>
      <c r="I383" s="278">
        <v>0.8</v>
      </c>
      <c r="J383" s="269"/>
      <c r="K383" s="294"/>
    </row>
    <row r="384" spans="1:11" ht="39.950000000000003" customHeight="1">
      <c r="A384" s="293"/>
      <c r="B384" s="221" t="s">
        <v>732</v>
      </c>
      <c r="C384" s="269"/>
      <c r="D384" s="269"/>
      <c r="E384" s="278">
        <v>0.7</v>
      </c>
      <c r="F384" s="278">
        <f t="shared" si="26"/>
        <v>0.55999999999999994</v>
      </c>
      <c r="G384" s="278"/>
      <c r="H384" s="278"/>
      <c r="I384" s="278">
        <v>0.8</v>
      </c>
      <c r="J384" s="269"/>
      <c r="K384" s="294"/>
    </row>
    <row r="385" spans="1:11" ht="39.950000000000003" customHeight="1">
      <c r="A385" s="293"/>
      <c r="B385" s="221" t="s">
        <v>733</v>
      </c>
      <c r="C385" s="269"/>
      <c r="D385" s="269"/>
      <c r="E385" s="278">
        <v>0.7</v>
      </c>
      <c r="F385" s="278">
        <f t="shared" si="26"/>
        <v>0.55999999999999994</v>
      </c>
      <c r="G385" s="278"/>
      <c r="H385" s="278"/>
      <c r="I385" s="278">
        <v>0.8</v>
      </c>
      <c r="J385" s="269"/>
      <c r="K385" s="294"/>
    </row>
    <row r="386" spans="1:11" ht="39.950000000000003" customHeight="1">
      <c r="A386" s="293"/>
      <c r="B386" s="221" t="s">
        <v>734</v>
      </c>
      <c r="C386" s="269"/>
      <c r="D386" s="269"/>
      <c r="E386" s="278">
        <v>1.41</v>
      </c>
      <c r="F386" s="278">
        <f t="shared" si="26"/>
        <v>1.1279999999999999</v>
      </c>
      <c r="G386" s="278"/>
      <c r="H386" s="278"/>
      <c r="I386" s="278">
        <v>0.8</v>
      </c>
      <c r="J386" s="269"/>
      <c r="K386" s="294"/>
    </row>
    <row r="387" spans="1:11" ht="39.950000000000003" customHeight="1">
      <c r="A387" s="293"/>
      <c r="B387" s="221" t="s">
        <v>735</v>
      </c>
      <c r="C387" s="269"/>
      <c r="D387" s="269"/>
      <c r="E387" s="278">
        <v>1.41</v>
      </c>
      <c r="F387" s="278">
        <f t="shared" si="26"/>
        <v>1.1279999999999999</v>
      </c>
      <c r="G387" s="278"/>
      <c r="H387" s="278"/>
      <c r="I387" s="278">
        <v>0.8</v>
      </c>
      <c r="J387" s="269"/>
      <c r="K387" s="294"/>
    </row>
    <row r="388" spans="1:11" ht="39.950000000000003" customHeight="1">
      <c r="A388" s="293"/>
      <c r="B388" s="221" t="s">
        <v>736</v>
      </c>
      <c r="C388" s="269"/>
      <c r="D388" s="269"/>
      <c r="E388" s="278">
        <v>0.7</v>
      </c>
      <c r="F388" s="278">
        <f t="shared" si="26"/>
        <v>0.55999999999999994</v>
      </c>
      <c r="G388" s="278"/>
      <c r="H388" s="278"/>
      <c r="I388" s="278">
        <v>0.8</v>
      </c>
      <c r="J388" s="269"/>
      <c r="K388" s="294"/>
    </row>
    <row r="389" spans="1:11" ht="39.950000000000003" customHeight="1">
      <c r="A389" s="293"/>
      <c r="B389" s="221" t="s">
        <v>737</v>
      </c>
      <c r="C389" s="269"/>
      <c r="D389" s="269"/>
      <c r="E389" s="278">
        <v>0.8</v>
      </c>
      <c r="F389" s="278">
        <f t="shared" si="26"/>
        <v>0.64000000000000012</v>
      </c>
      <c r="G389" s="278"/>
      <c r="H389" s="278"/>
      <c r="I389" s="278">
        <v>0.8</v>
      </c>
      <c r="J389" s="269"/>
      <c r="K389" s="294"/>
    </row>
    <row r="390" spans="1:11" ht="39.950000000000003" customHeight="1">
      <c r="A390" s="293"/>
      <c r="B390" s="221" t="s">
        <v>738</v>
      </c>
      <c r="C390" s="269"/>
      <c r="D390" s="269"/>
      <c r="E390" s="278">
        <v>0.8</v>
      </c>
      <c r="F390" s="278">
        <f t="shared" si="26"/>
        <v>0.64000000000000012</v>
      </c>
      <c r="G390" s="278"/>
      <c r="H390" s="278"/>
      <c r="I390" s="278">
        <v>0.8</v>
      </c>
      <c r="J390" s="269"/>
      <c r="K390" s="294"/>
    </row>
    <row r="391" spans="1:11" ht="39.950000000000003" customHeight="1">
      <c r="A391" s="293"/>
      <c r="B391" s="221" t="s">
        <v>739</v>
      </c>
      <c r="C391" s="269"/>
      <c r="D391" s="269"/>
      <c r="E391" s="278">
        <v>3.55</v>
      </c>
      <c r="F391" s="278">
        <f t="shared" si="26"/>
        <v>2.84</v>
      </c>
      <c r="G391" s="278"/>
      <c r="H391" s="278"/>
      <c r="I391" s="278">
        <v>0.8</v>
      </c>
      <c r="J391" s="269"/>
      <c r="K391" s="294"/>
    </row>
    <row r="392" spans="1:11" ht="39.950000000000003" customHeight="1">
      <c r="A392" s="293"/>
      <c r="B392" s="221" t="s">
        <v>740</v>
      </c>
      <c r="C392" s="269"/>
      <c r="D392" s="269"/>
      <c r="E392" s="278">
        <v>0.7</v>
      </c>
      <c r="F392" s="278">
        <f t="shared" si="26"/>
        <v>0.55999999999999994</v>
      </c>
      <c r="G392" s="278"/>
      <c r="H392" s="278"/>
      <c r="I392" s="278">
        <v>0.8</v>
      </c>
      <c r="J392" s="269"/>
      <c r="K392" s="294"/>
    </row>
    <row r="393" spans="1:11" ht="39.950000000000003" customHeight="1">
      <c r="A393" s="282">
        <v>10</v>
      </c>
      <c r="B393" s="188" t="s">
        <v>173</v>
      </c>
      <c r="C393" s="188"/>
      <c r="D393" s="188"/>
      <c r="E393" s="188"/>
      <c r="F393" s="188"/>
      <c r="G393" s="188"/>
      <c r="H393" s="188"/>
      <c r="I393" s="188"/>
      <c r="J393" s="188"/>
      <c r="K393" s="283"/>
    </row>
    <row r="394" spans="1:11" ht="50.1" customHeight="1">
      <c r="A394" s="293">
        <v>10.1</v>
      </c>
      <c r="B394" s="194" t="s">
        <v>174</v>
      </c>
      <c r="C394" s="269"/>
      <c r="D394" s="269"/>
      <c r="E394" s="278"/>
      <c r="F394" s="278"/>
      <c r="G394" s="278"/>
      <c r="H394" s="278"/>
      <c r="I394" s="278"/>
      <c r="J394" s="269">
        <f>SUM(F395:F409)</f>
        <v>631.33200000000011</v>
      </c>
      <c r="K394" s="294" t="s">
        <v>75</v>
      </c>
    </row>
    <row r="395" spans="1:11" ht="39.950000000000003" customHeight="1">
      <c r="A395" s="293"/>
      <c r="B395" s="194" t="s">
        <v>741</v>
      </c>
      <c r="C395" s="269"/>
      <c r="D395" s="269">
        <v>3</v>
      </c>
      <c r="E395" s="278">
        <v>4</v>
      </c>
      <c r="F395" s="278">
        <f t="shared" ref="F395:F401" si="27">E395*D395</f>
        <v>12</v>
      </c>
      <c r="G395" s="278"/>
      <c r="H395" s="278"/>
      <c r="I395" s="278"/>
      <c r="J395" s="269"/>
      <c r="K395" s="294"/>
    </row>
    <row r="396" spans="1:11" ht="39.950000000000003" customHeight="1">
      <c r="A396" s="293"/>
      <c r="B396" s="194" t="s">
        <v>742</v>
      </c>
      <c r="C396" s="269"/>
      <c r="D396" s="269">
        <v>3</v>
      </c>
      <c r="E396" s="278">
        <v>4</v>
      </c>
      <c r="F396" s="278">
        <f t="shared" si="27"/>
        <v>12</v>
      </c>
      <c r="G396" s="278"/>
      <c r="H396" s="278"/>
      <c r="I396" s="278"/>
      <c r="J396" s="269"/>
      <c r="K396" s="294"/>
    </row>
    <row r="397" spans="1:11" ht="39.950000000000003" customHeight="1">
      <c r="A397" s="293"/>
      <c r="B397" s="194" t="s">
        <v>743</v>
      </c>
      <c r="C397" s="269"/>
      <c r="D397" s="269">
        <v>3</v>
      </c>
      <c r="E397" s="278">
        <v>4</v>
      </c>
      <c r="F397" s="278">
        <f t="shared" si="27"/>
        <v>12</v>
      </c>
      <c r="G397" s="278"/>
      <c r="H397" s="278"/>
      <c r="I397" s="278"/>
      <c r="J397" s="269"/>
      <c r="K397" s="294"/>
    </row>
    <row r="398" spans="1:11" ht="39.950000000000003" customHeight="1">
      <c r="A398" s="293"/>
      <c r="B398" s="194" t="s">
        <v>744</v>
      </c>
      <c r="C398" s="269"/>
      <c r="D398" s="269">
        <v>3</v>
      </c>
      <c r="E398" s="278">
        <v>4</v>
      </c>
      <c r="F398" s="278">
        <f t="shared" si="27"/>
        <v>12</v>
      </c>
      <c r="G398" s="278"/>
      <c r="H398" s="278"/>
      <c r="I398" s="278"/>
      <c r="J398" s="269"/>
      <c r="K398" s="294"/>
    </row>
    <row r="399" spans="1:11" ht="39.950000000000003" customHeight="1">
      <c r="A399" s="293"/>
      <c r="B399" s="194" t="s">
        <v>745</v>
      </c>
      <c r="C399" s="269"/>
      <c r="D399" s="269">
        <v>3</v>
      </c>
      <c r="E399" s="278">
        <v>6</v>
      </c>
      <c r="F399" s="278">
        <f t="shared" si="27"/>
        <v>18</v>
      </c>
      <c r="G399" s="278"/>
      <c r="H399" s="278"/>
      <c r="I399" s="278"/>
      <c r="J399" s="269"/>
      <c r="K399" s="294"/>
    </row>
    <row r="400" spans="1:11" ht="39.950000000000003" customHeight="1">
      <c r="A400" s="293"/>
      <c r="B400" s="194" t="s">
        <v>746</v>
      </c>
      <c r="C400" s="269"/>
      <c r="D400" s="269">
        <v>3</v>
      </c>
      <c r="E400" s="278">
        <v>4.2</v>
      </c>
      <c r="F400" s="278">
        <f t="shared" si="27"/>
        <v>12.600000000000001</v>
      </c>
      <c r="G400" s="278"/>
      <c r="H400" s="278"/>
      <c r="I400" s="278"/>
      <c r="J400" s="269"/>
      <c r="K400" s="294"/>
    </row>
    <row r="401" spans="1:11" ht="39.950000000000003" customHeight="1">
      <c r="A401" s="293"/>
      <c r="B401" s="194" t="s">
        <v>747</v>
      </c>
      <c r="C401" s="269"/>
      <c r="D401" s="269">
        <v>3</v>
      </c>
      <c r="E401" s="278">
        <v>4.2</v>
      </c>
      <c r="F401" s="278">
        <f t="shared" si="27"/>
        <v>12.600000000000001</v>
      </c>
      <c r="G401" s="278"/>
      <c r="H401" s="278"/>
      <c r="I401" s="278"/>
      <c r="J401" s="269"/>
      <c r="K401" s="294"/>
    </row>
    <row r="402" spans="1:11" ht="39.950000000000003" customHeight="1">
      <c r="A402" s="293"/>
      <c r="B402" s="194" t="s">
        <v>748</v>
      </c>
      <c r="C402" s="269"/>
      <c r="D402" s="269">
        <v>0.56000000000000005</v>
      </c>
      <c r="E402" s="278">
        <v>44.85</v>
      </c>
      <c r="F402" s="278">
        <f>E402*(D402+I402)</f>
        <v>68.171999999999997</v>
      </c>
      <c r="G402" s="278"/>
      <c r="H402" s="278"/>
      <c r="I402" s="278">
        <f>0.48*2</f>
        <v>0.96</v>
      </c>
      <c r="J402" s="269"/>
      <c r="K402" s="294"/>
    </row>
    <row r="403" spans="1:11" ht="39.950000000000003" customHeight="1">
      <c r="A403" s="293"/>
      <c r="B403" s="194" t="s">
        <v>749</v>
      </c>
      <c r="C403" s="269"/>
      <c r="D403" s="269">
        <v>0.56000000000000005</v>
      </c>
      <c r="E403" s="278">
        <v>44.85</v>
      </c>
      <c r="F403" s="278">
        <f t="shared" ref="F403:F409" si="28">E403*(D403+I403)</f>
        <v>68.171999999999997</v>
      </c>
      <c r="G403" s="278"/>
      <c r="H403" s="278"/>
      <c r="I403" s="278">
        <f t="shared" ref="I403:I409" si="29">0.48*2</f>
        <v>0.96</v>
      </c>
      <c r="J403" s="269"/>
      <c r="K403" s="294"/>
    </row>
    <row r="404" spans="1:11" ht="39.950000000000003" customHeight="1">
      <c r="A404" s="293"/>
      <c r="B404" s="194" t="s">
        <v>750</v>
      </c>
      <c r="C404" s="269"/>
      <c r="D404" s="269">
        <v>0.56000000000000005</v>
      </c>
      <c r="E404" s="278">
        <v>44.85</v>
      </c>
      <c r="F404" s="278">
        <f t="shared" si="28"/>
        <v>68.171999999999997</v>
      </c>
      <c r="G404" s="278"/>
      <c r="H404" s="278"/>
      <c r="I404" s="278">
        <f t="shared" si="29"/>
        <v>0.96</v>
      </c>
      <c r="J404" s="269"/>
      <c r="K404" s="294"/>
    </row>
    <row r="405" spans="1:11" ht="39.950000000000003" customHeight="1">
      <c r="A405" s="293"/>
      <c r="B405" s="194" t="s">
        <v>751</v>
      </c>
      <c r="C405" s="269"/>
      <c r="D405" s="269">
        <v>0.56000000000000005</v>
      </c>
      <c r="E405" s="278">
        <v>44.85</v>
      </c>
      <c r="F405" s="278">
        <f t="shared" si="28"/>
        <v>68.171999999999997</v>
      </c>
      <c r="G405" s="278"/>
      <c r="H405" s="278"/>
      <c r="I405" s="278">
        <f t="shared" si="29"/>
        <v>0.96</v>
      </c>
      <c r="J405" s="269"/>
      <c r="K405" s="294"/>
    </row>
    <row r="406" spans="1:11" ht="39.950000000000003" customHeight="1">
      <c r="A406" s="293"/>
      <c r="B406" s="194" t="s">
        <v>752</v>
      </c>
      <c r="C406" s="269"/>
      <c r="D406" s="269">
        <v>0.56000000000000005</v>
      </c>
      <c r="E406" s="278">
        <v>44.85</v>
      </c>
      <c r="F406" s="278">
        <f t="shared" si="28"/>
        <v>68.171999999999997</v>
      </c>
      <c r="G406" s="278"/>
      <c r="H406" s="278"/>
      <c r="I406" s="278">
        <f t="shared" si="29"/>
        <v>0.96</v>
      </c>
      <c r="J406" s="269"/>
      <c r="K406" s="294"/>
    </row>
    <row r="407" spans="1:11" ht="39.950000000000003" customHeight="1">
      <c r="A407" s="293"/>
      <c r="B407" s="194" t="s">
        <v>753</v>
      </c>
      <c r="C407" s="269"/>
      <c r="D407" s="269">
        <v>0.56000000000000005</v>
      </c>
      <c r="E407" s="278">
        <v>44.85</v>
      </c>
      <c r="F407" s="278">
        <f t="shared" si="28"/>
        <v>68.171999999999997</v>
      </c>
      <c r="G407" s="278"/>
      <c r="H407" s="278"/>
      <c r="I407" s="278">
        <f t="shared" si="29"/>
        <v>0.96</v>
      </c>
      <c r="J407" s="269"/>
      <c r="K407" s="294"/>
    </row>
    <row r="408" spans="1:11" ht="39.950000000000003" customHeight="1">
      <c r="A408" s="293"/>
      <c r="B408" s="194" t="s">
        <v>754</v>
      </c>
      <c r="C408" s="269"/>
      <c r="D408" s="269">
        <v>0.56000000000000005</v>
      </c>
      <c r="E408" s="278">
        <f>41.4*2</f>
        <v>82.8</v>
      </c>
      <c r="F408" s="278">
        <f t="shared" si="28"/>
        <v>125.85599999999999</v>
      </c>
      <c r="G408" s="278"/>
      <c r="H408" s="278"/>
      <c r="I408" s="278">
        <f t="shared" si="29"/>
        <v>0.96</v>
      </c>
      <c r="J408" s="269"/>
      <c r="K408" s="294"/>
    </row>
    <row r="409" spans="1:11" ht="39.950000000000003" customHeight="1">
      <c r="A409" s="293"/>
      <c r="B409" s="194" t="s">
        <v>755</v>
      </c>
      <c r="C409" s="269"/>
      <c r="D409" s="269">
        <v>0.56000000000000005</v>
      </c>
      <c r="E409" s="278">
        <v>3.45</v>
      </c>
      <c r="F409" s="278">
        <f t="shared" si="28"/>
        <v>5.2440000000000007</v>
      </c>
      <c r="G409" s="278"/>
      <c r="H409" s="278"/>
      <c r="I409" s="278">
        <f t="shared" si="29"/>
        <v>0.96</v>
      </c>
      <c r="J409" s="269"/>
      <c r="K409" s="294"/>
    </row>
    <row r="410" spans="1:11" ht="39.950000000000003" customHeight="1">
      <c r="A410" s="293">
        <v>10.199999999999999</v>
      </c>
      <c r="B410" s="194" t="s">
        <v>175</v>
      </c>
      <c r="C410" s="269"/>
      <c r="D410" s="269"/>
      <c r="E410" s="278"/>
      <c r="F410" s="278"/>
      <c r="G410" s="278"/>
      <c r="H410" s="278"/>
      <c r="I410" s="278"/>
      <c r="J410" s="269">
        <f>SUM(F411:F436)</f>
        <v>254.44000000000003</v>
      </c>
      <c r="K410" s="294" t="s">
        <v>75</v>
      </c>
    </row>
    <row r="411" spans="1:11" ht="39.950000000000003" customHeight="1">
      <c r="A411" s="293"/>
      <c r="B411" s="221" t="s">
        <v>713</v>
      </c>
      <c r="C411" s="269"/>
      <c r="D411" s="269"/>
      <c r="E411" s="278"/>
      <c r="F411" s="278">
        <v>20.66</v>
      </c>
      <c r="G411" s="278"/>
      <c r="H411" s="278"/>
      <c r="I411" s="278"/>
      <c r="J411" s="269"/>
      <c r="K411" s="294"/>
    </row>
    <row r="412" spans="1:11" ht="39.950000000000003" customHeight="1">
      <c r="A412" s="293"/>
      <c r="B412" s="221" t="s">
        <v>714</v>
      </c>
      <c r="C412" s="269"/>
      <c r="D412" s="269"/>
      <c r="E412" s="278"/>
      <c r="F412" s="278">
        <v>20.66</v>
      </c>
      <c r="G412" s="278"/>
      <c r="H412" s="278"/>
      <c r="I412" s="278"/>
      <c r="J412" s="269"/>
      <c r="K412" s="294"/>
    </row>
    <row r="413" spans="1:11" ht="39.950000000000003" customHeight="1">
      <c r="A413" s="293"/>
      <c r="B413" s="221" t="s">
        <v>715</v>
      </c>
      <c r="C413" s="269"/>
      <c r="D413" s="269"/>
      <c r="E413" s="278"/>
      <c r="F413" s="278">
        <v>4.2</v>
      </c>
      <c r="G413" s="278"/>
      <c r="H413" s="278"/>
      <c r="I413" s="278"/>
      <c r="J413" s="269"/>
      <c r="K413" s="294"/>
    </row>
    <row r="414" spans="1:11" ht="39.950000000000003" customHeight="1">
      <c r="A414" s="293"/>
      <c r="B414" s="221" t="s">
        <v>716</v>
      </c>
      <c r="C414" s="269"/>
      <c r="D414" s="269"/>
      <c r="E414" s="278"/>
      <c r="F414" s="278">
        <v>4.2</v>
      </c>
      <c r="G414" s="278"/>
      <c r="H414" s="278"/>
      <c r="I414" s="278"/>
      <c r="J414" s="269"/>
      <c r="K414" s="294"/>
    </row>
    <row r="415" spans="1:11" ht="39.950000000000003" customHeight="1">
      <c r="A415" s="293"/>
      <c r="B415" s="221" t="s">
        <v>717</v>
      </c>
      <c r="C415" s="269"/>
      <c r="D415" s="269"/>
      <c r="E415" s="278"/>
      <c r="F415" s="278">
        <v>20.66</v>
      </c>
      <c r="G415" s="278"/>
      <c r="H415" s="278"/>
      <c r="I415" s="278"/>
      <c r="J415" s="269"/>
      <c r="K415" s="294"/>
    </row>
    <row r="416" spans="1:11" ht="39.950000000000003" customHeight="1">
      <c r="A416" s="293"/>
      <c r="B416" s="221" t="s">
        <v>718</v>
      </c>
      <c r="C416" s="269"/>
      <c r="D416" s="269"/>
      <c r="E416" s="278"/>
      <c r="F416" s="278">
        <v>20.66</v>
      </c>
      <c r="G416" s="278"/>
      <c r="H416" s="278"/>
      <c r="I416" s="278"/>
      <c r="J416" s="269"/>
      <c r="K416" s="294"/>
    </row>
    <row r="417" spans="1:11" ht="39.950000000000003" customHeight="1">
      <c r="A417" s="293"/>
      <c r="B417" s="221" t="s">
        <v>719</v>
      </c>
      <c r="C417" s="269"/>
      <c r="D417" s="269"/>
      <c r="E417" s="278"/>
      <c r="F417" s="278">
        <v>4.2</v>
      </c>
      <c r="G417" s="278"/>
      <c r="H417" s="278"/>
      <c r="I417" s="278"/>
      <c r="J417" s="269"/>
      <c r="K417" s="294"/>
    </row>
    <row r="418" spans="1:11" ht="39.950000000000003" customHeight="1">
      <c r="A418" s="293"/>
      <c r="B418" s="221" t="s">
        <v>720</v>
      </c>
      <c r="C418" s="269"/>
      <c r="D418" s="269"/>
      <c r="E418" s="278"/>
      <c r="F418" s="278">
        <v>4.2</v>
      </c>
      <c r="G418" s="278"/>
      <c r="H418" s="278"/>
      <c r="I418" s="278"/>
      <c r="J418" s="269"/>
      <c r="K418" s="294"/>
    </row>
    <row r="419" spans="1:11" ht="39.950000000000003" customHeight="1">
      <c r="A419" s="293"/>
      <c r="B419" s="221" t="s">
        <v>721</v>
      </c>
      <c r="C419" s="269"/>
      <c r="D419" s="269"/>
      <c r="E419" s="278"/>
      <c r="F419" s="278">
        <v>20.66</v>
      </c>
      <c r="G419" s="278"/>
      <c r="H419" s="278"/>
      <c r="I419" s="278"/>
      <c r="J419" s="269"/>
      <c r="K419" s="294"/>
    </row>
    <row r="420" spans="1:11" ht="39.950000000000003" customHeight="1">
      <c r="A420" s="293"/>
      <c r="B420" s="221" t="s">
        <v>722</v>
      </c>
      <c r="C420" s="269"/>
      <c r="D420" s="269"/>
      <c r="E420" s="278"/>
      <c r="F420" s="278">
        <v>20.66</v>
      </c>
      <c r="G420" s="278"/>
      <c r="H420" s="278"/>
      <c r="I420" s="278"/>
      <c r="J420" s="269"/>
      <c r="K420" s="294"/>
    </row>
    <row r="421" spans="1:11" ht="39.950000000000003" customHeight="1">
      <c r="A421" s="293"/>
      <c r="B421" s="221" t="s">
        <v>723</v>
      </c>
      <c r="C421" s="269"/>
      <c r="D421" s="269"/>
      <c r="E421" s="278"/>
      <c r="F421" s="278">
        <v>4.2</v>
      </c>
      <c r="G421" s="278"/>
      <c r="H421" s="278"/>
      <c r="I421" s="278"/>
      <c r="J421" s="269"/>
      <c r="K421" s="294"/>
    </row>
    <row r="422" spans="1:11" ht="39.950000000000003" customHeight="1">
      <c r="A422" s="293"/>
      <c r="B422" s="221" t="s">
        <v>724</v>
      </c>
      <c r="C422" s="269"/>
      <c r="D422" s="269"/>
      <c r="E422" s="278"/>
      <c r="F422" s="278">
        <v>4.2</v>
      </c>
      <c r="G422" s="278"/>
      <c r="H422" s="278"/>
      <c r="I422" s="278"/>
      <c r="J422" s="269"/>
      <c r="K422" s="294"/>
    </row>
    <row r="423" spans="1:11" ht="39.950000000000003" customHeight="1">
      <c r="A423" s="293"/>
      <c r="B423" s="221" t="s">
        <v>725</v>
      </c>
      <c r="C423" s="269"/>
      <c r="D423" s="269"/>
      <c r="E423" s="278"/>
      <c r="F423" s="278">
        <v>20.66</v>
      </c>
      <c r="G423" s="278"/>
      <c r="H423" s="278"/>
      <c r="I423" s="278"/>
      <c r="J423" s="269"/>
      <c r="K423" s="294"/>
    </row>
    <row r="424" spans="1:11" ht="39.950000000000003" customHeight="1">
      <c r="A424" s="293"/>
      <c r="B424" s="221" t="s">
        <v>726</v>
      </c>
      <c r="C424" s="269"/>
      <c r="D424" s="269"/>
      <c r="E424" s="278"/>
      <c r="F424" s="278">
        <v>20.66</v>
      </c>
      <c r="G424" s="278"/>
      <c r="H424" s="278"/>
      <c r="I424" s="278"/>
      <c r="J424" s="269"/>
      <c r="K424" s="294"/>
    </row>
    <row r="425" spans="1:11" ht="39.950000000000003" customHeight="1">
      <c r="A425" s="293"/>
      <c r="B425" s="221" t="s">
        <v>727</v>
      </c>
      <c r="C425" s="269"/>
      <c r="D425" s="269"/>
      <c r="E425" s="278"/>
      <c r="F425" s="278">
        <v>4.2</v>
      </c>
      <c r="G425" s="278"/>
      <c r="H425" s="278"/>
      <c r="I425" s="278"/>
      <c r="J425" s="269"/>
      <c r="K425" s="294"/>
    </row>
    <row r="426" spans="1:11" ht="39.950000000000003" customHeight="1">
      <c r="A426" s="293"/>
      <c r="B426" s="221" t="s">
        <v>728</v>
      </c>
      <c r="C426" s="269"/>
      <c r="D426" s="269"/>
      <c r="E426" s="278"/>
      <c r="F426" s="278">
        <v>4.2</v>
      </c>
      <c r="G426" s="278"/>
      <c r="H426" s="278"/>
      <c r="I426" s="278"/>
      <c r="J426" s="269"/>
      <c r="K426" s="294"/>
    </row>
    <row r="427" spans="1:11" ht="39.950000000000003" customHeight="1">
      <c r="A427" s="293"/>
      <c r="B427" s="221" t="s">
        <v>756</v>
      </c>
      <c r="C427" s="269"/>
      <c r="D427" s="269"/>
      <c r="E427" s="278"/>
      <c r="F427" s="278">
        <v>4.0199999999999996</v>
      </c>
      <c r="G427" s="278"/>
      <c r="H427" s="278"/>
      <c r="I427" s="278"/>
      <c r="J427" s="269"/>
      <c r="K427" s="294"/>
    </row>
    <row r="428" spans="1:11" ht="39.950000000000003" customHeight="1">
      <c r="A428" s="293"/>
      <c r="B428" s="221" t="s">
        <v>757</v>
      </c>
      <c r="C428" s="269"/>
      <c r="D428" s="269"/>
      <c r="E428" s="278"/>
      <c r="F428" s="278">
        <v>3.9</v>
      </c>
      <c r="G428" s="278"/>
      <c r="H428" s="278"/>
      <c r="I428" s="278"/>
      <c r="J428" s="269"/>
      <c r="K428" s="294"/>
    </row>
    <row r="429" spans="1:11" ht="39.950000000000003" customHeight="1">
      <c r="A429" s="293"/>
      <c r="B429" s="221" t="s">
        <v>758</v>
      </c>
      <c r="C429" s="269"/>
      <c r="D429" s="269"/>
      <c r="E429" s="278"/>
      <c r="F429" s="278">
        <v>3.9</v>
      </c>
      <c r="G429" s="278"/>
      <c r="H429" s="278"/>
      <c r="I429" s="278"/>
      <c r="J429" s="269"/>
      <c r="K429" s="294"/>
    </row>
    <row r="430" spans="1:11" ht="39.950000000000003" customHeight="1">
      <c r="A430" s="293"/>
      <c r="B430" s="221" t="s">
        <v>734</v>
      </c>
      <c r="C430" s="269"/>
      <c r="D430" s="269"/>
      <c r="E430" s="278"/>
      <c r="F430" s="278">
        <v>10.08</v>
      </c>
      <c r="G430" s="278"/>
      <c r="H430" s="278"/>
      <c r="I430" s="278"/>
      <c r="J430" s="269"/>
      <c r="K430" s="294"/>
    </row>
    <row r="431" spans="1:11" ht="39.950000000000003" customHeight="1">
      <c r="A431" s="293"/>
      <c r="B431" s="221" t="s">
        <v>735</v>
      </c>
      <c r="C431" s="269"/>
      <c r="D431" s="269"/>
      <c r="E431" s="278"/>
      <c r="F431" s="278">
        <v>10.08</v>
      </c>
      <c r="G431" s="278"/>
      <c r="H431" s="278"/>
      <c r="I431" s="278"/>
      <c r="J431" s="269"/>
      <c r="K431" s="294"/>
    </row>
    <row r="432" spans="1:11" ht="39.950000000000003" customHeight="1">
      <c r="A432" s="293"/>
      <c r="B432" s="221" t="s">
        <v>736</v>
      </c>
      <c r="C432" s="269"/>
      <c r="D432" s="269"/>
      <c r="E432" s="278"/>
      <c r="F432" s="278">
        <v>4.5</v>
      </c>
      <c r="G432" s="278"/>
      <c r="H432" s="278"/>
      <c r="I432" s="278"/>
      <c r="J432" s="269"/>
      <c r="K432" s="294"/>
    </row>
    <row r="433" spans="1:11" ht="39.950000000000003" customHeight="1">
      <c r="A433" s="293"/>
      <c r="B433" s="221" t="s">
        <v>737</v>
      </c>
      <c r="C433" s="269"/>
      <c r="D433" s="269"/>
      <c r="E433" s="278"/>
      <c r="F433" s="278">
        <v>5.34</v>
      </c>
      <c r="G433" s="278"/>
      <c r="H433" s="278"/>
      <c r="I433" s="278"/>
      <c r="J433" s="269"/>
      <c r="K433" s="294"/>
    </row>
    <row r="434" spans="1:11" ht="39.950000000000003" customHeight="1">
      <c r="A434" s="293"/>
      <c r="B434" s="221" t="s">
        <v>738</v>
      </c>
      <c r="C434" s="269"/>
      <c r="D434" s="269"/>
      <c r="E434" s="278"/>
      <c r="F434" s="278">
        <v>5.34</v>
      </c>
      <c r="G434" s="278"/>
      <c r="H434" s="278"/>
      <c r="I434" s="278"/>
      <c r="J434" s="269"/>
      <c r="K434" s="294"/>
    </row>
    <row r="435" spans="1:11" ht="39.950000000000003" customHeight="1">
      <c r="A435" s="293"/>
      <c r="B435" s="221" t="s">
        <v>738</v>
      </c>
      <c r="C435" s="269"/>
      <c r="D435" s="269"/>
      <c r="E435" s="278"/>
      <c r="F435" s="278">
        <v>5.34</v>
      </c>
      <c r="G435" s="278"/>
      <c r="H435" s="278"/>
      <c r="I435" s="278"/>
      <c r="J435" s="269"/>
      <c r="K435" s="294"/>
    </row>
    <row r="436" spans="1:11" ht="39.950000000000003" customHeight="1">
      <c r="A436" s="293"/>
      <c r="B436" s="221" t="s">
        <v>759</v>
      </c>
      <c r="C436" s="269"/>
      <c r="D436" s="269"/>
      <c r="E436" s="278"/>
      <c r="F436" s="278">
        <v>3.06</v>
      </c>
      <c r="G436" s="278"/>
      <c r="H436" s="278"/>
      <c r="I436" s="278"/>
      <c r="J436" s="269"/>
      <c r="K436" s="294"/>
    </row>
    <row r="437" spans="1:11" ht="39.950000000000003" customHeight="1">
      <c r="A437" s="293">
        <v>10.3</v>
      </c>
      <c r="B437" s="194" t="s">
        <v>760</v>
      </c>
      <c r="C437" s="269"/>
      <c r="D437" s="269"/>
      <c r="E437" s="278"/>
      <c r="F437" s="278"/>
      <c r="G437" s="278"/>
      <c r="H437" s="278"/>
      <c r="I437" s="278"/>
      <c r="J437" s="269">
        <f>SUM(F438:F438)</f>
        <v>1217.69</v>
      </c>
      <c r="K437" s="294" t="s">
        <v>75</v>
      </c>
    </row>
    <row r="438" spans="1:11" ht="39.950000000000003" customHeight="1">
      <c r="A438" s="293"/>
      <c r="B438" s="194" t="s">
        <v>761</v>
      </c>
      <c r="C438" s="269"/>
      <c r="D438" s="269"/>
      <c r="E438" s="278"/>
      <c r="F438" s="278">
        <v>1217.69</v>
      </c>
      <c r="G438" s="278"/>
      <c r="H438" s="278"/>
      <c r="I438" s="278"/>
      <c r="J438" s="269"/>
      <c r="K438" s="294"/>
    </row>
    <row r="439" spans="1:11" ht="39.950000000000003" customHeight="1">
      <c r="A439" s="282">
        <v>11</v>
      </c>
      <c r="B439" s="188" t="s">
        <v>177</v>
      </c>
      <c r="C439" s="188"/>
      <c r="D439" s="188"/>
      <c r="E439" s="188"/>
      <c r="F439" s="188"/>
      <c r="G439" s="188"/>
      <c r="H439" s="188"/>
      <c r="I439" s="188"/>
      <c r="J439" s="188"/>
      <c r="K439" s="283"/>
    </row>
    <row r="440" spans="1:11" ht="39.950000000000003" customHeight="1">
      <c r="A440" s="296">
        <v>11.1</v>
      </c>
      <c r="B440" s="229" t="s">
        <v>762</v>
      </c>
      <c r="C440" s="269"/>
      <c r="D440" s="269"/>
      <c r="E440" s="278"/>
      <c r="F440" s="278"/>
      <c r="G440" s="278"/>
      <c r="H440" s="278"/>
      <c r="I440" s="278"/>
      <c r="J440" s="269">
        <f>SUM(C442:C535)</f>
        <v>2519.6499999999996</v>
      </c>
      <c r="K440" s="294" t="s">
        <v>75</v>
      </c>
    </row>
    <row r="441" spans="1:11" s="173" customFormat="1" ht="39.950000000000003" customHeight="1">
      <c r="A441" s="296"/>
      <c r="B441" s="229" t="s">
        <v>472</v>
      </c>
      <c r="C441" s="266"/>
      <c r="D441" s="266"/>
      <c r="E441" s="278"/>
      <c r="F441" s="278"/>
      <c r="G441" s="278"/>
      <c r="H441" s="278"/>
      <c r="I441" s="278"/>
      <c r="J441" s="266"/>
      <c r="K441" s="297"/>
    </row>
    <row r="442" spans="1:11" ht="39.950000000000003" customHeight="1">
      <c r="A442" s="296"/>
      <c r="B442" s="229" t="s">
        <v>763</v>
      </c>
      <c r="C442" s="269">
        <v>60.38</v>
      </c>
      <c r="D442" s="269"/>
      <c r="E442" s="278"/>
      <c r="F442" s="278"/>
      <c r="G442" s="278"/>
      <c r="H442" s="278"/>
      <c r="I442" s="278"/>
      <c r="J442" s="269"/>
      <c r="K442" s="294"/>
    </row>
    <row r="443" spans="1:11" ht="39.950000000000003" customHeight="1">
      <c r="A443" s="296"/>
      <c r="B443" s="229" t="s">
        <v>764</v>
      </c>
      <c r="C443" s="269">
        <v>60.38</v>
      </c>
      <c r="D443" s="269"/>
      <c r="E443" s="278"/>
      <c r="F443" s="278"/>
      <c r="G443" s="278"/>
      <c r="H443" s="278"/>
      <c r="I443" s="278"/>
      <c r="J443" s="269"/>
      <c r="K443" s="294"/>
    </row>
    <row r="444" spans="1:11" ht="39.950000000000003" customHeight="1">
      <c r="A444" s="296"/>
      <c r="B444" s="229" t="s">
        <v>765</v>
      </c>
      <c r="C444" s="269">
        <v>20.66</v>
      </c>
      <c r="D444" s="269"/>
      <c r="E444" s="278"/>
      <c r="F444" s="278"/>
      <c r="G444" s="278"/>
      <c r="H444" s="278"/>
      <c r="I444" s="278"/>
      <c r="J444" s="269"/>
      <c r="K444" s="294"/>
    </row>
    <row r="445" spans="1:11" ht="39.950000000000003" customHeight="1">
      <c r="A445" s="296"/>
      <c r="B445" s="229" t="s">
        <v>766</v>
      </c>
      <c r="C445" s="269">
        <v>20.66</v>
      </c>
      <c r="D445" s="269"/>
      <c r="E445" s="278"/>
      <c r="F445" s="278"/>
      <c r="G445" s="278"/>
      <c r="H445" s="278"/>
      <c r="I445" s="278"/>
      <c r="J445" s="269"/>
      <c r="K445" s="294"/>
    </row>
    <row r="446" spans="1:11" ht="39.950000000000003" customHeight="1">
      <c r="A446" s="296"/>
      <c r="B446" s="229" t="s">
        <v>767</v>
      </c>
      <c r="C446" s="269">
        <v>4.2</v>
      </c>
      <c r="D446" s="269"/>
      <c r="E446" s="278"/>
      <c r="F446" s="278"/>
      <c r="G446" s="278"/>
      <c r="H446" s="278"/>
      <c r="I446" s="278"/>
      <c r="J446" s="269"/>
      <c r="K446" s="294"/>
    </row>
    <row r="447" spans="1:11" ht="39.950000000000003" customHeight="1">
      <c r="A447" s="296"/>
      <c r="B447" s="229" t="s">
        <v>768</v>
      </c>
      <c r="C447" s="269">
        <v>4.2</v>
      </c>
      <c r="D447" s="269"/>
      <c r="E447" s="278"/>
      <c r="F447" s="278"/>
      <c r="G447" s="278"/>
      <c r="H447" s="278"/>
      <c r="I447" s="278"/>
      <c r="J447" s="269"/>
      <c r="K447" s="294"/>
    </row>
    <row r="448" spans="1:11" ht="39.950000000000003" customHeight="1">
      <c r="A448" s="296"/>
      <c r="B448" s="229" t="s">
        <v>769</v>
      </c>
      <c r="C448" s="269">
        <v>9.5500000000000007</v>
      </c>
      <c r="D448" s="269"/>
      <c r="E448" s="278"/>
      <c r="F448" s="278"/>
      <c r="G448" s="278"/>
      <c r="H448" s="278"/>
      <c r="I448" s="278"/>
      <c r="J448" s="269"/>
      <c r="K448" s="294"/>
    </row>
    <row r="449" spans="1:11" ht="39.950000000000003" customHeight="1">
      <c r="A449" s="296"/>
      <c r="B449" s="229" t="s">
        <v>770</v>
      </c>
      <c r="C449" s="269">
        <v>60.38</v>
      </c>
      <c r="D449" s="269"/>
      <c r="E449" s="278"/>
      <c r="F449" s="278"/>
      <c r="G449" s="278"/>
      <c r="H449" s="278"/>
      <c r="I449" s="278"/>
      <c r="J449" s="269"/>
      <c r="K449" s="294"/>
    </row>
    <row r="450" spans="1:11" ht="39.950000000000003" customHeight="1">
      <c r="A450" s="296"/>
      <c r="B450" s="229" t="s">
        <v>771</v>
      </c>
      <c r="C450" s="269">
        <v>60.38</v>
      </c>
      <c r="D450" s="269"/>
      <c r="E450" s="278"/>
      <c r="F450" s="278"/>
      <c r="G450" s="278"/>
      <c r="H450" s="278"/>
      <c r="I450" s="278"/>
      <c r="J450" s="269"/>
      <c r="K450" s="294"/>
    </row>
    <row r="451" spans="1:11" ht="39.950000000000003" customHeight="1">
      <c r="A451" s="296"/>
      <c r="B451" s="229" t="s">
        <v>473</v>
      </c>
      <c r="C451" s="269"/>
      <c r="D451" s="269"/>
      <c r="E451" s="278"/>
      <c r="F451" s="278"/>
      <c r="G451" s="278"/>
      <c r="H451" s="278"/>
      <c r="I451" s="278"/>
      <c r="J451" s="269"/>
      <c r="K451" s="294"/>
    </row>
    <row r="452" spans="1:11" ht="39.950000000000003" customHeight="1">
      <c r="A452" s="296"/>
      <c r="B452" s="229" t="s">
        <v>772</v>
      </c>
      <c r="C452" s="269">
        <v>60.38</v>
      </c>
      <c r="D452" s="269"/>
      <c r="E452" s="278"/>
      <c r="F452" s="278"/>
      <c r="G452" s="278"/>
      <c r="H452" s="278"/>
      <c r="I452" s="278"/>
      <c r="J452" s="269"/>
      <c r="K452" s="294"/>
    </row>
    <row r="453" spans="1:11" ht="39.950000000000003" customHeight="1">
      <c r="A453" s="296"/>
      <c r="B453" s="229" t="s">
        <v>773</v>
      </c>
      <c r="C453" s="269">
        <v>60.38</v>
      </c>
      <c r="D453" s="269"/>
      <c r="E453" s="278"/>
      <c r="F453" s="278"/>
      <c r="G453" s="278"/>
      <c r="H453" s="278"/>
      <c r="I453" s="278"/>
      <c r="J453" s="269"/>
      <c r="K453" s="294"/>
    </row>
    <row r="454" spans="1:11" ht="39.950000000000003" customHeight="1">
      <c r="A454" s="296"/>
      <c r="B454" s="229" t="s">
        <v>774</v>
      </c>
      <c r="C454" s="269">
        <v>20.66</v>
      </c>
      <c r="D454" s="269"/>
      <c r="E454" s="278"/>
      <c r="F454" s="278"/>
      <c r="G454" s="278"/>
      <c r="H454" s="278"/>
      <c r="I454" s="278"/>
      <c r="J454" s="269"/>
      <c r="K454" s="294"/>
    </row>
    <row r="455" spans="1:11" ht="39.950000000000003" customHeight="1">
      <c r="A455" s="296"/>
      <c r="B455" s="229" t="s">
        <v>775</v>
      </c>
      <c r="C455" s="269">
        <v>20.66</v>
      </c>
      <c r="D455" s="269"/>
      <c r="E455" s="278"/>
      <c r="F455" s="278"/>
      <c r="G455" s="278"/>
      <c r="H455" s="278"/>
      <c r="I455" s="278"/>
      <c r="J455" s="269"/>
      <c r="K455" s="294"/>
    </row>
    <row r="456" spans="1:11" ht="39.950000000000003" customHeight="1">
      <c r="A456" s="296"/>
      <c r="B456" s="229" t="s">
        <v>776</v>
      </c>
      <c r="C456" s="269">
        <v>4.2</v>
      </c>
      <c r="D456" s="269"/>
      <c r="E456" s="278"/>
      <c r="F456" s="278"/>
      <c r="G456" s="278"/>
      <c r="H456" s="278"/>
      <c r="I456" s="278"/>
      <c r="J456" s="269"/>
      <c r="K456" s="294"/>
    </row>
    <row r="457" spans="1:11" ht="39.950000000000003" customHeight="1">
      <c r="A457" s="296"/>
      <c r="B457" s="229" t="s">
        <v>777</v>
      </c>
      <c r="C457" s="269">
        <v>4.2</v>
      </c>
      <c r="D457" s="269"/>
      <c r="E457" s="278"/>
      <c r="F457" s="278"/>
      <c r="G457" s="278"/>
      <c r="H457" s="278"/>
      <c r="I457" s="278"/>
      <c r="J457" s="269"/>
      <c r="K457" s="294"/>
    </row>
    <row r="458" spans="1:11" ht="39.950000000000003" customHeight="1">
      <c r="A458" s="296"/>
      <c r="B458" s="229" t="s">
        <v>778</v>
      </c>
      <c r="C458" s="269">
        <v>9.5500000000000007</v>
      </c>
      <c r="D458" s="269"/>
      <c r="E458" s="278"/>
      <c r="F458" s="278"/>
      <c r="G458" s="278"/>
      <c r="H458" s="278"/>
      <c r="I458" s="278"/>
      <c r="J458" s="269"/>
      <c r="K458" s="294"/>
    </row>
    <row r="459" spans="1:11" ht="39.950000000000003" customHeight="1">
      <c r="A459" s="296"/>
      <c r="B459" s="229" t="s">
        <v>779</v>
      </c>
      <c r="C459" s="269">
        <v>60.38</v>
      </c>
      <c r="D459" s="269"/>
      <c r="E459" s="278"/>
      <c r="F459" s="278"/>
      <c r="G459" s="278"/>
      <c r="H459" s="278"/>
      <c r="I459" s="278"/>
      <c r="J459" s="269"/>
      <c r="K459" s="294"/>
    </row>
    <row r="460" spans="1:11" ht="39.950000000000003" customHeight="1">
      <c r="A460" s="296"/>
      <c r="B460" s="229" t="s">
        <v>780</v>
      </c>
      <c r="C460" s="269">
        <v>60.38</v>
      </c>
      <c r="D460" s="269"/>
      <c r="E460" s="278"/>
      <c r="F460" s="278"/>
      <c r="G460" s="278"/>
      <c r="H460" s="278"/>
      <c r="I460" s="278"/>
      <c r="J460" s="269"/>
      <c r="K460" s="294"/>
    </row>
    <row r="461" spans="1:11" ht="39.950000000000003" customHeight="1">
      <c r="A461" s="296"/>
      <c r="B461" s="229" t="s">
        <v>781</v>
      </c>
      <c r="C461" s="269"/>
      <c r="D461" s="269"/>
      <c r="E461" s="278"/>
      <c r="F461" s="278"/>
      <c r="G461" s="278"/>
      <c r="H461" s="278"/>
      <c r="I461" s="278"/>
      <c r="J461" s="269"/>
      <c r="K461" s="294"/>
    </row>
    <row r="462" spans="1:11" ht="39.950000000000003" customHeight="1">
      <c r="A462" s="296"/>
      <c r="B462" s="229" t="s">
        <v>782</v>
      </c>
      <c r="C462" s="269">
        <v>54.53</v>
      </c>
      <c r="D462" s="269"/>
      <c r="E462" s="278"/>
      <c r="F462" s="278"/>
      <c r="G462" s="278"/>
      <c r="H462" s="278"/>
      <c r="I462" s="278"/>
      <c r="J462" s="269"/>
      <c r="K462" s="294"/>
    </row>
    <row r="463" spans="1:11" ht="39.950000000000003" customHeight="1">
      <c r="A463" s="296"/>
      <c r="B463" s="229" t="s">
        <v>783</v>
      </c>
      <c r="C463" s="269">
        <v>22.43</v>
      </c>
      <c r="D463" s="269"/>
      <c r="E463" s="278"/>
      <c r="F463" s="278"/>
      <c r="G463" s="278"/>
      <c r="H463" s="278"/>
      <c r="I463" s="278"/>
      <c r="J463" s="269"/>
      <c r="K463" s="294"/>
    </row>
    <row r="464" spans="1:11" ht="39.950000000000003" customHeight="1">
      <c r="A464" s="296"/>
      <c r="B464" s="229" t="s">
        <v>784</v>
      </c>
      <c r="C464" s="269">
        <v>78.08</v>
      </c>
      <c r="D464" s="269"/>
      <c r="E464" s="278"/>
      <c r="F464" s="278"/>
      <c r="G464" s="278"/>
      <c r="H464" s="278"/>
      <c r="I464" s="278"/>
      <c r="J464" s="269"/>
      <c r="K464" s="294"/>
    </row>
    <row r="465" spans="1:11" ht="39.950000000000003" customHeight="1">
      <c r="A465" s="296"/>
      <c r="B465" s="229" t="s">
        <v>730</v>
      </c>
      <c r="C465" s="269">
        <v>4.0199999999999996</v>
      </c>
      <c r="D465" s="269"/>
      <c r="E465" s="278"/>
      <c r="F465" s="278"/>
      <c r="G465" s="278"/>
      <c r="H465" s="278"/>
      <c r="I465" s="278"/>
      <c r="J465" s="269"/>
      <c r="K465" s="294"/>
    </row>
    <row r="466" spans="1:11" ht="39.950000000000003" customHeight="1">
      <c r="A466" s="296"/>
      <c r="B466" s="229" t="s">
        <v>785</v>
      </c>
      <c r="C466" s="269">
        <v>41.33</v>
      </c>
      <c r="D466" s="269"/>
      <c r="E466" s="278"/>
      <c r="F466" s="278"/>
      <c r="G466" s="278"/>
      <c r="H466" s="278"/>
      <c r="I466" s="278"/>
      <c r="J466" s="269"/>
      <c r="K466" s="294"/>
    </row>
    <row r="467" spans="1:11" ht="39.950000000000003" customHeight="1">
      <c r="A467" s="296"/>
      <c r="B467" s="229" t="s">
        <v>729</v>
      </c>
      <c r="C467" s="269">
        <v>6.5</v>
      </c>
      <c r="D467" s="269"/>
      <c r="E467" s="278"/>
      <c r="F467" s="278"/>
      <c r="G467" s="278"/>
      <c r="H467" s="278"/>
      <c r="I467" s="278"/>
      <c r="J467" s="269"/>
      <c r="K467" s="294"/>
    </row>
    <row r="468" spans="1:11" ht="39.950000000000003" customHeight="1">
      <c r="A468" s="296"/>
      <c r="B468" s="229" t="s">
        <v>786</v>
      </c>
      <c r="C468" s="269">
        <v>150.57</v>
      </c>
      <c r="D468" s="269"/>
      <c r="E468" s="278"/>
      <c r="F468" s="278"/>
      <c r="G468" s="278"/>
      <c r="H468" s="278"/>
      <c r="I468" s="278"/>
      <c r="J468" s="269"/>
      <c r="K468" s="294"/>
    </row>
    <row r="469" spans="1:11" ht="39.950000000000003" customHeight="1">
      <c r="A469" s="296"/>
      <c r="B469" s="229" t="s">
        <v>787</v>
      </c>
      <c r="C469" s="269">
        <v>3.9</v>
      </c>
      <c r="D469" s="269"/>
      <c r="E469" s="278"/>
      <c r="F469" s="278"/>
      <c r="G469" s="278"/>
      <c r="H469" s="278"/>
      <c r="I469" s="278"/>
      <c r="J469" s="269"/>
      <c r="K469" s="294"/>
    </row>
    <row r="470" spans="1:11" ht="39.950000000000003" customHeight="1">
      <c r="A470" s="296"/>
      <c r="B470" s="229" t="s">
        <v>788</v>
      </c>
      <c r="C470" s="269">
        <v>3.9</v>
      </c>
      <c r="D470" s="269"/>
      <c r="E470" s="278"/>
      <c r="F470" s="278"/>
      <c r="G470" s="278"/>
      <c r="H470" s="278"/>
      <c r="I470" s="278"/>
      <c r="J470" s="269"/>
      <c r="K470" s="294"/>
    </row>
    <row r="471" spans="1:11" ht="39.950000000000003" customHeight="1">
      <c r="A471" s="296"/>
      <c r="B471" s="229" t="s">
        <v>789</v>
      </c>
      <c r="C471" s="269">
        <f>2.79*2</f>
        <v>5.58</v>
      </c>
      <c r="D471" s="269"/>
      <c r="E471" s="278"/>
      <c r="F471" s="278"/>
      <c r="G471" s="278"/>
      <c r="H471" s="278"/>
      <c r="I471" s="278"/>
      <c r="J471" s="269"/>
      <c r="K471" s="294"/>
    </row>
    <row r="472" spans="1:11" ht="39.950000000000003" customHeight="1">
      <c r="A472" s="296"/>
      <c r="B472" s="229" t="s">
        <v>790</v>
      </c>
      <c r="C472" s="269">
        <v>3.76</v>
      </c>
      <c r="D472" s="269"/>
      <c r="E472" s="278"/>
      <c r="F472" s="278"/>
      <c r="G472" s="278"/>
      <c r="H472" s="278"/>
      <c r="I472" s="278"/>
      <c r="J472" s="269"/>
      <c r="K472" s="294"/>
    </row>
    <row r="473" spans="1:11" ht="39.950000000000003" customHeight="1">
      <c r="A473" s="296"/>
      <c r="B473" s="229" t="s">
        <v>789</v>
      </c>
      <c r="C473" s="269">
        <v>39.299999999999997</v>
      </c>
      <c r="D473" s="269"/>
      <c r="E473" s="278"/>
      <c r="F473" s="278"/>
      <c r="G473" s="278"/>
      <c r="H473" s="278"/>
      <c r="I473" s="278"/>
      <c r="J473" s="269"/>
      <c r="K473" s="294"/>
    </row>
    <row r="474" spans="1:11" ht="39.950000000000003" customHeight="1">
      <c r="A474" s="296"/>
      <c r="B474" s="229" t="s">
        <v>691</v>
      </c>
      <c r="C474" s="269">
        <v>60.28</v>
      </c>
      <c r="D474" s="269"/>
      <c r="E474" s="278"/>
      <c r="F474" s="278"/>
      <c r="G474" s="278"/>
      <c r="H474" s="278"/>
      <c r="I474" s="278"/>
      <c r="J474" s="269"/>
      <c r="K474" s="294"/>
    </row>
    <row r="475" spans="1:11" ht="39.950000000000003" customHeight="1">
      <c r="A475" s="296"/>
      <c r="B475" s="229" t="s">
        <v>791</v>
      </c>
      <c r="C475" s="269">
        <v>26.72</v>
      </c>
      <c r="D475" s="269"/>
      <c r="E475" s="278"/>
      <c r="F475" s="278"/>
      <c r="G475" s="278"/>
      <c r="H475" s="278"/>
      <c r="I475" s="278"/>
      <c r="J475" s="269"/>
      <c r="K475" s="294"/>
    </row>
    <row r="476" spans="1:11" ht="39.950000000000003" customHeight="1">
      <c r="A476" s="296"/>
      <c r="B476" s="229" t="s">
        <v>792</v>
      </c>
      <c r="C476" s="269">
        <v>10.81</v>
      </c>
      <c r="D476" s="269"/>
      <c r="E476" s="278"/>
      <c r="F476" s="278"/>
      <c r="G476" s="278"/>
      <c r="H476" s="278"/>
      <c r="I476" s="278"/>
      <c r="J476" s="269"/>
      <c r="K476" s="294"/>
    </row>
    <row r="477" spans="1:11" ht="39.950000000000003" customHeight="1">
      <c r="A477" s="296"/>
      <c r="B477" s="229" t="s">
        <v>733</v>
      </c>
      <c r="C477" s="269">
        <v>16.62</v>
      </c>
      <c r="D477" s="269"/>
      <c r="E477" s="278"/>
      <c r="F477" s="278"/>
      <c r="G477" s="278"/>
      <c r="H477" s="278"/>
      <c r="I477" s="278"/>
      <c r="J477" s="269"/>
      <c r="K477" s="294"/>
    </row>
    <row r="478" spans="1:11" ht="39.950000000000003" customHeight="1">
      <c r="A478" s="296"/>
      <c r="B478" s="229" t="s">
        <v>793</v>
      </c>
      <c r="C478" s="269">
        <v>22.47</v>
      </c>
      <c r="D478" s="269"/>
      <c r="E478" s="278"/>
      <c r="F478" s="278"/>
      <c r="G478" s="278"/>
      <c r="H478" s="278"/>
      <c r="I478" s="278"/>
      <c r="J478" s="269"/>
      <c r="K478" s="294"/>
    </row>
    <row r="479" spans="1:11" ht="39.950000000000003" customHeight="1">
      <c r="A479" s="296"/>
      <c r="B479" s="229" t="s">
        <v>794</v>
      </c>
      <c r="C479" s="269">
        <v>21.62</v>
      </c>
      <c r="D479" s="269"/>
      <c r="E479" s="278"/>
      <c r="F479" s="278"/>
      <c r="G479" s="278"/>
      <c r="H479" s="278"/>
      <c r="I479" s="278"/>
      <c r="J479" s="269"/>
      <c r="K479" s="294"/>
    </row>
    <row r="480" spans="1:11" ht="39.950000000000003" customHeight="1">
      <c r="A480" s="296"/>
      <c r="B480" s="229" t="s">
        <v>795</v>
      </c>
      <c r="C480" s="269">
        <v>94.1</v>
      </c>
      <c r="D480" s="269"/>
      <c r="E480" s="278"/>
      <c r="F480" s="278"/>
      <c r="G480" s="278"/>
      <c r="H480" s="278"/>
      <c r="I480" s="278"/>
      <c r="J480" s="269"/>
      <c r="K480" s="294"/>
    </row>
    <row r="481" spans="1:11" ht="39.950000000000003" customHeight="1">
      <c r="A481" s="296"/>
      <c r="B481" s="229" t="s">
        <v>796</v>
      </c>
      <c r="C481" s="269"/>
      <c r="D481" s="269"/>
      <c r="E481" s="278"/>
      <c r="F481" s="278"/>
      <c r="G481" s="278"/>
      <c r="H481" s="278"/>
      <c r="I481" s="278"/>
      <c r="J481" s="269"/>
      <c r="K481" s="294"/>
    </row>
    <row r="482" spans="1:11" ht="39.950000000000003" customHeight="1">
      <c r="A482" s="296"/>
      <c r="B482" s="229" t="s">
        <v>797</v>
      </c>
      <c r="C482" s="269">
        <v>10.08</v>
      </c>
      <c r="D482" s="269"/>
      <c r="E482" s="278"/>
      <c r="F482" s="278"/>
      <c r="G482" s="278"/>
      <c r="H482" s="278"/>
      <c r="I482" s="278"/>
      <c r="J482" s="269"/>
      <c r="K482" s="294"/>
    </row>
    <row r="483" spans="1:11" ht="39.950000000000003" customHeight="1">
      <c r="A483" s="296"/>
      <c r="B483" s="229" t="s">
        <v>798</v>
      </c>
      <c r="C483" s="269">
        <v>10.08</v>
      </c>
      <c r="D483" s="269"/>
      <c r="E483" s="278"/>
      <c r="F483" s="278"/>
      <c r="G483" s="278"/>
      <c r="H483" s="278"/>
      <c r="I483" s="278"/>
      <c r="J483" s="269"/>
      <c r="K483" s="294"/>
    </row>
    <row r="484" spans="1:11" ht="39.950000000000003" customHeight="1">
      <c r="A484" s="296"/>
      <c r="B484" s="229" t="s">
        <v>799</v>
      </c>
      <c r="C484" s="269">
        <v>4.5</v>
      </c>
      <c r="D484" s="269"/>
      <c r="E484" s="278"/>
      <c r="F484" s="278"/>
      <c r="G484" s="278"/>
      <c r="H484" s="278"/>
      <c r="I484" s="278"/>
      <c r="J484" s="269"/>
      <c r="K484" s="294"/>
    </row>
    <row r="485" spans="1:11" ht="39.950000000000003" customHeight="1">
      <c r="A485" s="296"/>
      <c r="B485" s="229" t="s">
        <v>800</v>
      </c>
      <c r="C485" s="269">
        <v>3.9</v>
      </c>
      <c r="D485" s="269"/>
      <c r="E485" s="278"/>
      <c r="F485" s="278"/>
      <c r="G485" s="278"/>
      <c r="H485" s="278"/>
      <c r="I485" s="278"/>
      <c r="J485" s="269"/>
      <c r="K485" s="294"/>
    </row>
    <row r="486" spans="1:11" ht="39.950000000000003" customHeight="1">
      <c r="A486" s="296"/>
      <c r="B486" s="229" t="s">
        <v>801</v>
      </c>
      <c r="C486" s="269">
        <v>18.27</v>
      </c>
      <c r="D486" s="269"/>
      <c r="E486" s="278"/>
      <c r="F486" s="278"/>
      <c r="G486" s="278"/>
      <c r="H486" s="278"/>
      <c r="I486" s="278"/>
      <c r="J486" s="269"/>
      <c r="K486" s="294"/>
    </row>
    <row r="487" spans="1:11" ht="39.950000000000003" customHeight="1">
      <c r="A487" s="296"/>
      <c r="B487" s="229" t="s">
        <v>802</v>
      </c>
      <c r="C487" s="269">
        <v>18.27</v>
      </c>
      <c r="D487" s="269"/>
      <c r="E487" s="278"/>
      <c r="F487" s="278"/>
      <c r="G487" s="278"/>
      <c r="H487" s="278"/>
      <c r="I487" s="278"/>
      <c r="J487" s="269"/>
      <c r="K487" s="294"/>
    </row>
    <row r="488" spans="1:11" ht="39.950000000000003" customHeight="1">
      <c r="A488" s="296"/>
      <c r="B488" s="229" t="s">
        <v>803</v>
      </c>
      <c r="C488" s="269">
        <v>18.7</v>
      </c>
      <c r="D488" s="269"/>
      <c r="E488" s="278"/>
      <c r="F488" s="278"/>
      <c r="G488" s="278"/>
      <c r="H488" s="278"/>
      <c r="I488" s="278"/>
      <c r="J488" s="269"/>
      <c r="K488" s="294"/>
    </row>
    <row r="489" spans="1:11" ht="39.950000000000003" customHeight="1">
      <c r="A489" s="296"/>
      <c r="B489" s="229" t="s">
        <v>789</v>
      </c>
      <c r="C489" s="269">
        <v>23.85</v>
      </c>
      <c r="D489" s="269"/>
      <c r="E489" s="278"/>
      <c r="F489" s="278"/>
      <c r="G489" s="278"/>
      <c r="H489" s="278"/>
      <c r="I489" s="278"/>
      <c r="J489" s="269"/>
      <c r="K489" s="294"/>
    </row>
    <row r="490" spans="1:11" ht="39.950000000000003" customHeight="1">
      <c r="A490" s="296"/>
      <c r="B490" s="229" t="s">
        <v>804</v>
      </c>
      <c r="C490" s="269">
        <v>12.4</v>
      </c>
      <c r="D490" s="269"/>
      <c r="E490" s="278"/>
      <c r="F490" s="278"/>
      <c r="G490" s="278"/>
      <c r="H490" s="278"/>
      <c r="I490" s="278"/>
      <c r="J490" s="269"/>
      <c r="K490" s="294"/>
    </row>
    <row r="491" spans="1:11" ht="39.950000000000003" customHeight="1">
      <c r="A491" s="296"/>
      <c r="B491" s="229" t="s">
        <v>805</v>
      </c>
      <c r="C491" s="269">
        <v>23.29</v>
      </c>
      <c r="D491" s="269"/>
      <c r="E491" s="278"/>
      <c r="F491" s="278"/>
      <c r="G491" s="278"/>
      <c r="H491" s="278"/>
      <c r="I491" s="278"/>
      <c r="J491" s="269"/>
      <c r="K491" s="294"/>
    </row>
    <row r="492" spans="1:11" ht="39.950000000000003" customHeight="1">
      <c r="A492" s="296"/>
      <c r="B492" s="229" t="s">
        <v>806</v>
      </c>
      <c r="C492" s="269">
        <v>15.25</v>
      </c>
      <c r="D492" s="269"/>
      <c r="E492" s="278"/>
      <c r="F492" s="278"/>
      <c r="G492" s="278"/>
      <c r="H492" s="278"/>
      <c r="I492" s="278"/>
      <c r="J492" s="269"/>
      <c r="K492" s="294"/>
    </row>
    <row r="493" spans="1:11" ht="39.950000000000003" customHeight="1">
      <c r="A493" s="296"/>
      <c r="B493" s="229" t="s">
        <v>807</v>
      </c>
      <c r="C493" s="269">
        <v>9.4499999999999993</v>
      </c>
      <c r="D493" s="269"/>
      <c r="E493" s="278"/>
      <c r="F493" s="278"/>
      <c r="G493" s="278"/>
      <c r="H493" s="278"/>
      <c r="I493" s="278"/>
      <c r="J493" s="269"/>
      <c r="K493" s="294"/>
    </row>
    <row r="494" spans="1:11" ht="39.950000000000003" customHeight="1">
      <c r="A494" s="296"/>
      <c r="B494" s="229" t="s">
        <v>808</v>
      </c>
      <c r="C494" s="269">
        <v>36.19</v>
      </c>
      <c r="D494" s="269"/>
      <c r="E494" s="278"/>
      <c r="F494" s="278"/>
      <c r="G494" s="278"/>
      <c r="H494" s="278"/>
      <c r="I494" s="278"/>
      <c r="J494" s="269"/>
      <c r="K494" s="294"/>
    </row>
    <row r="495" spans="1:11" ht="39.950000000000003" customHeight="1">
      <c r="A495" s="296"/>
      <c r="B495" s="229" t="s">
        <v>789</v>
      </c>
      <c r="C495" s="269">
        <v>34.5</v>
      </c>
      <c r="D495" s="269"/>
      <c r="E495" s="278"/>
      <c r="F495" s="278"/>
      <c r="G495" s="278"/>
      <c r="H495" s="278"/>
      <c r="I495" s="278"/>
      <c r="J495" s="269"/>
      <c r="K495" s="294"/>
    </row>
    <row r="496" spans="1:11" ht="39.950000000000003" customHeight="1">
      <c r="A496" s="296"/>
      <c r="B496" s="229" t="s">
        <v>809</v>
      </c>
      <c r="C496" s="269">
        <v>17.399999999999999</v>
      </c>
      <c r="D496" s="269"/>
      <c r="E496" s="278"/>
      <c r="F496" s="278"/>
      <c r="G496" s="278"/>
      <c r="H496" s="278"/>
      <c r="I496" s="278"/>
      <c r="J496" s="269"/>
      <c r="K496" s="294"/>
    </row>
    <row r="497" spans="1:11" ht="39.950000000000003" customHeight="1">
      <c r="A497" s="296"/>
      <c r="B497" s="229" t="s">
        <v>810</v>
      </c>
      <c r="C497" s="269">
        <v>12.42</v>
      </c>
      <c r="D497" s="269"/>
      <c r="E497" s="278"/>
      <c r="F497" s="278"/>
      <c r="G497" s="278"/>
      <c r="H497" s="278"/>
      <c r="I497" s="278"/>
      <c r="J497" s="269"/>
      <c r="K497" s="294"/>
    </row>
    <row r="498" spans="1:11" ht="39.950000000000003" customHeight="1">
      <c r="A498" s="296"/>
      <c r="B498" s="229" t="s">
        <v>811</v>
      </c>
      <c r="C498" s="269">
        <v>12.42</v>
      </c>
      <c r="D498" s="269"/>
      <c r="E498" s="278"/>
      <c r="F498" s="278"/>
      <c r="G498" s="278"/>
      <c r="H498" s="278"/>
      <c r="I498" s="278"/>
      <c r="J498" s="269"/>
      <c r="K498" s="294"/>
    </row>
    <row r="499" spans="1:11" ht="39.950000000000003" customHeight="1">
      <c r="A499" s="296"/>
      <c r="B499" s="229" t="s">
        <v>812</v>
      </c>
      <c r="C499" s="269">
        <v>10.5</v>
      </c>
      <c r="D499" s="269"/>
      <c r="E499" s="278"/>
      <c r="F499" s="278"/>
      <c r="G499" s="278"/>
      <c r="H499" s="278"/>
      <c r="I499" s="278"/>
      <c r="J499" s="269"/>
      <c r="K499" s="294"/>
    </row>
    <row r="500" spans="1:11" ht="39.950000000000003" customHeight="1">
      <c r="A500" s="296"/>
      <c r="B500" s="229" t="s">
        <v>807</v>
      </c>
      <c r="C500" s="269">
        <v>4.5</v>
      </c>
      <c r="D500" s="269"/>
      <c r="E500" s="278"/>
      <c r="F500" s="278"/>
      <c r="G500" s="278"/>
      <c r="H500" s="278"/>
      <c r="I500" s="278"/>
      <c r="J500" s="269"/>
      <c r="K500" s="294"/>
    </row>
    <row r="501" spans="1:11" ht="39.950000000000003" customHeight="1">
      <c r="A501" s="296"/>
      <c r="B501" s="229" t="s">
        <v>797</v>
      </c>
      <c r="C501" s="269">
        <v>5.34</v>
      </c>
      <c r="D501" s="269"/>
      <c r="E501" s="278"/>
      <c r="F501" s="278"/>
      <c r="G501" s="278"/>
      <c r="H501" s="278"/>
      <c r="I501" s="278"/>
      <c r="J501" s="269"/>
      <c r="K501" s="294"/>
    </row>
    <row r="502" spans="1:11" ht="39.950000000000003" customHeight="1">
      <c r="A502" s="296"/>
      <c r="B502" s="229" t="s">
        <v>798</v>
      </c>
      <c r="C502" s="269">
        <v>5.34</v>
      </c>
      <c r="D502" s="269"/>
      <c r="E502" s="278"/>
      <c r="F502" s="278"/>
      <c r="G502" s="278"/>
      <c r="H502" s="278"/>
      <c r="I502" s="278"/>
      <c r="J502" s="269"/>
      <c r="K502" s="294"/>
    </row>
    <row r="503" spans="1:11" ht="39.950000000000003" customHeight="1">
      <c r="A503" s="296"/>
      <c r="B503" s="229" t="s">
        <v>813</v>
      </c>
      <c r="C503" s="269">
        <v>4.2699999999999996</v>
      </c>
      <c r="D503" s="269"/>
      <c r="E503" s="278"/>
      <c r="F503" s="278"/>
      <c r="G503" s="278"/>
      <c r="H503" s="278"/>
      <c r="I503" s="278"/>
      <c r="J503" s="269"/>
      <c r="K503" s="294"/>
    </row>
    <row r="504" spans="1:11" ht="39.950000000000003" customHeight="1">
      <c r="A504" s="296"/>
      <c r="B504" s="229" t="s">
        <v>739</v>
      </c>
      <c r="C504" s="269">
        <v>237.51</v>
      </c>
      <c r="D504" s="269"/>
      <c r="E504" s="278"/>
      <c r="F504" s="278"/>
      <c r="G504" s="278"/>
      <c r="H504" s="278"/>
      <c r="I504" s="278"/>
      <c r="J504" s="269"/>
      <c r="K504" s="294"/>
    </row>
    <row r="505" spans="1:11" ht="39.950000000000003" customHeight="1">
      <c r="A505" s="296"/>
      <c r="B505" s="229" t="s">
        <v>813</v>
      </c>
      <c r="C505" s="269">
        <v>14.5</v>
      </c>
      <c r="D505" s="269"/>
      <c r="E505" s="278"/>
      <c r="F505" s="278"/>
      <c r="G505" s="278"/>
      <c r="H505" s="278"/>
      <c r="I505" s="278"/>
      <c r="J505" s="269"/>
      <c r="K505" s="294"/>
    </row>
    <row r="506" spans="1:11" ht="39.950000000000003" customHeight="1">
      <c r="A506" s="296"/>
      <c r="B506" s="229" t="s">
        <v>789</v>
      </c>
      <c r="C506" s="269">
        <v>5.67</v>
      </c>
      <c r="D506" s="269"/>
      <c r="E506" s="278"/>
      <c r="F506" s="278"/>
      <c r="G506" s="278"/>
      <c r="H506" s="278"/>
      <c r="I506" s="278"/>
      <c r="J506" s="269"/>
      <c r="K506" s="294"/>
    </row>
    <row r="507" spans="1:11" ht="39.950000000000003" customHeight="1">
      <c r="A507" s="296"/>
      <c r="B507" s="229" t="s">
        <v>800</v>
      </c>
      <c r="C507" s="269">
        <v>3</v>
      </c>
      <c r="D507" s="269"/>
      <c r="E507" s="278"/>
      <c r="F507" s="278"/>
      <c r="G507" s="278"/>
      <c r="H507" s="278"/>
      <c r="I507" s="278"/>
      <c r="J507" s="269"/>
      <c r="K507" s="294"/>
    </row>
    <row r="508" spans="1:11" ht="39.950000000000003" customHeight="1">
      <c r="A508" s="296"/>
      <c r="B508" s="229" t="s">
        <v>814</v>
      </c>
      <c r="C508" s="269">
        <v>18.64</v>
      </c>
      <c r="D508" s="269"/>
      <c r="E508" s="278"/>
      <c r="F508" s="278"/>
      <c r="G508" s="278"/>
      <c r="H508" s="278"/>
      <c r="I508" s="278"/>
      <c r="J508" s="269"/>
      <c r="K508" s="294"/>
    </row>
    <row r="509" spans="1:11" ht="39.950000000000003" customHeight="1">
      <c r="A509" s="296"/>
      <c r="B509" s="229" t="s">
        <v>815</v>
      </c>
      <c r="C509" s="269">
        <v>3.06</v>
      </c>
      <c r="D509" s="269"/>
      <c r="E509" s="278"/>
      <c r="F509" s="278"/>
      <c r="G509" s="278"/>
      <c r="H509" s="278"/>
      <c r="I509" s="278"/>
      <c r="J509" s="269"/>
      <c r="K509" s="294"/>
    </row>
    <row r="510" spans="1:11" ht="39.950000000000003" customHeight="1">
      <c r="A510" s="296"/>
      <c r="B510" s="229" t="s">
        <v>816</v>
      </c>
      <c r="C510" s="269">
        <v>6.59</v>
      </c>
      <c r="D510" s="269"/>
      <c r="E510" s="278"/>
      <c r="F510" s="278"/>
      <c r="G510" s="278"/>
      <c r="H510" s="278"/>
      <c r="I510" s="278"/>
      <c r="J510" s="269"/>
      <c r="K510" s="294"/>
    </row>
    <row r="511" spans="1:11" ht="39.950000000000003" customHeight="1">
      <c r="A511" s="296"/>
      <c r="B511" s="229" t="s">
        <v>817</v>
      </c>
      <c r="C511" s="269">
        <v>37.200000000000003</v>
      </c>
      <c r="D511" s="269"/>
      <c r="E511" s="278"/>
      <c r="F511" s="278"/>
      <c r="G511" s="278"/>
      <c r="H511" s="278"/>
      <c r="I511" s="278"/>
      <c r="J511" s="269"/>
      <c r="K511" s="294"/>
    </row>
    <row r="512" spans="1:11" ht="39.950000000000003" customHeight="1">
      <c r="A512" s="296"/>
      <c r="B512" s="229" t="s">
        <v>818</v>
      </c>
      <c r="C512" s="269">
        <v>8.1</v>
      </c>
      <c r="D512" s="269"/>
      <c r="E512" s="278"/>
      <c r="F512" s="278"/>
      <c r="G512" s="278"/>
      <c r="H512" s="278"/>
      <c r="I512" s="278"/>
      <c r="J512" s="269"/>
      <c r="K512" s="294"/>
    </row>
    <row r="513" spans="1:11" s="173" customFormat="1" ht="39.950000000000003" customHeight="1">
      <c r="A513" s="296"/>
      <c r="B513" s="229" t="s">
        <v>476</v>
      </c>
      <c r="C513" s="266"/>
      <c r="D513" s="266"/>
      <c r="E513" s="278"/>
      <c r="F513" s="278"/>
      <c r="G513" s="278"/>
      <c r="H513" s="278"/>
      <c r="I513" s="278"/>
      <c r="J513" s="266"/>
      <c r="K513" s="297"/>
    </row>
    <row r="514" spans="1:11" ht="39.950000000000003" customHeight="1">
      <c r="A514" s="296"/>
      <c r="B514" s="229" t="s">
        <v>819</v>
      </c>
      <c r="C514" s="269">
        <v>60.38</v>
      </c>
      <c r="D514" s="269"/>
      <c r="E514" s="278"/>
      <c r="F514" s="278"/>
      <c r="G514" s="278"/>
      <c r="H514" s="278"/>
      <c r="I514" s="278"/>
      <c r="J514" s="269"/>
      <c r="K514" s="294"/>
    </row>
    <row r="515" spans="1:11" ht="39.950000000000003" customHeight="1">
      <c r="A515" s="296"/>
      <c r="B515" s="229" t="s">
        <v>820</v>
      </c>
      <c r="C515" s="269">
        <v>60.38</v>
      </c>
      <c r="D515" s="269"/>
      <c r="E515" s="278"/>
      <c r="F515" s="278"/>
      <c r="G515" s="278"/>
      <c r="H515" s="278"/>
      <c r="I515" s="278"/>
      <c r="J515" s="269"/>
      <c r="K515" s="294"/>
    </row>
    <row r="516" spans="1:11" ht="39.950000000000003" customHeight="1">
      <c r="A516" s="296"/>
      <c r="B516" s="229" t="s">
        <v>821</v>
      </c>
      <c r="C516" s="269">
        <v>20.66</v>
      </c>
      <c r="D516" s="269"/>
      <c r="E516" s="278"/>
      <c r="F516" s="278"/>
      <c r="G516" s="278"/>
      <c r="H516" s="278"/>
      <c r="I516" s="278"/>
      <c r="J516" s="269"/>
      <c r="K516" s="294"/>
    </row>
    <row r="517" spans="1:11" ht="39.950000000000003" customHeight="1">
      <c r="A517" s="296"/>
      <c r="B517" s="229" t="s">
        <v>822</v>
      </c>
      <c r="C517" s="269">
        <v>20.66</v>
      </c>
      <c r="D517" s="269"/>
      <c r="E517" s="278"/>
      <c r="F517" s="278"/>
      <c r="G517" s="278"/>
      <c r="H517" s="278"/>
      <c r="I517" s="278"/>
      <c r="J517" s="269"/>
      <c r="K517" s="294"/>
    </row>
    <row r="518" spans="1:11" ht="39.950000000000003" customHeight="1">
      <c r="A518" s="296"/>
      <c r="B518" s="229" t="s">
        <v>823</v>
      </c>
      <c r="C518" s="269">
        <v>4.2</v>
      </c>
      <c r="D518" s="269"/>
      <c r="E518" s="278"/>
      <c r="F518" s="278"/>
      <c r="G518" s="278"/>
      <c r="H518" s="278"/>
      <c r="I518" s="278"/>
      <c r="J518" s="269"/>
      <c r="K518" s="294"/>
    </row>
    <row r="519" spans="1:11" ht="39.950000000000003" customHeight="1">
      <c r="A519" s="296"/>
      <c r="B519" s="229" t="s">
        <v>824</v>
      </c>
      <c r="C519" s="269">
        <v>4.2</v>
      </c>
      <c r="D519" s="269"/>
      <c r="E519" s="278"/>
      <c r="F519" s="278"/>
      <c r="G519" s="278"/>
      <c r="H519" s="278"/>
      <c r="I519" s="278"/>
      <c r="J519" s="269"/>
      <c r="K519" s="294"/>
    </row>
    <row r="520" spans="1:11" ht="39.950000000000003" customHeight="1">
      <c r="A520" s="296"/>
      <c r="B520" s="229" t="s">
        <v>825</v>
      </c>
      <c r="C520" s="269">
        <v>9.5500000000000007</v>
      </c>
      <c r="D520" s="269"/>
      <c r="E520" s="278"/>
      <c r="F520" s="278"/>
      <c r="G520" s="278"/>
      <c r="H520" s="278"/>
      <c r="I520" s="278"/>
      <c r="J520" s="269"/>
      <c r="K520" s="294"/>
    </row>
    <row r="521" spans="1:11" ht="39.950000000000003" customHeight="1">
      <c r="A521" s="296"/>
      <c r="B521" s="229" t="s">
        <v>826</v>
      </c>
      <c r="C521" s="269">
        <v>60.38</v>
      </c>
      <c r="D521" s="269"/>
      <c r="E521" s="278"/>
      <c r="F521" s="278"/>
      <c r="G521" s="278"/>
      <c r="H521" s="278"/>
      <c r="I521" s="278"/>
      <c r="J521" s="269"/>
      <c r="K521" s="294"/>
    </row>
    <row r="522" spans="1:11" ht="39.950000000000003" customHeight="1">
      <c r="A522" s="296"/>
      <c r="B522" s="229" t="s">
        <v>827</v>
      </c>
      <c r="C522" s="269">
        <v>60.38</v>
      </c>
      <c r="D522" s="269"/>
      <c r="E522" s="278"/>
      <c r="F522" s="278"/>
      <c r="G522" s="278"/>
      <c r="H522" s="278"/>
      <c r="I522" s="278"/>
      <c r="J522" s="269"/>
      <c r="K522" s="294"/>
    </row>
    <row r="523" spans="1:11" ht="39.950000000000003" customHeight="1">
      <c r="A523" s="296"/>
      <c r="B523" s="229" t="s">
        <v>477</v>
      </c>
      <c r="C523" s="269"/>
      <c r="D523" s="269"/>
      <c r="E523" s="278"/>
      <c r="F523" s="278"/>
      <c r="G523" s="278"/>
      <c r="H523" s="278"/>
      <c r="I523" s="278"/>
      <c r="J523" s="269"/>
      <c r="K523" s="294"/>
    </row>
    <row r="524" spans="1:11" ht="39.950000000000003" customHeight="1">
      <c r="A524" s="296"/>
      <c r="B524" s="229" t="s">
        <v>828</v>
      </c>
      <c r="C524" s="269">
        <v>60.38</v>
      </c>
      <c r="D524" s="269"/>
      <c r="E524" s="278"/>
      <c r="F524" s="278"/>
      <c r="G524" s="278"/>
      <c r="H524" s="278"/>
      <c r="I524" s="278"/>
      <c r="J524" s="269"/>
      <c r="K524" s="294"/>
    </row>
    <row r="525" spans="1:11" ht="39.950000000000003" customHeight="1">
      <c r="A525" s="296"/>
      <c r="B525" s="229" t="s">
        <v>829</v>
      </c>
      <c r="C525" s="269">
        <v>60.38</v>
      </c>
      <c r="D525" s="269"/>
      <c r="E525" s="278"/>
      <c r="F525" s="278"/>
      <c r="G525" s="278"/>
      <c r="H525" s="278"/>
      <c r="I525" s="278"/>
      <c r="J525" s="269"/>
      <c r="K525" s="294"/>
    </row>
    <row r="526" spans="1:11" ht="39.950000000000003" customHeight="1">
      <c r="A526" s="296"/>
      <c r="B526" s="229" t="s">
        <v>830</v>
      </c>
      <c r="C526" s="269">
        <v>20.66</v>
      </c>
      <c r="D526" s="269"/>
      <c r="E526" s="278"/>
      <c r="F526" s="278"/>
      <c r="G526" s="278"/>
      <c r="H526" s="278"/>
      <c r="I526" s="278"/>
      <c r="J526" s="269"/>
      <c r="K526" s="294"/>
    </row>
    <row r="527" spans="1:11" ht="39.950000000000003" customHeight="1">
      <c r="A527" s="296"/>
      <c r="B527" s="229" t="s">
        <v>831</v>
      </c>
      <c r="C527" s="269">
        <v>20.66</v>
      </c>
      <c r="D527" s="269"/>
      <c r="E527" s="278"/>
      <c r="F527" s="278"/>
      <c r="G527" s="278"/>
      <c r="H527" s="278"/>
      <c r="I527" s="278"/>
      <c r="J527" s="269"/>
      <c r="K527" s="294"/>
    </row>
    <row r="528" spans="1:11" ht="39.950000000000003" customHeight="1">
      <c r="A528" s="296"/>
      <c r="B528" s="229" t="s">
        <v>832</v>
      </c>
      <c r="C528" s="269">
        <v>4.2</v>
      </c>
      <c r="D528" s="269"/>
      <c r="E528" s="278"/>
      <c r="F528" s="278"/>
      <c r="G528" s="278"/>
      <c r="H528" s="278"/>
      <c r="I528" s="278"/>
      <c r="J528" s="269"/>
      <c r="K528" s="294"/>
    </row>
    <row r="529" spans="1:11" ht="39.950000000000003" customHeight="1">
      <c r="A529" s="296"/>
      <c r="B529" s="229" t="s">
        <v>833</v>
      </c>
      <c r="C529" s="269">
        <v>4.2</v>
      </c>
      <c r="D529" s="269"/>
      <c r="E529" s="278"/>
      <c r="F529" s="278"/>
      <c r="G529" s="278"/>
      <c r="H529" s="278"/>
      <c r="I529" s="278"/>
      <c r="J529" s="269"/>
      <c r="K529" s="294"/>
    </row>
    <row r="530" spans="1:11" ht="39.950000000000003" customHeight="1">
      <c r="A530" s="296"/>
      <c r="B530" s="229" t="s">
        <v>834</v>
      </c>
      <c r="C530" s="269">
        <v>9.5500000000000007</v>
      </c>
      <c r="D530" s="269"/>
      <c r="E530" s="278"/>
      <c r="F530" s="278"/>
      <c r="G530" s="278"/>
      <c r="H530" s="278"/>
      <c r="I530" s="278"/>
      <c r="J530" s="269"/>
      <c r="K530" s="294"/>
    </row>
    <row r="531" spans="1:11" ht="39.950000000000003" customHeight="1">
      <c r="A531" s="296"/>
      <c r="B531" s="229" t="s">
        <v>835</v>
      </c>
      <c r="C531" s="269">
        <v>60.38</v>
      </c>
      <c r="D531" s="269"/>
      <c r="E531" s="278"/>
      <c r="F531" s="278"/>
      <c r="G531" s="278"/>
      <c r="H531" s="278"/>
      <c r="I531" s="278"/>
      <c r="J531" s="269"/>
      <c r="K531" s="294"/>
    </row>
    <row r="532" spans="1:11" ht="39.950000000000003" customHeight="1">
      <c r="A532" s="296"/>
      <c r="B532" s="229" t="s">
        <v>836</v>
      </c>
      <c r="C532" s="269">
        <v>60.38</v>
      </c>
      <c r="D532" s="269"/>
      <c r="E532" s="278"/>
      <c r="F532" s="278"/>
      <c r="G532" s="278"/>
      <c r="H532" s="278"/>
      <c r="I532" s="278"/>
      <c r="J532" s="269"/>
      <c r="K532" s="294"/>
    </row>
    <row r="533" spans="1:11" ht="39.950000000000003" customHeight="1">
      <c r="A533" s="296"/>
      <c r="B533" s="229" t="s">
        <v>478</v>
      </c>
      <c r="C533" s="269"/>
      <c r="D533" s="269"/>
      <c r="E533" s="278"/>
      <c r="F533" s="278"/>
      <c r="G533" s="278"/>
      <c r="H533" s="278"/>
      <c r="I533" s="278"/>
      <c r="J533" s="269"/>
      <c r="K533" s="294"/>
    </row>
    <row r="534" spans="1:11" ht="39.950000000000003" customHeight="1">
      <c r="A534" s="296"/>
      <c r="B534" s="229" t="s">
        <v>815</v>
      </c>
      <c r="C534" s="269">
        <v>1.74</v>
      </c>
      <c r="D534" s="269"/>
      <c r="E534" s="278"/>
      <c r="F534" s="278"/>
      <c r="G534" s="278"/>
      <c r="H534" s="278"/>
      <c r="I534" s="278"/>
      <c r="J534" s="269"/>
      <c r="K534" s="294"/>
    </row>
    <row r="535" spans="1:11" ht="39.950000000000003" customHeight="1">
      <c r="A535" s="296"/>
      <c r="B535" s="229" t="s">
        <v>478</v>
      </c>
      <c r="C535" s="269">
        <v>3.04</v>
      </c>
      <c r="D535" s="269"/>
      <c r="E535" s="278"/>
      <c r="F535" s="278"/>
      <c r="G535" s="278"/>
      <c r="H535" s="278"/>
      <c r="I535" s="278"/>
      <c r="J535" s="269"/>
      <c r="K535" s="294"/>
    </row>
    <row r="536" spans="1:11" ht="39.950000000000003" customHeight="1">
      <c r="A536" s="282">
        <v>12</v>
      </c>
      <c r="B536" s="188" t="s">
        <v>179</v>
      </c>
      <c r="C536" s="188"/>
      <c r="D536" s="188"/>
      <c r="E536" s="188"/>
      <c r="F536" s="188"/>
      <c r="G536" s="188"/>
      <c r="H536" s="188"/>
      <c r="I536" s="188"/>
      <c r="J536" s="188"/>
      <c r="K536" s="283"/>
    </row>
    <row r="537" spans="1:11" ht="39.950000000000003" customHeight="1">
      <c r="A537" s="296">
        <v>12.1</v>
      </c>
      <c r="B537" s="229" t="s">
        <v>180</v>
      </c>
      <c r="C537" s="269"/>
      <c r="D537" s="269"/>
      <c r="E537" s="278"/>
      <c r="F537" s="278"/>
      <c r="G537" s="278"/>
      <c r="H537" s="278"/>
      <c r="I537" s="278"/>
      <c r="J537" s="269">
        <f>F538+F539-F540-F541</f>
        <v>3799.2540399999971</v>
      </c>
      <c r="K537" s="294" t="s">
        <v>75</v>
      </c>
    </row>
    <row r="538" spans="1:11" ht="39.950000000000003" customHeight="1">
      <c r="A538" s="296"/>
      <c r="B538" s="229" t="s">
        <v>837</v>
      </c>
      <c r="C538" s="269"/>
      <c r="D538" s="269"/>
      <c r="E538" s="278"/>
      <c r="F538" s="278">
        <f>F543-F547-F552</f>
        <v>3736.8200399999969</v>
      </c>
      <c r="G538" s="278"/>
      <c r="H538" s="278"/>
      <c r="I538" s="278"/>
      <c r="J538" s="269"/>
      <c r="K538" s="294"/>
    </row>
    <row r="539" spans="1:11" ht="39.950000000000003" customHeight="1">
      <c r="A539" s="296"/>
      <c r="B539" s="229" t="s">
        <v>838</v>
      </c>
      <c r="C539" s="269"/>
      <c r="D539" s="269"/>
      <c r="E539" s="278"/>
      <c r="F539" s="278">
        <f>J857</f>
        <v>83.304000000000002</v>
      </c>
      <c r="G539" s="278"/>
      <c r="H539" s="278"/>
      <c r="I539" s="278"/>
      <c r="J539" s="269"/>
      <c r="K539" s="294"/>
    </row>
    <row r="540" spans="1:11" ht="39.950000000000003" customHeight="1">
      <c r="A540" s="296"/>
      <c r="B540" s="229" t="s">
        <v>839</v>
      </c>
      <c r="C540" s="269"/>
      <c r="D540" s="269"/>
      <c r="E540" s="278">
        <v>5.7</v>
      </c>
      <c r="F540" s="278">
        <f>I540*E540</f>
        <v>5.8710000000000004</v>
      </c>
      <c r="G540" s="278"/>
      <c r="H540" s="278"/>
      <c r="I540" s="278">
        <v>1.03</v>
      </c>
      <c r="J540" s="269"/>
      <c r="K540" s="294"/>
    </row>
    <row r="541" spans="1:11" ht="39.950000000000003" customHeight="1">
      <c r="A541" s="296"/>
      <c r="B541" s="229" t="s">
        <v>840</v>
      </c>
      <c r="C541" s="269"/>
      <c r="D541" s="269"/>
      <c r="E541" s="278">
        <v>5.3</v>
      </c>
      <c r="F541" s="278">
        <f>I541*E541</f>
        <v>14.999000000000001</v>
      </c>
      <c r="G541" s="278"/>
      <c r="H541" s="278"/>
      <c r="I541" s="278">
        <v>2.83</v>
      </c>
      <c r="J541" s="269"/>
      <c r="K541" s="294"/>
    </row>
    <row r="542" spans="1:11" ht="39.950000000000003" customHeight="1">
      <c r="A542" s="296">
        <v>12.2</v>
      </c>
      <c r="B542" s="229" t="s">
        <v>181</v>
      </c>
      <c r="C542" s="269"/>
      <c r="D542" s="269"/>
      <c r="E542" s="278"/>
      <c r="F542" s="278"/>
      <c r="G542" s="278"/>
      <c r="H542" s="278"/>
      <c r="I542" s="278"/>
      <c r="J542" s="269">
        <f>F543+F544+F545</f>
        <v>6873.008039999997</v>
      </c>
      <c r="K542" s="294" t="s">
        <v>75</v>
      </c>
    </row>
    <row r="543" spans="1:11" ht="39.950000000000003" customHeight="1">
      <c r="A543" s="296"/>
      <c r="B543" s="229" t="s">
        <v>841</v>
      </c>
      <c r="C543" s="269"/>
      <c r="D543" s="269"/>
      <c r="E543" s="278"/>
      <c r="F543" s="278">
        <f>J107*2</f>
        <v>6690.4400399999968</v>
      </c>
      <c r="G543" s="278"/>
      <c r="H543" s="278"/>
      <c r="I543" s="278"/>
      <c r="J543" s="269"/>
      <c r="K543" s="294"/>
    </row>
    <row r="544" spans="1:11" ht="39.950000000000003" customHeight="1">
      <c r="A544" s="296"/>
      <c r="B544" s="340" t="s">
        <v>842</v>
      </c>
      <c r="C544" s="269"/>
      <c r="D544" s="269"/>
      <c r="E544" s="278"/>
      <c r="F544" s="278">
        <f>F292*2</f>
        <v>15.959999999999999</v>
      </c>
      <c r="G544" s="278"/>
      <c r="H544" s="278"/>
      <c r="I544" s="278"/>
      <c r="J544" s="269"/>
      <c r="K544" s="294"/>
    </row>
    <row r="545" spans="1:11" ht="39.950000000000003" customHeight="1">
      <c r="A545" s="296"/>
      <c r="B545" s="229" t="s">
        <v>843</v>
      </c>
      <c r="C545" s="269"/>
      <c r="D545" s="269"/>
      <c r="E545" s="278"/>
      <c r="F545" s="278">
        <f>J857*2</f>
        <v>166.608</v>
      </c>
      <c r="G545" s="278"/>
      <c r="H545" s="278"/>
      <c r="I545" s="278"/>
      <c r="J545" s="269"/>
      <c r="K545" s="294"/>
    </row>
    <row r="546" spans="1:11" ht="39.950000000000003" customHeight="1">
      <c r="A546" s="296">
        <v>12.3</v>
      </c>
      <c r="B546" s="229" t="s">
        <v>182</v>
      </c>
      <c r="C546" s="269"/>
      <c r="D546" s="269"/>
      <c r="E546" s="278"/>
      <c r="F546" s="278"/>
      <c r="G546" s="278"/>
      <c r="H546" s="278"/>
      <c r="I546" s="278"/>
      <c r="J546" s="269">
        <f>F547+F548+F549+F550</f>
        <v>2208.1350000000002</v>
      </c>
      <c r="K546" s="294" t="s">
        <v>75</v>
      </c>
    </row>
    <row r="547" spans="1:11" ht="39.950000000000003" customHeight="1">
      <c r="A547" s="296"/>
      <c r="B547" s="229" t="s">
        <v>844</v>
      </c>
      <c r="C547" s="269"/>
      <c r="D547" s="269"/>
      <c r="E547" s="278"/>
      <c r="F547" s="278">
        <v>2103</v>
      </c>
      <c r="G547" s="278"/>
      <c r="H547" s="278"/>
      <c r="I547" s="278"/>
      <c r="J547" s="269"/>
      <c r="K547" s="294"/>
    </row>
    <row r="548" spans="1:11" ht="39.950000000000003" customHeight="1">
      <c r="A548" s="296"/>
      <c r="B548" s="340" t="s">
        <v>842</v>
      </c>
      <c r="C548" s="269"/>
      <c r="D548" s="269"/>
      <c r="E548" s="278"/>
      <c r="F548" s="278">
        <f>F544</f>
        <v>15.959999999999999</v>
      </c>
      <c r="G548" s="278"/>
      <c r="H548" s="278"/>
      <c r="I548" s="278"/>
      <c r="J548" s="269"/>
      <c r="K548" s="294"/>
    </row>
    <row r="549" spans="1:11" ht="39.950000000000003" customHeight="1">
      <c r="A549" s="296"/>
      <c r="B549" s="229" t="s">
        <v>845</v>
      </c>
      <c r="C549" s="269"/>
      <c r="D549" s="269"/>
      <c r="E549" s="278"/>
      <c r="F549" s="278">
        <f>J857</f>
        <v>83.304000000000002</v>
      </c>
      <c r="G549" s="278"/>
      <c r="H549" s="278"/>
      <c r="I549" s="278"/>
      <c r="J549" s="269"/>
      <c r="K549" s="294"/>
    </row>
    <row r="550" spans="1:11" ht="39.950000000000003" customHeight="1">
      <c r="A550" s="296"/>
      <c r="B550" s="229" t="s">
        <v>846</v>
      </c>
      <c r="C550" s="269"/>
      <c r="D550" s="269"/>
      <c r="E550" s="278">
        <v>5.7</v>
      </c>
      <c r="F550" s="278">
        <f>I550*E550</f>
        <v>5.8710000000000004</v>
      </c>
      <c r="G550" s="278"/>
      <c r="H550" s="278"/>
      <c r="I550" s="278">
        <v>1.03</v>
      </c>
      <c r="J550" s="269"/>
      <c r="K550" s="294"/>
    </row>
    <row r="551" spans="1:11" ht="60" customHeight="1">
      <c r="A551" s="296">
        <v>12.4</v>
      </c>
      <c r="B551" s="229" t="s">
        <v>847</v>
      </c>
      <c r="C551" s="269"/>
      <c r="D551" s="269"/>
      <c r="E551" s="278"/>
      <c r="F551" s="278"/>
      <c r="G551" s="278"/>
      <c r="H551" s="278"/>
      <c r="I551" s="278"/>
      <c r="J551" s="269">
        <f>F552+F553</f>
        <v>865.61900000000003</v>
      </c>
      <c r="K551" s="294" t="s">
        <v>75</v>
      </c>
    </row>
    <row r="552" spans="1:11" ht="39.950000000000003" customHeight="1">
      <c r="A552" s="296"/>
      <c r="B552" s="229" t="s">
        <v>848</v>
      </c>
      <c r="C552" s="269"/>
      <c r="D552" s="269"/>
      <c r="E552" s="278"/>
      <c r="F552" s="278">
        <v>850.62</v>
      </c>
      <c r="G552" s="278"/>
      <c r="H552" s="278"/>
      <c r="I552" s="278"/>
      <c r="J552" s="269"/>
      <c r="K552" s="294"/>
    </row>
    <row r="553" spans="1:11" ht="39.950000000000003" customHeight="1">
      <c r="A553" s="296"/>
      <c r="B553" s="229" t="s">
        <v>849</v>
      </c>
      <c r="C553" s="269"/>
      <c r="D553" s="269"/>
      <c r="E553" s="278">
        <v>5.3</v>
      </c>
      <c r="F553" s="278">
        <f>I553*E553</f>
        <v>14.999000000000001</v>
      </c>
      <c r="G553" s="278"/>
      <c r="H553" s="278"/>
      <c r="I553" s="278">
        <v>2.83</v>
      </c>
      <c r="J553" s="269"/>
      <c r="K553" s="294"/>
    </row>
    <row r="554" spans="1:11" ht="39.950000000000003" customHeight="1">
      <c r="A554" s="296">
        <v>12.5</v>
      </c>
      <c r="B554" s="229" t="s">
        <v>850</v>
      </c>
      <c r="C554" s="269"/>
      <c r="D554" s="269"/>
      <c r="E554" s="278"/>
      <c r="F554" s="278"/>
      <c r="G554" s="278"/>
      <c r="H554" s="278"/>
      <c r="I554" s="278"/>
      <c r="J554" s="269">
        <f>F555</f>
        <v>904.37</v>
      </c>
      <c r="K554" s="294" t="s">
        <v>75</v>
      </c>
    </row>
    <row r="555" spans="1:11" ht="39.950000000000003" customHeight="1">
      <c r="A555" s="296"/>
      <c r="B555" s="229" t="s">
        <v>851</v>
      </c>
      <c r="C555" s="269"/>
      <c r="D555" s="269"/>
      <c r="E555" s="278"/>
      <c r="F555" s="278">
        <v>904.37</v>
      </c>
      <c r="G555" s="278"/>
      <c r="H555" s="278"/>
      <c r="I555" s="278"/>
      <c r="J555" s="269"/>
      <c r="K555" s="294"/>
    </row>
    <row r="556" spans="1:11" ht="39.950000000000003" customHeight="1">
      <c r="A556" s="296">
        <v>12.6</v>
      </c>
      <c r="B556" s="229" t="s">
        <v>185</v>
      </c>
      <c r="C556" s="269"/>
      <c r="D556" s="269"/>
      <c r="E556" s="278"/>
      <c r="F556" s="278"/>
      <c r="G556" s="278"/>
      <c r="H556" s="278"/>
      <c r="I556" s="278"/>
      <c r="J556" s="269">
        <f>F557+F558+F559+F560+F561+F562</f>
        <v>3073.7539999999999</v>
      </c>
      <c r="K556" s="294" t="s">
        <v>75</v>
      </c>
    </row>
    <row r="557" spans="1:11" ht="39.950000000000003" customHeight="1">
      <c r="A557" s="296"/>
      <c r="B557" s="229" t="s">
        <v>848</v>
      </c>
      <c r="C557" s="269"/>
      <c r="D557" s="269"/>
      <c r="E557" s="278"/>
      <c r="F557" s="278">
        <f>F552</f>
        <v>850.62</v>
      </c>
      <c r="G557" s="278"/>
      <c r="H557" s="278"/>
      <c r="I557" s="278"/>
      <c r="J557" s="269"/>
      <c r="K557" s="294"/>
    </row>
    <row r="558" spans="1:11" ht="39.950000000000003" customHeight="1">
      <c r="A558" s="296"/>
      <c r="B558" s="229" t="s">
        <v>844</v>
      </c>
      <c r="C558" s="269"/>
      <c r="D558" s="269"/>
      <c r="E558" s="278"/>
      <c r="F558" s="278">
        <f>F547</f>
        <v>2103</v>
      </c>
      <c r="G558" s="278"/>
      <c r="H558" s="278"/>
      <c r="I558" s="278"/>
      <c r="J558" s="269"/>
      <c r="K558" s="294"/>
    </row>
    <row r="559" spans="1:11" ht="39.950000000000003" customHeight="1">
      <c r="A559" s="296"/>
      <c r="B559" s="340" t="s">
        <v>842</v>
      </c>
      <c r="C559" s="269"/>
      <c r="D559" s="269"/>
      <c r="E559" s="278"/>
      <c r="F559" s="278">
        <f>F544</f>
        <v>15.959999999999999</v>
      </c>
      <c r="G559" s="278"/>
      <c r="H559" s="278"/>
      <c r="I559" s="278"/>
      <c r="J559" s="269"/>
      <c r="K559" s="294"/>
    </row>
    <row r="560" spans="1:11" ht="39.950000000000003" customHeight="1">
      <c r="A560" s="296"/>
      <c r="B560" s="229" t="s">
        <v>845</v>
      </c>
      <c r="C560" s="269"/>
      <c r="D560" s="269"/>
      <c r="E560" s="278"/>
      <c r="F560" s="278">
        <f>J857</f>
        <v>83.304000000000002</v>
      </c>
      <c r="G560" s="278"/>
      <c r="H560" s="278"/>
      <c r="I560" s="278"/>
      <c r="J560" s="269"/>
      <c r="K560" s="294"/>
    </row>
    <row r="561" spans="1:11" ht="39.950000000000003" customHeight="1">
      <c r="A561" s="296"/>
      <c r="B561" s="229" t="s">
        <v>846</v>
      </c>
      <c r="C561" s="269"/>
      <c r="D561" s="269"/>
      <c r="E561" s="278">
        <v>5.7</v>
      </c>
      <c r="F561" s="278">
        <f>I561*E561</f>
        <v>5.8710000000000004</v>
      </c>
      <c r="G561" s="278"/>
      <c r="H561" s="278"/>
      <c r="I561" s="278">
        <v>1.03</v>
      </c>
      <c r="J561" s="269"/>
      <c r="K561" s="294"/>
    </row>
    <row r="562" spans="1:11" ht="39.950000000000003" customHeight="1">
      <c r="A562" s="296"/>
      <c r="B562" s="229" t="s">
        <v>849</v>
      </c>
      <c r="C562" s="269"/>
      <c r="D562" s="269"/>
      <c r="E562" s="278">
        <v>5.3</v>
      </c>
      <c r="F562" s="278">
        <f>I562*E562</f>
        <v>14.999000000000001</v>
      </c>
      <c r="G562" s="278"/>
      <c r="H562" s="278"/>
      <c r="I562" s="278">
        <v>2.83</v>
      </c>
      <c r="J562" s="269"/>
      <c r="K562" s="294"/>
    </row>
    <row r="563" spans="1:11" ht="39.950000000000003" customHeight="1">
      <c r="A563" s="296">
        <v>12.7</v>
      </c>
      <c r="B563" s="229" t="s">
        <v>852</v>
      </c>
      <c r="C563" s="269"/>
      <c r="D563" s="269"/>
      <c r="E563" s="278"/>
      <c r="F563" s="278"/>
      <c r="G563" s="278"/>
      <c r="H563" s="278"/>
      <c r="I563" s="278"/>
      <c r="J563" s="269">
        <f>F564</f>
        <v>2519.6499999999996</v>
      </c>
      <c r="K563" s="294" t="s">
        <v>75</v>
      </c>
    </row>
    <row r="564" spans="1:11" ht="39.950000000000003" customHeight="1">
      <c r="A564" s="296"/>
      <c r="B564" s="229" t="s">
        <v>853</v>
      </c>
      <c r="C564" s="269"/>
      <c r="D564" s="269"/>
      <c r="E564" s="278"/>
      <c r="F564" s="278">
        <f>J440</f>
        <v>2519.6499999999996</v>
      </c>
      <c r="G564" s="278"/>
      <c r="H564" s="278"/>
      <c r="I564" s="278"/>
      <c r="J564" s="269"/>
      <c r="K564" s="294"/>
    </row>
    <row r="565" spans="1:11" ht="39.950000000000003" customHeight="1">
      <c r="A565" s="282">
        <v>13</v>
      </c>
      <c r="B565" s="188" t="s">
        <v>187</v>
      </c>
      <c r="C565" s="188"/>
      <c r="D565" s="188"/>
      <c r="E565" s="188"/>
      <c r="F565" s="188"/>
      <c r="G565" s="188"/>
      <c r="H565" s="188"/>
      <c r="I565" s="188"/>
      <c r="J565" s="188"/>
      <c r="K565" s="283"/>
    </row>
    <row r="566" spans="1:11" ht="56.25" customHeight="1">
      <c r="A566" s="296">
        <v>13.1</v>
      </c>
      <c r="B566" s="230" t="s">
        <v>188</v>
      </c>
      <c r="C566" s="269"/>
      <c r="D566" s="269"/>
      <c r="E566" s="278"/>
      <c r="F566" s="278"/>
      <c r="G566" s="278"/>
      <c r="H566" s="278"/>
      <c r="I566" s="278"/>
      <c r="J566" s="266">
        <f>F567</f>
        <v>2188.87</v>
      </c>
      <c r="K566" s="297" t="s">
        <v>75</v>
      </c>
    </row>
    <row r="567" spans="1:11" ht="39.950000000000003" customHeight="1">
      <c r="A567" s="296"/>
      <c r="B567" s="230" t="s">
        <v>854</v>
      </c>
      <c r="C567" s="269"/>
      <c r="D567" s="269"/>
      <c r="E567" s="278"/>
      <c r="F567" s="278">
        <v>2188.87</v>
      </c>
      <c r="G567" s="278"/>
      <c r="H567" s="278"/>
      <c r="I567" s="278"/>
      <c r="J567" s="266"/>
      <c r="K567" s="297"/>
    </row>
    <row r="568" spans="1:11" ht="49.5" customHeight="1">
      <c r="A568" s="296">
        <v>13.2</v>
      </c>
      <c r="B568" s="230" t="s">
        <v>855</v>
      </c>
      <c r="C568" s="269"/>
      <c r="D568" s="269"/>
      <c r="E568" s="278"/>
      <c r="F568" s="278"/>
      <c r="G568" s="278"/>
      <c r="H568" s="278"/>
      <c r="I568" s="278"/>
      <c r="J568" s="266">
        <f>F569</f>
        <v>250.31</v>
      </c>
      <c r="K568" s="297" t="s">
        <v>75</v>
      </c>
    </row>
    <row r="569" spans="1:11" ht="39.75" customHeight="1">
      <c r="A569" s="296"/>
      <c r="B569" s="230" t="s">
        <v>856</v>
      </c>
      <c r="C569" s="269"/>
      <c r="D569" s="269"/>
      <c r="E569" s="278"/>
      <c r="F569" s="266">
        <v>250.31</v>
      </c>
      <c r="G569" s="278"/>
      <c r="H569" s="278"/>
      <c r="I569" s="278"/>
      <c r="J569" s="266"/>
      <c r="K569" s="297"/>
    </row>
    <row r="570" spans="1:11" ht="54.75" customHeight="1">
      <c r="A570" s="296">
        <v>13.3</v>
      </c>
      <c r="B570" s="230" t="s">
        <v>857</v>
      </c>
      <c r="C570" s="269"/>
      <c r="D570" s="269"/>
      <c r="E570" s="278"/>
      <c r="F570" s="278"/>
      <c r="G570" s="278"/>
      <c r="H570" s="278"/>
      <c r="I570" s="278"/>
      <c r="J570" s="266">
        <v>100</v>
      </c>
      <c r="K570" s="297" t="s">
        <v>75</v>
      </c>
    </row>
    <row r="571" spans="1:11" ht="39.950000000000003" customHeight="1">
      <c r="A571" s="296"/>
      <c r="B571" s="230" t="s">
        <v>858</v>
      </c>
      <c r="C571" s="269"/>
      <c r="D571" s="269"/>
      <c r="E571" s="278"/>
      <c r="F571" s="278"/>
      <c r="G571" s="278"/>
      <c r="H571" s="278"/>
      <c r="I571" s="278"/>
      <c r="J571" s="266"/>
      <c r="K571" s="297"/>
    </row>
    <row r="572" spans="1:11" ht="39.950000000000003" customHeight="1">
      <c r="A572" s="296">
        <v>13.4</v>
      </c>
      <c r="B572" s="230" t="s">
        <v>190</v>
      </c>
      <c r="C572" s="269"/>
      <c r="D572" s="269"/>
      <c r="E572" s="278"/>
      <c r="F572" s="278"/>
      <c r="G572" s="278"/>
      <c r="H572" s="278"/>
      <c r="I572" s="278"/>
      <c r="J572" s="266">
        <f>F573</f>
        <v>1402.78</v>
      </c>
      <c r="K572" s="297" t="s">
        <v>75</v>
      </c>
    </row>
    <row r="573" spans="1:11" ht="39.75" customHeight="1">
      <c r="A573" s="296"/>
      <c r="B573" s="230" t="s">
        <v>859</v>
      </c>
      <c r="C573" s="269"/>
      <c r="D573" s="269"/>
      <c r="E573" s="278"/>
      <c r="F573" s="266">
        <v>1402.78</v>
      </c>
      <c r="G573" s="278"/>
      <c r="H573" s="278"/>
      <c r="I573" s="278"/>
      <c r="J573" s="266"/>
      <c r="K573" s="297"/>
    </row>
    <row r="574" spans="1:11" s="167" customFormat="1" ht="39.950000000000003" customHeight="1">
      <c r="A574" s="296">
        <v>13.5</v>
      </c>
      <c r="B574" s="232" t="s">
        <v>192</v>
      </c>
      <c r="C574" s="266"/>
      <c r="D574" s="266"/>
      <c r="E574" s="278"/>
      <c r="F574" s="278"/>
      <c r="G574" s="278"/>
      <c r="H574" s="278"/>
      <c r="I574" s="278"/>
      <c r="J574" s="266">
        <f>F575</f>
        <v>46.8</v>
      </c>
      <c r="K574" s="297" t="s">
        <v>75</v>
      </c>
    </row>
    <row r="575" spans="1:11" s="167" customFormat="1" ht="39.950000000000003" customHeight="1">
      <c r="A575" s="296"/>
      <c r="B575" s="233" t="s">
        <v>860</v>
      </c>
      <c r="C575" s="266"/>
      <c r="D575" s="266"/>
      <c r="E575" s="278"/>
      <c r="F575" s="278">
        <v>46.8</v>
      </c>
      <c r="G575" s="278"/>
      <c r="H575" s="278"/>
      <c r="I575" s="278"/>
      <c r="J575" s="266"/>
      <c r="K575" s="297"/>
    </row>
    <row r="576" spans="1:11" s="167" customFormat="1" ht="39.950000000000003" customHeight="1">
      <c r="A576" s="296">
        <v>13.6</v>
      </c>
      <c r="B576" s="232" t="s">
        <v>194</v>
      </c>
      <c r="C576" s="266"/>
      <c r="D576" s="266"/>
      <c r="E576" s="278"/>
      <c r="F576" s="278"/>
      <c r="G576" s="278"/>
      <c r="H576" s="278"/>
      <c r="I576" s="278"/>
      <c r="J576" s="266">
        <f>F577</f>
        <v>46.8</v>
      </c>
      <c r="K576" s="297" t="s">
        <v>75</v>
      </c>
    </row>
    <row r="577" spans="1:11" s="167" customFormat="1" ht="39.950000000000003" customHeight="1">
      <c r="A577" s="296"/>
      <c r="B577" s="233" t="s">
        <v>860</v>
      </c>
      <c r="C577" s="266"/>
      <c r="D577" s="266"/>
      <c r="E577" s="278"/>
      <c r="F577" s="278">
        <v>46.8</v>
      </c>
      <c r="G577" s="278"/>
      <c r="H577" s="278"/>
      <c r="I577" s="278"/>
      <c r="J577" s="266"/>
      <c r="K577" s="297"/>
    </row>
    <row r="578" spans="1:11" s="167" customFormat="1" ht="51.75" customHeight="1">
      <c r="A578" s="296">
        <v>13.7</v>
      </c>
      <c r="B578" s="232" t="s">
        <v>196</v>
      </c>
      <c r="C578" s="266"/>
      <c r="D578" s="266"/>
      <c r="E578" s="278"/>
      <c r="F578" s="278"/>
      <c r="G578" s="278"/>
      <c r="H578" s="278"/>
      <c r="I578" s="278"/>
      <c r="J578" s="266">
        <f>F579</f>
        <v>46.8</v>
      </c>
      <c r="K578" s="297" t="s">
        <v>75</v>
      </c>
    </row>
    <row r="579" spans="1:11" s="167" customFormat="1" ht="39.950000000000003" customHeight="1">
      <c r="A579" s="296"/>
      <c r="B579" s="233" t="s">
        <v>860</v>
      </c>
      <c r="C579" s="266"/>
      <c r="D579" s="266"/>
      <c r="E579" s="278"/>
      <c r="F579" s="278">
        <v>46.8</v>
      </c>
      <c r="G579" s="278"/>
      <c r="H579" s="278"/>
      <c r="I579" s="278"/>
      <c r="J579" s="266"/>
      <c r="K579" s="297"/>
    </row>
    <row r="580" spans="1:11" ht="39.75" customHeight="1">
      <c r="A580" s="296"/>
      <c r="B580" s="230" t="s">
        <v>861</v>
      </c>
      <c r="C580" s="269"/>
      <c r="D580" s="269"/>
      <c r="E580" s="278"/>
      <c r="F580" s="266">
        <v>117</v>
      </c>
      <c r="G580" s="278"/>
      <c r="H580" s="278">
        <f>117*0.4</f>
        <v>46.800000000000004</v>
      </c>
      <c r="I580" s="278"/>
      <c r="J580" s="266"/>
      <c r="K580" s="297"/>
    </row>
    <row r="581" spans="1:11" ht="46.5" customHeight="1">
      <c r="A581" s="296">
        <v>13.8</v>
      </c>
      <c r="B581" s="230" t="s">
        <v>197</v>
      </c>
      <c r="C581" s="269"/>
      <c r="D581" s="269"/>
      <c r="E581" s="278"/>
      <c r="F581" s="278"/>
      <c r="G581" s="278"/>
      <c r="H581" s="278"/>
      <c r="I581" s="278"/>
      <c r="J581" s="266">
        <f>F582</f>
        <v>32.42</v>
      </c>
      <c r="K581" s="297" t="s">
        <v>75</v>
      </c>
    </row>
    <row r="582" spans="1:11" ht="39.75" customHeight="1">
      <c r="A582" s="296"/>
      <c r="B582" s="230" t="s">
        <v>862</v>
      </c>
      <c r="C582" s="269"/>
      <c r="D582" s="269"/>
      <c r="E582" s="278"/>
      <c r="F582" s="266">
        <v>32.42</v>
      </c>
      <c r="G582" s="278"/>
      <c r="H582" s="278"/>
      <c r="I582" s="278"/>
      <c r="J582" s="266"/>
      <c r="K582" s="297"/>
    </row>
    <row r="583" spans="1:11" ht="46.5" customHeight="1">
      <c r="A583" s="343">
        <v>13.9</v>
      </c>
      <c r="B583" s="230" t="s">
        <v>198</v>
      </c>
      <c r="C583" s="269"/>
      <c r="D583" s="269"/>
      <c r="E583" s="278"/>
      <c r="F583" s="278"/>
      <c r="G583" s="278"/>
      <c r="H583" s="278"/>
      <c r="I583" s="278"/>
      <c r="J583" s="266">
        <f>F584</f>
        <v>152.5</v>
      </c>
      <c r="K583" s="297" t="s">
        <v>75</v>
      </c>
    </row>
    <row r="584" spans="1:11" ht="39.75" customHeight="1">
      <c r="A584" s="296"/>
      <c r="B584" s="230" t="s">
        <v>863</v>
      </c>
      <c r="C584" s="269"/>
      <c r="D584" s="269"/>
      <c r="E584" s="278"/>
      <c r="F584" s="266">
        <v>152.5</v>
      </c>
      <c r="G584" s="278"/>
      <c r="H584" s="278"/>
      <c r="I584" s="278"/>
      <c r="J584" s="266"/>
      <c r="K584" s="297"/>
    </row>
    <row r="585" spans="1:11" ht="46.5" customHeight="1">
      <c r="A585" s="344">
        <v>13.1</v>
      </c>
      <c r="B585" s="230" t="s">
        <v>199</v>
      </c>
      <c r="C585" s="269"/>
      <c r="D585" s="269"/>
      <c r="E585" s="278"/>
      <c r="F585" s="278"/>
      <c r="G585" s="278"/>
      <c r="H585" s="278"/>
      <c r="I585" s="278"/>
      <c r="J585" s="266">
        <v>60</v>
      </c>
      <c r="K585" s="297" t="s">
        <v>75</v>
      </c>
    </row>
    <row r="586" spans="1:11" ht="46.5" customHeight="1">
      <c r="A586" s="344"/>
      <c r="B586" s="230" t="s">
        <v>858</v>
      </c>
      <c r="C586" s="269"/>
      <c r="D586" s="269"/>
      <c r="E586" s="278"/>
      <c r="F586" s="278"/>
      <c r="G586" s="278"/>
      <c r="H586" s="278"/>
      <c r="I586" s="278"/>
      <c r="J586" s="266"/>
      <c r="K586" s="297"/>
    </row>
    <row r="587" spans="1:11" ht="46.5" customHeight="1">
      <c r="A587" s="298">
        <v>13.11</v>
      </c>
      <c r="B587" s="230" t="s">
        <v>200</v>
      </c>
      <c r="C587" s="269"/>
      <c r="D587" s="269"/>
      <c r="E587" s="278"/>
      <c r="F587" s="278"/>
      <c r="G587" s="278"/>
      <c r="H587" s="278"/>
      <c r="I587" s="278"/>
      <c r="J587" s="266">
        <f>H588</f>
        <v>5.7</v>
      </c>
      <c r="K587" s="297" t="s">
        <v>103</v>
      </c>
    </row>
    <row r="588" spans="1:11" ht="46.5" customHeight="1">
      <c r="A588" s="298"/>
      <c r="B588" s="230" t="s">
        <v>864</v>
      </c>
      <c r="C588" s="269"/>
      <c r="D588" s="269"/>
      <c r="E588" s="278"/>
      <c r="F588" s="278"/>
      <c r="G588" s="278"/>
      <c r="H588" s="278">
        <v>5.7</v>
      </c>
      <c r="I588" s="278"/>
      <c r="J588" s="266"/>
      <c r="K588" s="297"/>
    </row>
    <row r="589" spans="1:11" ht="39.950000000000003" customHeight="1">
      <c r="A589" s="299">
        <v>14</v>
      </c>
      <c r="B589" s="236" t="s">
        <v>865</v>
      </c>
      <c r="C589" s="188"/>
      <c r="D589" s="188"/>
      <c r="E589" s="188"/>
      <c r="F589" s="188"/>
      <c r="G589" s="188"/>
      <c r="H589" s="188"/>
      <c r="I589" s="188"/>
      <c r="J589" s="236"/>
      <c r="K589" s="300"/>
    </row>
    <row r="590" spans="1:11" ht="48" customHeight="1">
      <c r="A590" s="301">
        <v>14.1</v>
      </c>
      <c r="B590" s="201" t="s">
        <v>202</v>
      </c>
      <c r="C590" s="266">
        <v>26</v>
      </c>
      <c r="D590" s="266"/>
      <c r="E590" s="278"/>
      <c r="F590" s="278"/>
      <c r="G590" s="278"/>
      <c r="H590" s="278"/>
      <c r="I590" s="278"/>
      <c r="J590" s="266">
        <v>26</v>
      </c>
      <c r="K590" s="302" t="s">
        <v>81</v>
      </c>
    </row>
    <row r="591" spans="1:11" ht="51.75" customHeight="1">
      <c r="A591" s="301">
        <v>14.2</v>
      </c>
      <c r="B591" s="201" t="s">
        <v>866</v>
      </c>
      <c r="C591" s="266">
        <v>3</v>
      </c>
      <c r="D591" s="266"/>
      <c r="E591" s="278"/>
      <c r="F591" s="278"/>
      <c r="G591" s="278"/>
      <c r="H591" s="278"/>
      <c r="I591" s="278"/>
      <c r="J591" s="266">
        <v>3</v>
      </c>
      <c r="K591" s="302" t="s">
        <v>81</v>
      </c>
    </row>
    <row r="592" spans="1:11" ht="53.25" customHeight="1">
      <c r="A592" s="301">
        <v>14.3</v>
      </c>
      <c r="B592" s="201" t="s">
        <v>205</v>
      </c>
      <c r="C592" s="266">
        <v>87</v>
      </c>
      <c r="D592" s="266"/>
      <c r="E592" s="278"/>
      <c r="F592" s="278"/>
      <c r="G592" s="278"/>
      <c r="H592" s="278"/>
      <c r="I592" s="278"/>
      <c r="J592" s="266">
        <v>87</v>
      </c>
      <c r="K592" s="302" t="s">
        <v>81</v>
      </c>
    </row>
    <row r="593" spans="1:11" ht="39.950000000000003" customHeight="1">
      <c r="A593" s="301">
        <v>14.4</v>
      </c>
      <c r="B593" s="201" t="s">
        <v>206</v>
      </c>
      <c r="C593" s="266">
        <v>47</v>
      </c>
      <c r="D593" s="266"/>
      <c r="E593" s="278"/>
      <c r="F593" s="278"/>
      <c r="G593" s="278"/>
      <c r="H593" s="278"/>
      <c r="I593" s="278"/>
      <c r="J593" s="266">
        <f>C593</f>
        <v>47</v>
      </c>
      <c r="K593" s="302" t="s">
        <v>81</v>
      </c>
    </row>
    <row r="594" spans="1:11" ht="39.950000000000003" customHeight="1">
      <c r="A594" s="301">
        <v>14.5</v>
      </c>
      <c r="B594" s="201" t="s">
        <v>207</v>
      </c>
      <c r="C594" s="266">
        <v>12</v>
      </c>
      <c r="D594" s="266"/>
      <c r="E594" s="278"/>
      <c r="F594" s="278"/>
      <c r="G594" s="278"/>
      <c r="H594" s="278"/>
      <c r="I594" s="278"/>
      <c r="J594" s="266">
        <v>12</v>
      </c>
      <c r="K594" s="302" t="s">
        <v>81</v>
      </c>
    </row>
    <row r="595" spans="1:11" ht="39.950000000000003" customHeight="1">
      <c r="A595" s="301">
        <v>14.6</v>
      </c>
      <c r="B595" s="201" t="s">
        <v>208</v>
      </c>
      <c r="C595" s="270"/>
      <c r="D595" s="270"/>
      <c r="E595" s="266">
        <f>254.73+623.15+120+479.73</f>
        <v>1477.6100000000001</v>
      </c>
      <c r="F595" s="271"/>
      <c r="G595" s="272"/>
      <c r="H595" s="281"/>
      <c r="I595" s="272"/>
      <c r="J595" s="266">
        <f>E595</f>
        <v>1477.6100000000001</v>
      </c>
      <c r="K595" s="302" t="s">
        <v>79</v>
      </c>
    </row>
    <row r="596" spans="1:11" ht="39.950000000000003" customHeight="1">
      <c r="A596" s="301">
        <v>14.7</v>
      </c>
      <c r="B596" s="201" t="s">
        <v>209</v>
      </c>
      <c r="C596" s="270"/>
      <c r="D596" s="270"/>
      <c r="E596" s="266">
        <f>6.83+189.5</f>
        <v>196.33</v>
      </c>
      <c r="F596" s="271"/>
      <c r="G596" s="272"/>
      <c r="H596" s="281"/>
      <c r="I596" s="272"/>
      <c r="J596" s="266">
        <f>6.83+189.5</f>
        <v>196.33</v>
      </c>
      <c r="K596" s="302" t="s">
        <v>79</v>
      </c>
    </row>
    <row r="597" spans="1:11" ht="39.950000000000003" customHeight="1">
      <c r="A597" s="301">
        <v>14.8</v>
      </c>
      <c r="B597" s="201" t="s">
        <v>210</v>
      </c>
      <c r="C597" s="270"/>
      <c r="D597" s="270"/>
      <c r="E597" s="266">
        <f>69.87+29.83</f>
        <v>99.7</v>
      </c>
      <c r="F597" s="271"/>
      <c r="G597" s="272"/>
      <c r="H597" s="281"/>
      <c r="I597" s="272"/>
      <c r="J597" s="266">
        <f>69.87+29.83</f>
        <v>99.7</v>
      </c>
      <c r="K597" s="302" t="s">
        <v>79</v>
      </c>
    </row>
    <row r="598" spans="1:11" ht="39.950000000000003" customHeight="1">
      <c r="A598" s="303">
        <v>14.9</v>
      </c>
      <c r="B598" s="201" t="s">
        <v>211</v>
      </c>
      <c r="C598" s="270"/>
      <c r="D598" s="270"/>
      <c r="E598" s="266">
        <f>160.46</f>
        <v>160.46</v>
      </c>
      <c r="F598" s="271"/>
      <c r="G598" s="272"/>
      <c r="H598" s="281"/>
      <c r="I598" s="272"/>
      <c r="J598" s="266">
        <f>160.46</f>
        <v>160.46</v>
      </c>
      <c r="K598" s="302" t="s">
        <v>79</v>
      </c>
    </row>
    <row r="599" spans="1:11" ht="39.950000000000003" customHeight="1">
      <c r="A599" s="304">
        <v>14.1</v>
      </c>
      <c r="B599" s="201" t="s">
        <v>212</v>
      </c>
      <c r="C599" s="270"/>
      <c r="D599" s="270"/>
      <c r="E599" s="266">
        <f>54.4+10.2</f>
        <v>64.599999999999994</v>
      </c>
      <c r="F599" s="271"/>
      <c r="G599" s="272"/>
      <c r="H599" s="281"/>
      <c r="I599" s="272"/>
      <c r="J599" s="266">
        <f>54.4+10.2</f>
        <v>64.599999999999994</v>
      </c>
      <c r="K599" s="302" t="s">
        <v>79</v>
      </c>
    </row>
    <row r="600" spans="1:11" ht="39.950000000000003" customHeight="1">
      <c r="A600" s="304">
        <v>14.11</v>
      </c>
      <c r="B600" s="201" t="s">
        <v>213</v>
      </c>
      <c r="C600" s="270"/>
      <c r="D600" s="270"/>
      <c r="E600" s="266">
        <f>153.84</f>
        <v>153.84</v>
      </c>
      <c r="F600" s="271"/>
      <c r="G600" s="272"/>
      <c r="H600" s="281"/>
      <c r="I600" s="272"/>
      <c r="J600" s="266">
        <f>153.84</f>
        <v>153.84</v>
      </c>
      <c r="K600" s="302" t="s">
        <v>79</v>
      </c>
    </row>
    <row r="601" spans="1:11" ht="39.950000000000003" customHeight="1">
      <c r="A601" s="304">
        <v>14.12</v>
      </c>
      <c r="B601" s="201" t="s">
        <v>214</v>
      </c>
      <c r="C601" s="270"/>
      <c r="D601" s="270"/>
      <c r="E601" s="266">
        <v>89.4</v>
      </c>
      <c r="F601" s="271"/>
      <c r="G601" s="272"/>
      <c r="H601" s="281"/>
      <c r="I601" s="272"/>
      <c r="J601" s="266">
        <v>89.4</v>
      </c>
      <c r="K601" s="302" t="s">
        <v>79</v>
      </c>
    </row>
    <row r="602" spans="1:11" ht="39.950000000000003" customHeight="1">
      <c r="A602" s="304">
        <v>14.13</v>
      </c>
      <c r="B602" s="201" t="s">
        <v>212</v>
      </c>
      <c r="C602" s="270"/>
      <c r="D602" s="270"/>
      <c r="E602" s="266">
        <v>313.29000000000002</v>
      </c>
      <c r="F602" s="271"/>
      <c r="G602" s="272"/>
      <c r="H602" s="281"/>
      <c r="I602" s="272"/>
      <c r="J602" s="266">
        <v>313.29000000000002</v>
      </c>
      <c r="K602" s="302" t="s">
        <v>79</v>
      </c>
    </row>
    <row r="603" spans="1:11" ht="39.950000000000003" customHeight="1">
      <c r="A603" s="304">
        <v>14.14</v>
      </c>
      <c r="B603" s="201" t="s">
        <v>215</v>
      </c>
      <c r="C603" s="270"/>
      <c r="D603" s="270"/>
      <c r="E603" s="266">
        <v>16.38</v>
      </c>
      <c r="F603" s="271"/>
      <c r="G603" s="272"/>
      <c r="H603" s="281"/>
      <c r="I603" s="272"/>
      <c r="J603" s="266">
        <v>16.38</v>
      </c>
      <c r="K603" s="302" t="s">
        <v>79</v>
      </c>
    </row>
    <row r="604" spans="1:11" ht="39.950000000000003" customHeight="1">
      <c r="A604" s="304">
        <v>14.15</v>
      </c>
      <c r="B604" s="201" t="s">
        <v>216</v>
      </c>
      <c r="C604" s="270"/>
      <c r="D604" s="270"/>
      <c r="E604" s="266">
        <v>596.1</v>
      </c>
      <c r="F604" s="271"/>
      <c r="G604" s="272"/>
      <c r="H604" s="281"/>
      <c r="I604" s="272"/>
      <c r="J604" s="266">
        <v>596.1</v>
      </c>
      <c r="K604" s="302" t="s">
        <v>79</v>
      </c>
    </row>
    <row r="605" spans="1:11" ht="39.950000000000003" customHeight="1">
      <c r="A605" s="304">
        <v>14.16</v>
      </c>
      <c r="B605" s="201" t="s">
        <v>213</v>
      </c>
      <c r="C605" s="270"/>
      <c r="D605" s="270"/>
      <c r="E605" s="266">
        <f>306.02+171.34</f>
        <v>477.36</v>
      </c>
      <c r="F605" s="271"/>
      <c r="G605" s="272"/>
      <c r="H605" s="281"/>
      <c r="I605" s="272"/>
      <c r="J605" s="266">
        <f>E605</f>
        <v>477.36</v>
      </c>
      <c r="K605" s="302" t="s">
        <v>79</v>
      </c>
    </row>
    <row r="606" spans="1:11" ht="39.950000000000003" customHeight="1">
      <c r="A606" s="301">
        <v>14.17</v>
      </c>
      <c r="B606" s="201" t="s">
        <v>217</v>
      </c>
      <c r="C606" s="266">
        <v>79</v>
      </c>
      <c r="D606" s="266"/>
      <c r="E606" s="278"/>
      <c r="F606" s="278"/>
      <c r="G606" s="278"/>
      <c r="H606" s="278"/>
      <c r="I606" s="278"/>
      <c r="J606" s="266">
        <f>C606</f>
        <v>79</v>
      </c>
      <c r="K606" s="302" t="s">
        <v>81</v>
      </c>
    </row>
    <row r="607" spans="1:11" ht="39.950000000000003" customHeight="1">
      <c r="A607" s="282">
        <v>15</v>
      </c>
      <c r="B607" s="236" t="s">
        <v>218</v>
      </c>
      <c r="C607" s="188"/>
      <c r="D607" s="188"/>
      <c r="E607" s="188"/>
      <c r="F607" s="188"/>
      <c r="G607" s="188"/>
      <c r="H607" s="188"/>
      <c r="I607" s="188"/>
      <c r="J607" s="274"/>
      <c r="K607" s="305"/>
    </row>
    <row r="608" spans="1:11" ht="50.1" customHeight="1">
      <c r="A608" s="303">
        <v>15.1</v>
      </c>
      <c r="B608" s="194" t="s">
        <v>219</v>
      </c>
      <c r="C608" s="266">
        <v>2</v>
      </c>
      <c r="D608" s="266"/>
      <c r="E608" s="273"/>
      <c r="F608" s="271"/>
      <c r="G608" s="272"/>
      <c r="H608" s="281"/>
      <c r="I608" s="272"/>
      <c r="J608" s="266">
        <v>2</v>
      </c>
      <c r="K608" s="302" t="s">
        <v>81</v>
      </c>
    </row>
    <row r="609" spans="1:11" ht="69.95" customHeight="1">
      <c r="A609" s="303"/>
      <c r="B609" s="194" t="s">
        <v>867</v>
      </c>
      <c r="C609" s="266"/>
      <c r="D609" s="266"/>
      <c r="E609" s="273"/>
      <c r="F609" s="271"/>
      <c r="G609" s="272"/>
      <c r="H609" s="281"/>
      <c r="I609" s="272"/>
      <c r="J609" s="266"/>
      <c r="K609" s="302"/>
    </row>
    <row r="610" spans="1:11" ht="60" customHeight="1">
      <c r="A610" s="303">
        <v>15.2</v>
      </c>
      <c r="B610" s="194" t="s">
        <v>220</v>
      </c>
      <c r="C610" s="266">
        <v>1</v>
      </c>
      <c r="D610" s="266"/>
      <c r="E610" s="273"/>
      <c r="F610" s="271"/>
      <c r="G610" s="272"/>
      <c r="H610" s="281"/>
      <c r="I610" s="272"/>
      <c r="J610" s="266">
        <v>1</v>
      </c>
      <c r="K610" s="302" t="s">
        <v>81</v>
      </c>
    </row>
    <row r="611" spans="1:11" ht="60" customHeight="1">
      <c r="A611" s="303"/>
      <c r="B611" s="194" t="s">
        <v>867</v>
      </c>
      <c r="C611" s="266"/>
      <c r="D611" s="266"/>
      <c r="E611" s="273"/>
      <c r="F611" s="271"/>
      <c r="G611" s="272"/>
      <c r="H611" s="281"/>
      <c r="I611" s="272"/>
      <c r="J611" s="266"/>
      <c r="K611" s="302"/>
    </row>
    <row r="612" spans="1:11" ht="60" customHeight="1">
      <c r="A612" s="303">
        <v>15.3</v>
      </c>
      <c r="B612" s="194" t="s">
        <v>868</v>
      </c>
      <c r="C612" s="266">
        <v>10</v>
      </c>
      <c r="D612" s="266"/>
      <c r="E612" s="273"/>
      <c r="F612" s="271"/>
      <c r="G612" s="272"/>
      <c r="H612" s="281"/>
      <c r="I612" s="272"/>
      <c r="J612" s="266">
        <v>10</v>
      </c>
      <c r="K612" s="302" t="s">
        <v>81</v>
      </c>
    </row>
    <row r="613" spans="1:11" ht="60" customHeight="1">
      <c r="A613" s="303"/>
      <c r="B613" s="194" t="s">
        <v>867</v>
      </c>
      <c r="C613" s="266"/>
      <c r="D613" s="266"/>
      <c r="E613" s="273"/>
      <c r="F613" s="271"/>
      <c r="G613" s="272"/>
      <c r="H613" s="281"/>
      <c r="I613" s="272"/>
      <c r="J613" s="266"/>
      <c r="K613" s="302"/>
    </row>
    <row r="614" spans="1:11" ht="39.950000000000003" customHeight="1">
      <c r="A614" s="303">
        <v>15.4</v>
      </c>
      <c r="B614" s="194" t="s">
        <v>224</v>
      </c>
      <c r="C614" s="266">
        <v>187</v>
      </c>
      <c r="D614" s="266"/>
      <c r="E614" s="273"/>
      <c r="F614" s="271"/>
      <c r="G614" s="272"/>
      <c r="H614" s="281"/>
      <c r="I614" s="272"/>
      <c r="J614" s="266">
        <v>187</v>
      </c>
      <c r="K614" s="302" t="s">
        <v>81</v>
      </c>
    </row>
    <row r="615" spans="1:11" ht="39.950000000000003" customHeight="1">
      <c r="A615" s="303"/>
      <c r="B615" s="194" t="s">
        <v>869</v>
      </c>
      <c r="C615" s="266"/>
      <c r="D615" s="266"/>
      <c r="E615" s="273"/>
      <c r="F615" s="271"/>
      <c r="G615" s="272"/>
      <c r="H615" s="281"/>
      <c r="I615" s="272"/>
      <c r="J615" s="266"/>
      <c r="K615" s="302"/>
    </row>
    <row r="616" spans="1:11" ht="39.950000000000003" customHeight="1">
      <c r="A616" s="303">
        <v>15.5</v>
      </c>
      <c r="B616" s="194" t="s">
        <v>225</v>
      </c>
      <c r="C616" s="266">
        <v>37</v>
      </c>
      <c r="D616" s="266"/>
      <c r="E616" s="273"/>
      <c r="F616" s="271"/>
      <c r="G616" s="272"/>
      <c r="H616" s="281"/>
      <c r="I616" s="272"/>
      <c r="J616" s="266">
        <v>37</v>
      </c>
      <c r="K616" s="302" t="s">
        <v>81</v>
      </c>
    </row>
    <row r="617" spans="1:11" ht="39.950000000000003" customHeight="1">
      <c r="A617" s="303"/>
      <c r="B617" s="194" t="s">
        <v>869</v>
      </c>
      <c r="C617" s="266"/>
      <c r="D617" s="266"/>
      <c r="E617" s="273"/>
      <c r="F617" s="271"/>
      <c r="G617" s="272"/>
      <c r="H617" s="281"/>
      <c r="I617" s="272"/>
      <c r="J617" s="266"/>
      <c r="K617" s="302"/>
    </row>
    <row r="618" spans="1:11" ht="39.950000000000003" customHeight="1">
      <c r="A618" s="303">
        <v>15.6</v>
      </c>
      <c r="B618" s="194" t="s">
        <v>226</v>
      </c>
      <c r="C618" s="266">
        <v>10</v>
      </c>
      <c r="D618" s="266"/>
      <c r="E618" s="273"/>
      <c r="F618" s="271"/>
      <c r="G618" s="272"/>
      <c r="H618" s="281"/>
      <c r="I618" s="272"/>
      <c r="J618" s="266">
        <v>10</v>
      </c>
      <c r="K618" s="302" t="s">
        <v>81</v>
      </c>
    </row>
    <row r="619" spans="1:11" ht="39.950000000000003" customHeight="1">
      <c r="A619" s="303"/>
      <c r="B619" s="194" t="s">
        <v>869</v>
      </c>
      <c r="C619" s="266"/>
      <c r="D619" s="266"/>
      <c r="E619" s="273"/>
      <c r="F619" s="271"/>
      <c r="G619" s="272"/>
      <c r="H619" s="281"/>
      <c r="I619" s="272"/>
      <c r="J619" s="266"/>
      <c r="K619" s="302"/>
    </row>
    <row r="620" spans="1:11" ht="39.950000000000003" customHeight="1">
      <c r="A620" s="303">
        <v>15.7</v>
      </c>
      <c r="B620" s="194" t="s">
        <v>227</v>
      </c>
      <c r="C620" s="266">
        <v>2</v>
      </c>
      <c r="D620" s="266"/>
      <c r="E620" s="273"/>
      <c r="F620" s="271"/>
      <c r="G620" s="272"/>
      <c r="H620" s="281"/>
      <c r="I620" s="272"/>
      <c r="J620" s="266">
        <v>2</v>
      </c>
      <c r="K620" s="302" t="s">
        <v>81</v>
      </c>
    </row>
    <row r="621" spans="1:11" ht="39.950000000000003" customHeight="1">
      <c r="A621" s="303"/>
      <c r="B621" s="194" t="s">
        <v>869</v>
      </c>
      <c r="C621" s="266"/>
      <c r="D621" s="266"/>
      <c r="E621" s="273"/>
      <c r="F621" s="271"/>
      <c r="G621" s="272"/>
      <c r="H621" s="281"/>
      <c r="I621" s="272"/>
      <c r="J621" s="266"/>
      <c r="K621" s="302"/>
    </row>
    <row r="622" spans="1:11" ht="39.950000000000003" customHeight="1">
      <c r="A622" s="303">
        <v>15.8</v>
      </c>
      <c r="B622" s="194" t="s">
        <v>228</v>
      </c>
      <c r="C622" s="266">
        <v>2</v>
      </c>
      <c r="D622" s="266"/>
      <c r="E622" s="273"/>
      <c r="F622" s="271"/>
      <c r="G622" s="272"/>
      <c r="H622" s="281"/>
      <c r="I622" s="272"/>
      <c r="J622" s="266">
        <v>2</v>
      </c>
      <c r="K622" s="302" t="s">
        <v>81</v>
      </c>
    </row>
    <row r="623" spans="1:11" ht="39.950000000000003" customHeight="1">
      <c r="A623" s="303"/>
      <c r="B623" s="194" t="s">
        <v>869</v>
      </c>
      <c r="C623" s="266"/>
      <c r="D623" s="266"/>
      <c r="E623" s="273"/>
      <c r="F623" s="271"/>
      <c r="G623" s="272"/>
      <c r="H623" s="281"/>
      <c r="I623" s="272"/>
      <c r="J623" s="266"/>
      <c r="K623" s="302"/>
    </row>
    <row r="624" spans="1:11" ht="39.950000000000003" customHeight="1">
      <c r="A624" s="303">
        <v>15.9</v>
      </c>
      <c r="B624" s="194" t="s">
        <v>229</v>
      </c>
      <c r="C624" s="266">
        <v>1</v>
      </c>
      <c r="D624" s="266"/>
      <c r="E624" s="273"/>
      <c r="F624" s="271"/>
      <c r="G624" s="272"/>
      <c r="H624" s="281"/>
      <c r="I624" s="272"/>
      <c r="J624" s="266">
        <v>1</v>
      </c>
      <c r="K624" s="302" t="s">
        <v>81</v>
      </c>
    </row>
    <row r="625" spans="1:11" ht="39.950000000000003" customHeight="1">
      <c r="A625" s="303"/>
      <c r="B625" s="194" t="s">
        <v>869</v>
      </c>
      <c r="C625" s="266"/>
      <c r="D625" s="266"/>
      <c r="E625" s="273"/>
      <c r="F625" s="271"/>
      <c r="G625" s="272"/>
      <c r="H625" s="281"/>
      <c r="I625" s="272"/>
      <c r="J625" s="266"/>
      <c r="K625" s="302"/>
    </row>
    <row r="626" spans="1:11" ht="39.950000000000003" customHeight="1">
      <c r="A626" s="304">
        <v>15.1</v>
      </c>
      <c r="B626" s="194" t="s">
        <v>230</v>
      </c>
      <c r="C626" s="266">
        <v>2</v>
      </c>
      <c r="D626" s="266"/>
      <c r="E626" s="273"/>
      <c r="F626" s="271"/>
      <c r="G626" s="272"/>
      <c r="H626" s="281"/>
      <c r="I626" s="272"/>
      <c r="J626" s="266">
        <v>2</v>
      </c>
      <c r="K626" s="302" t="s">
        <v>81</v>
      </c>
    </row>
    <row r="627" spans="1:11" ht="39.950000000000003" customHeight="1">
      <c r="A627" s="303"/>
      <c r="B627" s="194" t="s">
        <v>869</v>
      </c>
      <c r="C627" s="266"/>
      <c r="D627" s="266"/>
      <c r="E627" s="273"/>
      <c r="F627" s="271"/>
      <c r="G627" s="272"/>
      <c r="H627" s="281"/>
      <c r="I627" s="272"/>
      <c r="J627" s="266"/>
      <c r="K627" s="302"/>
    </row>
    <row r="628" spans="1:11" ht="39.950000000000003" customHeight="1">
      <c r="A628" s="304">
        <v>15.11</v>
      </c>
      <c r="B628" s="194" t="s">
        <v>231</v>
      </c>
      <c r="C628" s="266">
        <v>4</v>
      </c>
      <c r="D628" s="266"/>
      <c r="E628" s="273"/>
      <c r="F628" s="271"/>
      <c r="G628" s="272"/>
      <c r="H628" s="281"/>
      <c r="I628" s="272"/>
      <c r="J628" s="266">
        <v>4</v>
      </c>
      <c r="K628" s="302" t="s">
        <v>81</v>
      </c>
    </row>
    <row r="629" spans="1:11" ht="39.950000000000003" customHeight="1">
      <c r="A629" s="304"/>
      <c r="B629" s="194" t="s">
        <v>869</v>
      </c>
      <c r="C629" s="266"/>
      <c r="D629" s="266"/>
      <c r="E629" s="273"/>
      <c r="F629" s="271"/>
      <c r="G629" s="272"/>
      <c r="H629" s="281"/>
      <c r="I629" s="272"/>
      <c r="J629" s="266"/>
      <c r="K629" s="302"/>
    </row>
    <row r="630" spans="1:11" ht="39.950000000000003" customHeight="1">
      <c r="A630" s="304">
        <v>15.12</v>
      </c>
      <c r="B630" s="194" t="s">
        <v>232</v>
      </c>
      <c r="C630" s="266">
        <v>6</v>
      </c>
      <c r="D630" s="266"/>
      <c r="E630" s="273"/>
      <c r="F630" s="271"/>
      <c r="G630" s="272"/>
      <c r="H630" s="281"/>
      <c r="I630" s="272"/>
      <c r="J630" s="266">
        <v>6</v>
      </c>
      <c r="K630" s="302" t="s">
        <v>81</v>
      </c>
    </row>
    <row r="631" spans="1:11" ht="39.950000000000003" customHeight="1">
      <c r="A631" s="304"/>
      <c r="B631" s="194" t="s">
        <v>869</v>
      </c>
      <c r="C631" s="266"/>
      <c r="D631" s="266"/>
      <c r="E631" s="273"/>
      <c r="F631" s="271"/>
      <c r="G631" s="272"/>
      <c r="H631" s="281"/>
      <c r="I631" s="272"/>
      <c r="J631" s="266"/>
      <c r="K631" s="302"/>
    </row>
    <row r="632" spans="1:11" ht="39.950000000000003" customHeight="1">
      <c r="A632" s="304">
        <v>15.13</v>
      </c>
      <c r="B632" s="194" t="s">
        <v>233</v>
      </c>
      <c r="C632" s="266">
        <v>8</v>
      </c>
      <c r="D632" s="266"/>
      <c r="E632" s="273"/>
      <c r="F632" s="271"/>
      <c r="G632" s="272"/>
      <c r="H632" s="281"/>
      <c r="I632" s="272"/>
      <c r="J632" s="266">
        <v>8</v>
      </c>
      <c r="K632" s="302" t="s">
        <v>81</v>
      </c>
    </row>
    <row r="633" spans="1:11" ht="39.950000000000003" customHeight="1">
      <c r="A633" s="304"/>
      <c r="B633" s="194" t="s">
        <v>869</v>
      </c>
      <c r="C633" s="266"/>
      <c r="D633" s="266"/>
      <c r="E633" s="273"/>
      <c r="F633" s="271"/>
      <c r="G633" s="272"/>
      <c r="H633" s="281"/>
      <c r="I633" s="272"/>
      <c r="J633" s="266"/>
      <c r="K633" s="302"/>
    </row>
    <row r="634" spans="1:11" ht="39.950000000000003" customHeight="1">
      <c r="A634" s="304">
        <v>15.14</v>
      </c>
      <c r="B634" s="194" t="s">
        <v>870</v>
      </c>
      <c r="C634" s="266">
        <v>2</v>
      </c>
      <c r="D634" s="266"/>
      <c r="E634" s="273"/>
      <c r="F634" s="271"/>
      <c r="G634" s="272"/>
      <c r="H634" s="281"/>
      <c r="I634" s="272"/>
      <c r="J634" s="266">
        <v>2</v>
      </c>
      <c r="K634" s="302" t="s">
        <v>81</v>
      </c>
    </row>
    <row r="635" spans="1:11" ht="39.950000000000003" customHeight="1">
      <c r="A635" s="304"/>
      <c r="B635" s="194" t="s">
        <v>869</v>
      </c>
      <c r="C635" s="266"/>
      <c r="D635" s="266"/>
      <c r="E635" s="273"/>
      <c r="F635" s="271"/>
      <c r="G635" s="272"/>
      <c r="H635" s="281"/>
      <c r="I635" s="272"/>
      <c r="J635" s="266"/>
      <c r="K635" s="302"/>
    </row>
    <row r="636" spans="1:11" ht="39.950000000000003" customHeight="1">
      <c r="A636" s="304">
        <v>15.15</v>
      </c>
      <c r="B636" s="194" t="s">
        <v>237</v>
      </c>
      <c r="C636" s="266">
        <v>44</v>
      </c>
      <c r="D636" s="266"/>
      <c r="E636" s="273"/>
      <c r="F636" s="271"/>
      <c r="G636" s="272"/>
      <c r="H636" s="281"/>
      <c r="I636" s="272"/>
      <c r="J636" s="266">
        <v>44</v>
      </c>
      <c r="K636" s="302" t="s">
        <v>81</v>
      </c>
    </row>
    <row r="637" spans="1:11" ht="39.950000000000003" customHeight="1">
      <c r="A637" s="304"/>
      <c r="B637" s="194" t="s">
        <v>871</v>
      </c>
      <c r="C637" s="266"/>
      <c r="D637" s="266"/>
      <c r="E637" s="273"/>
      <c r="F637" s="271"/>
      <c r="G637" s="272"/>
      <c r="H637" s="281"/>
      <c r="I637" s="272"/>
      <c r="J637" s="266"/>
      <c r="K637" s="302"/>
    </row>
    <row r="638" spans="1:11" ht="39.950000000000003" customHeight="1">
      <c r="A638" s="304">
        <v>15.16</v>
      </c>
      <c r="B638" s="194" t="s">
        <v>872</v>
      </c>
      <c r="C638" s="266">
        <v>27</v>
      </c>
      <c r="D638" s="266"/>
      <c r="E638" s="273"/>
      <c r="F638" s="271"/>
      <c r="G638" s="272"/>
      <c r="H638" s="281"/>
      <c r="I638" s="272"/>
      <c r="J638" s="266">
        <v>27</v>
      </c>
      <c r="K638" s="302" t="s">
        <v>81</v>
      </c>
    </row>
    <row r="639" spans="1:11" ht="39.950000000000003" customHeight="1">
      <c r="A639" s="304"/>
      <c r="B639" s="194" t="s">
        <v>873</v>
      </c>
      <c r="C639" s="266"/>
      <c r="D639" s="266"/>
      <c r="E639" s="273"/>
      <c r="F639" s="271"/>
      <c r="G639" s="272"/>
      <c r="H639" s="281"/>
      <c r="I639" s="272"/>
      <c r="J639" s="266"/>
      <c r="K639" s="302"/>
    </row>
    <row r="640" spans="1:11" ht="39.950000000000003" customHeight="1">
      <c r="A640" s="304">
        <v>15.17</v>
      </c>
      <c r="B640" s="194" t="s">
        <v>239</v>
      </c>
      <c r="C640" s="270"/>
      <c r="D640" s="270"/>
      <c r="E640" s="266">
        <v>129.5</v>
      </c>
      <c r="F640" s="271"/>
      <c r="G640" s="272"/>
      <c r="H640" s="281"/>
      <c r="I640" s="272"/>
      <c r="J640" s="266">
        <v>129.5</v>
      </c>
      <c r="K640" s="302" t="s">
        <v>79</v>
      </c>
    </row>
    <row r="641" spans="1:11" ht="39.950000000000003" customHeight="1">
      <c r="A641" s="304"/>
      <c r="B641" s="194" t="s">
        <v>874</v>
      </c>
      <c r="C641" s="270"/>
      <c r="D641" s="270"/>
      <c r="E641" s="266"/>
      <c r="F641" s="271"/>
      <c r="G641" s="272"/>
      <c r="H641" s="281"/>
      <c r="I641" s="272"/>
      <c r="J641" s="266"/>
      <c r="K641" s="302"/>
    </row>
    <row r="642" spans="1:11" ht="39.950000000000003" customHeight="1">
      <c r="A642" s="304">
        <v>15.18</v>
      </c>
      <c r="B642" s="194" t="s">
        <v>875</v>
      </c>
      <c r="C642" s="270"/>
      <c r="D642" s="270"/>
      <c r="E642" s="266">
        <v>3584.8</v>
      </c>
      <c r="F642" s="271"/>
      <c r="G642" s="272"/>
      <c r="H642" s="281"/>
      <c r="I642" s="272"/>
      <c r="J642" s="266">
        <v>3584.8</v>
      </c>
      <c r="K642" s="302" t="s">
        <v>79</v>
      </c>
    </row>
    <row r="643" spans="1:11" ht="39.950000000000003" customHeight="1">
      <c r="A643" s="304"/>
      <c r="B643" s="194" t="s">
        <v>874</v>
      </c>
      <c r="C643" s="270"/>
      <c r="D643" s="270"/>
      <c r="E643" s="266"/>
      <c r="F643" s="271"/>
      <c r="G643" s="272"/>
      <c r="H643" s="281"/>
      <c r="I643" s="272"/>
      <c r="J643" s="266"/>
      <c r="K643" s="302"/>
    </row>
    <row r="644" spans="1:11" ht="39.950000000000003" customHeight="1">
      <c r="A644" s="304">
        <v>15.19</v>
      </c>
      <c r="B644" s="194" t="s">
        <v>241</v>
      </c>
      <c r="C644" s="270"/>
      <c r="D644" s="270"/>
      <c r="E644" s="266">
        <v>29.4</v>
      </c>
      <c r="F644" s="271"/>
      <c r="G644" s="272"/>
      <c r="H644" s="281"/>
      <c r="I644" s="272"/>
      <c r="J644" s="266">
        <v>29.4</v>
      </c>
      <c r="K644" s="302" t="s">
        <v>79</v>
      </c>
    </row>
    <row r="645" spans="1:11" ht="39.950000000000003" customHeight="1">
      <c r="A645" s="304"/>
      <c r="B645" s="194" t="s">
        <v>874</v>
      </c>
      <c r="C645" s="270"/>
      <c r="D645" s="270"/>
      <c r="E645" s="266"/>
      <c r="F645" s="271"/>
      <c r="G645" s="272"/>
      <c r="H645" s="281"/>
      <c r="I645" s="272"/>
      <c r="J645" s="266"/>
      <c r="K645" s="302"/>
    </row>
    <row r="646" spans="1:11" ht="39.950000000000003" customHeight="1">
      <c r="A646" s="304">
        <v>15.2</v>
      </c>
      <c r="B646" s="194" t="s">
        <v>242</v>
      </c>
      <c r="C646" s="270"/>
      <c r="D646" s="270"/>
      <c r="E646" s="269">
        <v>5.2</v>
      </c>
      <c r="F646" s="271"/>
      <c r="G646" s="272"/>
      <c r="H646" s="281"/>
      <c r="I646" s="272"/>
      <c r="J646" s="269">
        <v>5.2</v>
      </c>
      <c r="K646" s="306" t="s">
        <v>79</v>
      </c>
    </row>
    <row r="647" spans="1:11" ht="39.950000000000003" customHeight="1">
      <c r="A647" s="304"/>
      <c r="B647" s="194" t="s">
        <v>874</v>
      </c>
      <c r="C647" s="270"/>
      <c r="D647" s="270"/>
      <c r="E647" s="269"/>
      <c r="F647" s="271"/>
      <c r="G647" s="272"/>
      <c r="H647" s="281"/>
      <c r="I647" s="272"/>
      <c r="J647" s="269"/>
      <c r="K647" s="306"/>
    </row>
    <row r="648" spans="1:11" ht="39.950000000000003" customHeight="1">
      <c r="A648" s="304">
        <v>15.21</v>
      </c>
      <c r="B648" s="194" t="s">
        <v>243</v>
      </c>
      <c r="C648" s="270"/>
      <c r="D648" s="270"/>
      <c r="E648" s="269">
        <v>671.6</v>
      </c>
      <c r="F648" s="271"/>
      <c r="G648" s="272"/>
      <c r="H648" s="281"/>
      <c r="I648" s="272"/>
      <c r="J648" s="269">
        <v>671.6</v>
      </c>
      <c r="K648" s="306" t="s">
        <v>79</v>
      </c>
    </row>
    <row r="649" spans="1:11" ht="39.950000000000003" customHeight="1">
      <c r="A649" s="304"/>
      <c r="B649" s="194" t="s">
        <v>876</v>
      </c>
      <c r="C649" s="270"/>
      <c r="D649" s="270"/>
      <c r="E649" s="269"/>
      <c r="F649" s="271"/>
      <c r="G649" s="272"/>
      <c r="H649" s="281"/>
      <c r="I649" s="272"/>
      <c r="J649" s="269"/>
      <c r="K649" s="306"/>
    </row>
    <row r="650" spans="1:11" ht="39.950000000000003" customHeight="1">
      <c r="A650" s="304">
        <v>15.22</v>
      </c>
      <c r="B650" s="194" t="s">
        <v>244</v>
      </c>
      <c r="C650" s="270"/>
      <c r="D650" s="270"/>
      <c r="E650" s="269">
        <v>19.2</v>
      </c>
      <c r="F650" s="271"/>
      <c r="G650" s="272"/>
      <c r="H650" s="281"/>
      <c r="I650" s="272"/>
      <c r="J650" s="269">
        <v>19.2</v>
      </c>
      <c r="K650" s="306" t="s">
        <v>79</v>
      </c>
    </row>
    <row r="651" spans="1:11" ht="39.950000000000003" customHeight="1">
      <c r="A651" s="304"/>
      <c r="B651" s="194" t="s">
        <v>876</v>
      </c>
      <c r="C651" s="270"/>
      <c r="D651" s="270"/>
      <c r="E651" s="269"/>
      <c r="F651" s="271"/>
      <c r="G651" s="272"/>
      <c r="H651" s="281"/>
      <c r="I651" s="272"/>
      <c r="J651" s="269"/>
      <c r="K651" s="306"/>
    </row>
    <row r="652" spans="1:11" ht="39.950000000000003" customHeight="1">
      <c r="A652" s="304">
        <v>15.23</v>
      </c>
      <c r="B652" s="194" t="s">
        <v>245</v>
      </c>
      <c r="C652" s="270"/>
      <c r="D652" s="270"/>
      <c r="E652" s="266">
        <v>2</v>
      </c>
      <c r="F652" s="271"/>
      <c r="G652" s="272"/>
      <c r="H652" s="281"/>
      <c r="I652" s="272"/>
      <c r="J652" s="266">
        <v>2</v>
      </c>
      <c r="K652" s="306" t="s">
        <v>79</v>
      </c>
    </row>
    <row r="653" spans="1:11" ht="39.950000000000003" customHeight="1">
      <c r="A653" s="304"/>
      <c r="B653" s="194" t="s">
        <v>874</v>
      </c>
      <c r="C653" s="270"/>
      <c r="D653" s="270"/>
      <c r="E653" s="266"/>
      <c r="F653" s="271"/>
      <c r="G653" s="272"/>
      <c r="H653" s="281"/>
      <c r="I653" s="272"/>
      <c r="J653" s="266"/>
      <c r="K653" s="306"/>
    </row>
    <row r="654" spans="1:11" ht="39.950000000000003" customHeight="1">
      <c r="A654" s="304">
        <v>15.24</v>
      </c>
      <c r="B654" s="194" t="s">
        <v>246</v>
      </c>
      <c r="C654" s="270"/>
      <c r="D654" s="270"/>
      <c r="E654" s="266">
        <v>4369.6000000000004</v>
      </c>
      <c r="F654" s="271"/>
      <c r="G654" s="272"/>
      <c r="H654" s="281"/>
      <c r="I654" s="272"/>
      <c r="J654" s="266">
        <v>4369.6000000000004</v>
      </c>
      <c r="K654" s="306" t="s">
        <v>79</v>
      </c>
    </row>
    <row r="655" spans="1:11" ht="39.950000000000003" customHeight="1">
      <c r="A655" s="304"/>
      <c r="B655" s="194" t="s">
        <v>877</v>
      </c>
      <c r="C655" s="270"/>
      <c r="D655" s="270"/>
      <c r="E655" s="266"/>
      <c r="F655" s="271"/>
      <c r="G655" s="272"/>
      <c r="H655" s="281"/>
      <c r="I655" s="272"/>
      <c r="J655" s="266"/>
      <c r="K655" s="306"/>
    </row>
    <row r="656" spans="1:11" ht="39.950000000000003" customHeight="1">
      <c r="A656" s="304">
        <v>15.25</v>
      </c>
      <c r="B656" s="250" t="s">
        <v>247</v>
      </c>
      <c r="C656" s="270"/>
      <c r="D656" s="270"/>
      <c r="E656" s="269">
        <v>10075.299999999999</v>
      </c>
      <c r="F656" s="271"/>
      <c r="G656" s="272"/>
      <c r="H656" s="281"/>
      <c r="I656" s="272"/>
      <c r="J656" s="269">
        <v>10075.299999999999</v>
      </c>
      <c r="K656" s="306" t="s">
        <v>79</v>
      </c>
    </row>
    <row r="657" spans="1:11" ht="39.950000000000003" customHeight="1">
      <c r="A657" s="304"/>
      <c r="B657" s="250" t="s">
        <v>878</v>
      </c>
      <c r="C657" s="270"/>
      <c r="D657" s="270"/>
      <c r="E657" s="269"/>
      <c r="F657" s="271"/>
      <c r="G657" s="272"/>
      <c r="H657" s="281"/>
      <c r="I657" s="272"/>
      <c r="J657" s="269"/>
      <c r="K657" s="306"/>
    </row>
    <row r="658" spans="1:11" ht="39.950000000000003" customHeight="1">
      <c r="A658" s="304">
        <v>15.26</v>
      </c>
      <c r="B658" s="250" t="s">
        <v>248</v>
      </c>
      <c r="C658" s="270"/>
      <c r="D658" s="270"/>
      <c r="E658" s="269">
        <v>2304.1999999999998</v>
      </c>
      <c r="F658" s="271"/>
      <c r="G658" s="272"/>
      <c r="H658" s="281"/>
      <c r="I658" s="272"/>
      <c r="J658" s="269">
        <v>2304.1999999999998</v>
      </c>
      <c r="K658" s="306" t="s">
        <v>79</v>
      </c>
    </row>
    <row r="659" spans="1:11" ht="39.950000000000003" customHeight="1">
      <c r="A659" s="304"/>
      <c r="B659" s="250" t="s">
        <v>879</v>
      </c>
      <c r="C659" s="270"/>
      <c r="D659" s="270"/>
      <c r="E659" s="269"/>
      <c r="F659" s="271"/>
      <c r="G659" s="272"/>
      <c r="H659" s="281"/>
      <c r="I659" s="272"/>
      <c r="J659" s="269"/>
      <c r="K659" s="306"/>
    </row>
    <row r="660" spans="1:11" ht="39.950000000000003" customHeight="1">
      <c r="A660" s="304">
        <v>15.27</v>
      </c>
      <c r="B660" s="194" t="s">
        <v>249</v>
      </c>
      <c r="C660" s="270"/>
      <c r="D660" s="270"/>
      <c r="E660" s="266">
        <v>482.4</v>
      </c>
      <c r="F660" s="271"/>
      <c r="G660" s="272"/>
      <c r="H660" s="281"/>
      <c r="I660" s="272"/>
      <c r="J660" s="266">
        <v>482.4</v>
      </c>
      <c r="K660" s="306" t="s">
        <v>79</v>
      </c>
    </row>
    <row r="661" spans="1:11" ht="39.950000000000003" customHeight="1">
      <c r="A661" s="304"/>
      <c r="B661" s="194" t="s">
        <v>879</v>
      </c>
      <c r="C661" s="270"/>
      <c r="D661" s="270"/>
      <c r="E661" s="266"/>
      <c r="F661" s="271"/>
      <c r="G661" s="272"/>
      <c r="H661" s="281"/>
      <c r="I661" s="272"/>
      <c r="J661" s="266"/>
      <c r="K661" s="306"/>
    </row>
    <row r="662" spans="1:11" ht="39.950000000000003" customHeight="1">
      <c r="A662" s="304">
        <v>15.28</v>
      </c>
      <c r="B662" s="250" t="s">
        <v>250</v>
      </c>
      <c r="C662" s="270"/>
      <c r="D662" s="270"/>
      <c r="E662" s="269">
        <v>52.4</v>
      </c>
      <c r="F662" s="271"/>
      <c r="G662" s="272"/>
      <c r="H662" s="281"/>
      <c r="I662" s="272"/>
      <c r="J662" s="269">
        <v>52.4</v>
      </c>
      <c r="K662" s="306" t="s">
        <v>79</v>
      </c>
    </row>
    <row r="663" spans="1:11" ht="39.950000000000003" customHeight="1">
      <c r="A663" s="304"/>
      <c r="B663" s="250" t="s">
        <v>879</v>
      </c>
      <c r="C663" s="270"/>
      <c r="D663" s="270"/>
      <c r="E663" s="269"/>
      <c r="F663" s="271"/>
      <c r="G663" s="272"/>
      <c r="H663" s="281"/>
      <c r="I663" s="272"/>
      <c r="J663" s="269"/>
      <c r="K663" s="306"/>
    </row>
    <row r="664" spans="1:11" ht="39.950000000000003" customHeight="1">
      <c r="A664" s="304">
        <v>15.29</v>
      </c>
      <c r="B664" s="250" t="s">
        <v>251</v>
      </c>
      <c r="C664" s="270"/>
      <c r="D664" s="270"/>
      <c r="E664" s="269">
        <v>350.7</v>
      </c>
      <c r="F664" s="271"/>
      <c r="G664" s="272"/>
      <c r="H664" s="281"/>
      <c r="I664" s="272"/>
      <c r="J664" s="269">
        <v>350.7</v>
      </c>
      <c r="K664" s="306" t="s">
        <v>79</v>
      </c>
    </row>
    <row r="665" spans="1:11" ht="39.950000000000003" customHeight="1">
      <c r="A665" s="304"/>
      <c r="B665" s="250" t="s">
        <v>880</v>
      </c>
      <c r="C665" s="270"/>
      <c r="D665" s="270"/>
      <c r="E665" s="269"/>
      <c r="F665" s="271"/>
      <c r="G665" s="272"/>
      <c r="H665" s="281"/>
      <c r="I665" s="272"/>
      <c r="J665" s="269"/>
      <c r="K665" s="306"/>
    </row>
    <row r="666" spans="1:11" ht="39.950000000000003" customHeight="1">
      <c r="A666" s="304">
        <v>15.3</v>
      </c>
      <c r="B666" s="250" t="s">
        <v>252</v>
      </c>
      <c r="C666" s="270"/>
      <c r="D666" s="270"/>
      <c r="E666" s="269">
        <v>354.8</v>
      </c>
      <c r="F666" s="271"/>
      <c r="G666" s="272"/>
      <c r="H666" s="281"/>
      <c r="I666" s="272"/>
      <c r="J666" s="269">
        <v>354.8</v>
      </c>
      <c r="K666" s="306" t="s">
        <v>79</v>
      </c>
    </row>
    <row r="667" spans="1:11" ht="39.950000000000003" customHeight="1">
      <c r="A667" s="304"/>
      <c r="B667" s="250" t="s">
        <v>880</v>
      </c>
      <c r="C667" s="270"/>
      <c r="D667" s="270"/>
      <c r="E667" s="269"/>
      <c r="F667" s="271"/>
      <c r="G667" s="272"/>
      <c r="H667" s="281"/>
      <c r="I667" s="272"/>
      <c r="J667" s="269"/>
      <c r="K667" s="306"/>
    </row>
    <row r="668" spans="1:11" ht="39.950000000000003" customHeight="1">
      <c r="A668" s="304">
        <v>15.31</v>
      </c>
      <c r="B668" s="250" t="s">
        <v>881</v>
      </c>
      <c r="C668" s="270"/>
      <c r="D668" s="270"/>
      <c r="E668" s="269">
        <v>390</v>
      </c>
      <c r="F668" s="271"/>
      <c r="G668" s="272"/>
      <c r="H668" s="281"/>
      <c r="I668" s="272"/>
      <c r="J668" s="269">
        <v>390</v>
      </c>
      <c r="K668" s="306" t="s">
        <v>79</v>
      </c>
    </row>
    <row r="669" spans="1:11" ht="39.950000000000003" customHeight="1">
      <c r="A669" s="304"/>
      <c r="B669" s="250" t="s">
        <v>880</v>
      </c>
      <c r="C669" s="270"/>
      <c r="D669" s="270"/>
      <c r="E669" s="269"/>
      <c r="F669" s="271"/>
      <c r="G669" s="272"/>
      <c r="H669" s="281"/>
      <c r="I669" s="272"/>
      <c r="J669" s="269"/>
      <c r="K669" s="306"/>
    </row>
    <row r="670" spans="1:11" ht="39.950000000000003" customHeight="1">
      <c r="A670" s="304">
        <v>15.32</v>
      </c>
      <c r="B670" s="194" t="s">
        <v>882</v>
      </c>
      <c r="C670" s="270"/>
      <c r="D670" s="270"/>
      <c r="E670" s="266">
        <v>548.79999999999995</v>
      </c>
      <c r="F670" s="271"/>
      <c r="G670" s="272"/>
      <c r="H670" s="281"/>
      <c r="I670" s="272"/>
      <c r="J670" s="266">
        <v>548.79999999999995</v>
      </c>
      <c r="K670" s="306" t="s">
        <v>79</v>
      </c>
    </row>
    <row r="671" spans="1:11" ht="39.950000000000003" customHeight="1">
      <c r="A671" s="304"/>
      <c r="B671" s="194" t="s">
        <v>880</v>
      </c>
      <c r="C671" s="270"/>
      <c r="D671" s="270"/>
      <c r="E671" s="266"/>
      <c r="F671" s="271"/>
      <c r="G671" s="272"/>
      <c r="H671" s="281"/>
      <c r="I671" s="272"/>
      <c r="J671" s="266"/>
      <c r="K671" s="306"/>
    </row>
    <row r="672" spans="1:11" ht="39.950000000000003" customHeight="1">
      <c r="A672" s="304">
        <v>15.33</v>
      </c>
      <c r="B672" s="194" t="s">
        <v>883</v>
      </c>
      <c r="C672" s="270"/>
      <c r="D672" s="270"/>
      <c r="E672" s="266">
        <v>675.2</v>
      </c>
      <c r="F672" s="271"/>
      <c r="G672" s="272"/>
      <c r="H672" s="281"/>
      <c r="I672" s="272"/>
      <c r="J672" s="266">
        <v>675.2</v>
      </c>
      <c r="K672" s="306" t="s">
        <v>79</v>
      </c>
    </row>
    <row r="673" spans="1:11" ht="39.950000000000003" customHeight="1">
      <c r="A673" s="304"/>
      <c r="B673" s="194" t="s">
        <v>880</v>
      </c>
      <c r="C673" s="270"/>
      <c r="D673" s="270"/>
      <c r="E673" s="266"/>
      <c r="F673" s="271"/>
      <c r="G673" s="272"/>
      <c r="H673" s="281"/>
      <c r="I673" s="272"/>
      <c r="J673" s="266"/>
      <c r="K673" s="306"/>
    </row>
    <row r="674" spans="1:11" ht="39.950000000000003" customHeight="1">
      <c r="A674" s="304">
        <v>15.34</v>
      </c>
      <c r="B674" s="194" t="s">
        <v>884</v>
      </c>
      <c r="C674" s="270"/>
      <c r="D674" s="270"/>
      <c r="E674" s="266">
        <v>384.4</v>
      </c>
      <c r="F674" s="271"/>
      <c r="G674" s="272"/>
      <c r="H674" s="281"/>
      <c r="I674" s="272"/>
      <c r="J674" s="266">
        <v>384.4</v>
      </c>
      <c r="K674" s="306" t="s">
        <v>79</v>
      </c>
    </row>
    <row r="675" spans="1:11" ht="39.950000000000003" customHeight="1">
      <c r="A675" s="304"/>
      <c r="B675" s="194" t="s">
        <v>880</v>
      </c>
      <c r="C675" s="270"/>
      <c r="D675" s="270"/>
      <c r="E675" s="266"/>
      <c r="F675" s="271"/>
      <c r="G675" s="272"/>
      <c r="H675" s="281"/>
      <c r="I675" s="272"/>
      <c r="J675" s="266"/>
      <c r="K675" s="306"/>
    </row>
    <row r="676" spans="1:11" ht="39.950000000000003" customHeight="1">
      <c r="A676" s="304">
        <v>15.35</v>
      </c>
      <c r="B676" s="194" t="s">
        <v>885</v>
      </c>
      <c r="C676" s="270"/>
      <c r="D676" s="270"/>
      <c r="E676" s="266">
        <v>96.1</v>
      </c>
      <c r="F676" s="271"/>
      <c r="G676" s="272"/>
      <c r="H676" s="281"/>
      <c r="I676" s="272"/>
      <c r="J676" s="266">
        <v>96.1</v>
      </c>
      <c r="K676" s="306" t="s">
        <v>79</v>
      </c>
    </row>
    <row r="677" spans="1:11" ht="39.950000000000003" customHeight="1">
      <c r="A677" s="304"/>
      <c r="B677" s="194" t="s">
        <v>880</v>
      </c>
      <c r="C677" s="270"/>
      <c r="D677" s="270"/>
      <c r="E677" s="266"/>
      <c r="F677" s="271"/>
      <c r="G677" s="272"/>
      <c r="H677" s="281"/>
      <c r="I677" s="272"/>
      <c r="J677" s="266"/>
      <c r="K677" s="306"/>
    </row>
    <row r="678" spans="1:11" ht="39.950000000000003" customHeight="1">
      <c r="A678" s="304">
        <v>15.36</v>
      </c>
      <c r="B678" s="194" t="s">
        <v>886</v>
      </c>
      <c r="C678" s="270"/>
      <c r="D678" s="270"/>
      <c r="E678" s="266">
        <v>21</v>
      </c>
      <c r="F678" s="271"/>
      <c r="G678" s="272"/>
      <c r="H678" s="281"/>
      <c r="I678" s="272"/>
      <c r="J678" s="266">
        <v>21</v>
      </c>
      <c r="K678" s="306" t="s">
        <v>79</v>
      </c>
    </row>
    <row r="679" spans="1:11" ht="39.950000000000003" customHeight="1">
      <c r="A679" s="304"/>
      <c r="B679" s="194" t="s">
        <v>880</v>
      </c>
      <c r="C679" s="270"/>
      <c r="D679" s="270"/>
      <c r="E679" s="266"/>
      <c r="F679" s="271"/>
      <c r="G679" s="272"/>
      <c r="H679" s="281"/>
      <c r="I679" s="272"/>
      <c r="J679" s="266"/>
      <c r="K679" s="306"/>
    </row>
    <row r="680" spans="1:11" ht="39.950000000000003" customHeight="1">
      <c r="A680" s="304">
        <v>15.37</v>
      </c>
      <c r="B680" s="194" t="s">
        <v>887</v>
      </c>
      <c r="C680" s="270"/>
      <c r="D680" s="270"/>
      <c r="E680" s="266">
        <v>84</v>
      </c>
      <c r="F680" s="271"/>
      <c r="G680" s="272"/>
      <c r="H680" s="281"/>
      <c r="I680" s="272"/>
      <c r="J680" s="266">
        <v>84</v>
      </c>
      <c r="K680" s="306" t="s">
        <v>79</v>
      </c>
    </row>
    <row r="681" spans="1:11" ht="39.950000000000003" customHeight="1">
      <c r="A681" s="304"/>
      <c r="B681" s="194" t="s">
        <v>880</v>
      </c>
      <c r="C681" s="270"/>
      <c r="D681" s="270"/>
      <c r="E681" s="266"/>
      <c r="F681" s="271"/>
      <c r="G681" s="272"/>
      <c r="H681" s="281"/>
      <c r="I681" s="272"/>
      <c r="J681" s="266"/>
      <c r="K681" s="306"/>
    </row>
    <row r="682" spans="1:11" ht="60" customHeight="1">
      <c r="A682" s="304">
        <v>15.38</v>
      </c>
      <c r="B682" s="250" t="s">
        <v>260</v>
      </c>
      <c r="C682" s="269">
        <v>32</v>
      </c>
      <c r="D682" s="269"/>
      <c r="E682" s="273"/>
      <c r="F682" s="271"/>
      <c r="G682" s="272"/>
      <c r="H682" s="281"/>
      <c r="I682" s="272"/>
      <c r="J682" s="269">
        <v>32</v>
      </c>
      <c r="K682" s="306" t="s">
        <v>81</v>
      </c>
    </row>
    <row r="683" spans="1:11" ht="39.950000000000003" customHeight="1">
      <c r="A683" s="304"/>
      <c r="B683" s="250" t="s">
        <v>888</v>
      </c>
      <c r="C683" s="269"/>
      <c r="D683" s="269"/>
      <c r="E683" s="273"/>
      <c r="F683" s="271"/>
      <c r="G683" s="272"/>
      <c r="H683" s="281"/>
      <c r="I683" s="272"/>
      <c r="J683" s="269"/>
      <c r="K683" s="306"/>
    </row>
    <row r="684" spans="1:11" ht="60" customHeight="1">
      <c r="A684" s="304">
        <v>15.39</v>
      </c>
      <c r="B684" s="194" t="s">
        <v>262</v>
      </c>
      <c r="C684" s="266">
        <v>1</v>
      </c>
      <c r="D684" s="266"/>
      <c r="E684" s="273"/>
      <c r="F684" s="271"/>
      <c r="G684" s="272"/>
      <c r="H684" s="281"/>
      <c r="I684" s="272"/>
      <c r="J684" s="266">
        <v>1</v>
      </c>
      <c r="K684" s="306" t="s">
        <v>81</v>
      </c>
    </row>
    <row r="685" spans="1:11" ht="50.1" customHeight="1">
      <c r="A685" s="304"/>
      <c r="B685" s="194" t="s">
        <v>889</v>
      </c>
      <c r="C685" s="266"/>
      <c r="D685" s="266"/>
      <c r="E685" s="273"/>
      <c r="F685" s="271"/>
      <c r="G685" s="272"/>
      <c r="H685" s="281"/>
      <c r="I685" s="272"/>
      <c r="J685" s="266"/>
      <c r="K685" s="306"/>
    </row>
    <row r="686" spans="1:11" ht="39.950000000000003" customHeight="1">
      <c r="A686" s="299">
        <v>16</v>
      </c>
      <c r="B686" s="236" t="s">
        <v>263</v>
      </c>
      <c r="C686" s="188"/>
      <c r="D686" s="188"/>
      <c r="E686" s="188"/>
      <c r="F686" s="188"/>
      <c r="G686" s="188"/>
      <c r="H686" s="188"/>
      <c r="I686" s="188"/>
      <c r="J686" s="236"/>
      <c r="K686" s="300"/>
    </row>
    <row r="687" spans="1:11" ht="39.950000000000003" customHeight="1">
      <c r="A687" s="307">
        <v>16.100000000000001</v>
      </c>
      <c r="B687" s="254" t="s">
        <v>264</v>
      </c>
      <c r="C687" s="254"/>
      <c r="D687" s="254"/>
      <c r="E687" s="254"/>
      <c r="F687" s="254"/>
      <c r="G687" s="254"/>
      <c r="H687" s="254"/>
      <c r="I687" s="254"/>
      <c r="J687" s="254"/>
      <c r="K687" s="308"/>
    </row>
    <row r="688" spans="1:11" ht="53.25" customHeight="1">
      <c r="A688" s="301" t="s">
        <v>265</v>
      </c>
      <c r="B688" s="97" t="s">
        <v>266</v>
      </c>
      <c r="C688" s="269"/>
      <c r="D688" s="269"/>
      <c r="E688" s="278"/>
      <c r="F688" s="278"/>
      <c r="G688" s="278"/>
      <c r="H688" s="278"/>
      <c r="I688" s="278"/>
      <c r="J688" s="99">
        <v>29</v>
      </c>
      <c r="K688" s="309" t="s">
        <v>267</v>
      </c>
    </row>
    <row r="689" spans="1:11" ht="39.950000000000003" customHeight="1">
      <c r="A689" s="301" t="s">
        <v>268</v>
      </c>
      <c r="B689" s="97" t="s">
        <v>890</v>
      </c>
      <c r="C689" s="269"/>
      <c r="D689" s="269"/>
      <c r="E689" s="278"/>
      <c r="F689" s="278"/>
      <c r="G689" s="278"/>
      <c r="H689" s="278"/>
      <c r="I689" s="278"/>
      <c r="J689" s="99">
        <v>2</v>
      </c>
      <c r="K689" s="309" t="s">
        <v>267</v>
      </c>
    </row>
    <row r="690" spans="1:11" ht="50.1" customHeight="1">
      <c r="A690" s="301" t="s">
        <v>270</v>
      </c>
      <c r="B690" s="97" t="s">
        <v>271</v>
      </c>
      <c r="C690" s="278"/>
      <c r="D690" s="278"/>
      <c r="E690" s="278"/>
      <c r="F690" s="266"/>
      <c r="G690" s="278"/>
      <c r="H690" s="278"/>
      <c r="I690" s="278"/>
      <c r="J690" s="99">
        <v>6</v>
      </c>
      <c r="K690" s="309" t="s">
        <v>267</v>
      </c>
    </row>
    <row r="691" spans="1:11" ht="39.950000000000003" customHeight="1">
      <c r="A691" s="301" t="s">
        <v>272</v>
      </c>
      <c r="B691" s="97" t="s">
        <v>891</v>
      </c>
      <c r="C691" s="269"/>
      <c r="D691" s="269"/>
      <c r="E691" s="278"/>
      <c r="F691" s="278"/>
      <c r="G691" s="278"/>
      <c r="H691" s="278"/>
      <c r="I691" s="278"/>
      <c r="J691" s="99">
        <v>64</v>
      </c>
      <c r="K691" s="309" t="s">
        <v>267</v>
      </c>
    </row>
    <row r="692" spans="1:11" ht="39.950000000000003" customHeight="1">
      <c r="A692" s="301" t="s">
        <v>274</v>
      </c>
      <c r="B692" s="97" t="s">
        <v>892</v>
      </c>
      <c r="C692" s="269"/>
      <c r="D692" s="269"/>
      <c r="E692" s="278"/>
      <c r="F692" s="278"/>
      <c r="G692" s="278"/>
      <c r="H692" s="278"/>
      <c r="I692" s="278"/>
      <c r="J692" s="99">
        <v>2</v>
      </c>
      <c r="K692" s="309" t="s">
        <v>267</v>
      </c>
    </row>
    <row r="693" spans="1:11" ht="39.950000000000003" customHeight="1">
      <c r="A693" s="301" t="s">
        <v>276</v>
      </c>
      <c r="B693" s="97" t="s">
        <v>893</v>
      </c>
      <c r="C693" s="269"/>
      <c r="D693" s="269"/>
      <c r="E693" s="278"/>
      <c r="F693" s="278"/>
      <c r="G693" s="278"/>
      <c r="H693" s="278"/>
      <c r="I693" s="278"/>
      <c r="J693" s="99">
        <v>2</v>
      </c>
      <c r="K693" s="309" t="s">
        <v>267</v>
      </c>
    </row>
    <row r="694" spans="1:11" ht="39.950000000000003" customHeight="1">
      <c r="A694" s="301" t="s">
        <v>279</v>
      </c>
      <c r="B694" s="97" t="s">
        <v>894</v>
      </c>
      <c r="C694" s="269"/>
      <c r="D694" s="269"/>
      <c r="E694" s="278"/>
      <c r="F694" s="278"/>
      <c r="G694" s="278"/>
      <c r="H694" s="278"/>
      <c r="I694" s="278"/>
      <c r="J694" s="99">
        <v>2</v>
      </c>
      <c r="K694" s="309" t="s">
        <v>267</v>
      </c>
    </row>
    <row r="695" spans="1:11" ht="39.950000000000003" customHeight="1">
      <c r="A695" s="301" t="s">
        <v>281</v>
      </c>
      <c r="B695" s="97" t="s">
        <v>282</v>
      </c>
      <c r="C695" s="269"/>
      <c r="D695" s="269"/>
      <c r="E695" s="278"/>
      <c r="F695" s="278"/>
      <c r="G695" s="278"/>
      <c r="H695" s="278"/>
      <c r="I695" s="278"/>
      <c r="J695" s="99">
        <v>4</v>
      </c>
      <c r="K695" s="309" t="s">
        <v>267</v>
      </c>
    </row>
    <row r="696" spans="1:11" ht="39.950000000000003" customHeight="1">
      <c r="A696" s="301" t="s">
        <v>283</v>
      </c>
      <c r="B696" s="97" t="s">
        <v>284</v>
      </c>
      <c r="C696" s="269"/>
      <c r="D696" s="269"/>
      <c r="E696" s="278"/>
      <c r="F696" s="278"/>
      <c r="G696" s="278"/>
      <c r="H696" s="278"/>
      <c r="I696" s="278"/>
      <c r="J696" s="99">
        <v>226.56</v>
      </c>
      <c r="K696" s="309" t="s">
        <v>285</v>
      </c>
    </row>
    <row r="697" spans="1:11" ht="39.950000000000003" customHeight="1">
      <c r="A697" s="301" t="s">
        <v>286</v>
      </c>
      <c r="B697" s="97" t="s">
        <v>287</v>
      </c>
      <c r="C697" s="269"/>
      <c r="D697" s="269"/>
      <c r="E697" s="278"/>
      <c r="F697" s="278"/>
      <c r="G697" s="278"/>
      <c r="H697" s="278"/>
      <c r="I697" s="278"/>
      <c r="J697" s="99">
        <v>1</v>
      </c>
      <c r="K697" s="309" t="s">
        <v>267</v>
      </c>
    </row>
    <row r="698" spans="1:11" ht="60" customHeight="1">
      <c r="A698" s="301" t="s">
        <v>288</v>
      </c>
      <c r="B698" s="97" t="s">
        <v>289</v>
      </c>
      <c r="C698" s="269"/>
      <c r="D698" s="269"/>
      <c r="E698" s="278"/>
      <c r="F698" s="278"/>
      <c r="G698" s="278"/>
      <c r="H698" s="278"/>
      <c r="I698" s="278"/>
      <c r="J698" s="99">
        <v>1</v>
      </c>
      <c r="K698" s="309" t="s">
        <v>267</v>
      </c>
    </row>
    <row r="699" spans="1:11" ht="50.1" customHeight="1">
      <c r="A699" s="301" t="s">
        <v>290</v>
      </c>
      <c r="B699" s="97" t="s">
        <v>291</v>
      </c>
      <c r="C699" s="269"/>
      <c r="D699" s="269"/>
      <c r="E699" s="278"/>
      <c r="F699" s="278"/>
      <c r="G699" s="278"/>
      <c r="H699" s="278"/>
      <c r="I699" s="278"/>
      <c r="J699" s="99">
        <v>113</v>
      </c>
      <c r="K699" s="309" t="s">
        <v>267</v>
      </c>
    </row>
    <row r="700" spans="1:11" ht="39.950000000000003" customHeight="1">
      <c r="A700" s="310">
        <v>16.2</v>
      </c>
      <c r="B700" s="254" t="s">
        <v>292</v>
      </c>
      <c r="C700" s="275"/>
      <c r="D700" s="275"/>
      <c r="E700" s="275"/>
      <c r="F700" s="275"/>
      <c r="G700" s="275"/>
      <c r="H700" s="275"/>
      <c r="I700" s="275"/>
      <c r="J700" s="275"/>
      <c r="K700" s="311"/>
    </row>
    <row r="701" spans="1:11" ht="39.950000000000003" customHeight="1">
      <c r="A701" s="303" t="s">
        <v>293</v>
      </c>
      <c r="B701" s="260" t="s">
        <v>294</v>
      </c>
      <c r="C701" s="271"/>
      <c r="D701" s="271"/>
      <c r="E701" s="271"/>
      <c r="F701" s="271"/>
      <c r="G701" s="271"/>
      <c r="H701" s="271"/>
      <c r="I701" s="271"/>
      <c r="J701" s="266">
        <f>E702</f>
        <v>1218.4000000000001</v>
      </c>
      <c r="K701" s="312" t="s">
        <v>79</v>
      </c>
    </row>
    <row r="702" spans="1:11" ht="39.950000000000003" customHeight="1">
      <c r="A702" s="303"/>
      <c r="B702" s="260" t="s">
        <v>895</v>
      </c>
      <c r="C702" s="271"/>
      <c r="D702" s="271"/>
      <c r="E702" s="266">
        <v>1218.4000000000001</v>
      </c>
      <c r="F702" s="271"/>
      <c r="G702" s="271"/>
      <c r="H702" s="271"/>
      <c r="I702" s="271"/>
      <c r="J702" s="266"/>
      <c r="K702" s="312"/>
    </row>
    <row r="703" spans="1:11" ht="39.950000000000003" customHeight="1">
      <c r="A703" s="303" t="s">
        <v>295</v>
      </c>
      <c r="B703" s="260" t="s">
        <v>296</v>
      </c>
      <c r="C703" s="99"/>
      <c r="D703" s="99"/>
      <c r="E703" s="273"/>
      <c r="F703" s="271"/>
      <c r="G703" s="272"/>
      <c r="H703" s="281"/>
      <c r="I703" s="272"/>
      <c r="J703" s="266">
        <f>E704</f>
        <v>322.8</v>
      </c>
      <c r="K703" s="312" t="s">
        <v>79</v>
      </c>
    </row>
    <row r="704" spans="1:11" ht="39.950000000000003" customHeight="1">
      <c r="A704" s="303"/>
      <c r="B704" s="260" t="s">
        <v>896</v>
      </c>
      <c r="C704" s="99"/>
      <c r="D704" s="99"/>
      <c r="E704" s="266">
        <v>322.8</v>
      </c>
      <c r="F704" s="271"/>
      <c r="G704" s="272"/>
      <c r="H704" s="281"/>
      <c r="I704" s="272"/>
      <c r="J704" s="266"/>
      <c r="K704" s="312"/>
    </row>
    <row r="705" spans="1:11" ht="52.5" customHeight="1">
      <c r="A705" s="303" t="s">
        <v>297</v>
      </c>
      <c r="B705" s="260" t="s">
        <v>897</v>
      </c>
      <c r="C705" s="99"/>
      <c r="D705" s="99"/>
      <c r="E705" s="273"/>
      <c r="F705" s="271"/>
      <c r="G705" s="272"/>
      <c r="H705" s="281"/>
      <c r="I705" s="272"/>
      <c r="J705" s="266">
        <f>C706</f>
        <v>253</v>
      </c>
      <c r="K705" s="312" t="s">
        <v>81</v>
      </c>
    </row>
    <row r="706" spans="1:11" ht="39.950000000000003" customHeight="1">
      <c r="A706" s="303"/>
      <c r="B706" s="260" t="s">
        <v>898</v>
      </c>
      <c r="C706" s="266">
        <v>253</v>
      </c>
      <c r="D706" s="266"/>
      <c r="E706" s="273"/>
      <c r="F706" s="271"/>
      <c r="G706" s="272"/>
      <c r="H706" s="281"/>
      <c r="I706" s="272"/>
      <c r="J706" s="266"/>
      <c r="K706" s="312"/>
    </row>
    <row r="707" spans="1:11" s="124" customFormat="1" ht="39.950000000000003" customHeight="1">
      <c r="A707" s="303" t="s">
        <v>299</v>
      </c>
      <c r="B707" s="260" t="s">
        <v>300</v>
      </c>
      <c r="C707" s="99"/>
      <c r="D707" s="99"/>
      <c r="E707" s="273"/>
      <c r="F707" s="271"/>
      <c r="G707" s="272"/>
      <c r="H707" s="281"/>
      <c r="I707" s="272"/>
      <c r="J707" s="266">
        <f>C708</f>
        <v>34</v>
      </c>
      <c r="K707" s="312" t="s">
        <v>81</v>
      </c>
    </row>
    <row r="708" spans="1:11" s="124" customFormat="1" ht="39.950000000000003" customHeight="1">
      <c r="A708" s="303"/>
      <c r="B708" s="260" t="s">
        <v>899</v>
      </c>
      <c r="C708" s="266">
        <v>34</v>
      </c>
      <c r="D708" s="266"/>
      <c r="E708" s="273"/>
      <c r="F708" s="271"/>
      <c r="G708" s="272"/>
      <c r="H708" s="281"/>
      <c r="I708" s="272"/>
      <c r="J708" s="266"/>
      <c r="K708" s="312"/>
    </row>
    <row r="709" spans="1:11" s="124" customFormat="1" ht="39.950000000000003" customHeight="1">
      <c r="A709" s="303" t="s">
        <v>301</v>
      </c>
      <c r="B709" s="260" t="s">
        <v>302</v>
      </c>
      <c r="C709" s="99"/>
      <c r="D709" s="99"/>
      <c r="E709" s="273"/>
      <c r="F709" s="271"/>
      <c r="G709" s="272"/>
      <c r="H709" s="281"/>
      <c r="I709" s="272"/>
      <c r="J709" s="266">
        <f>C710</f>
        <v>35</v>
      </c>
      <c r="K709" s="312" t="s">
        <v>81</v>
      </c>
    </row>
    <row r="710" spans="1:11" s="124" customFormat="1" ht="39.950000000000003" customHeight="1">
      <c r="A710" s="303"/>
      <c r="B710" s="260" t="s">
        <v>900</v>
      </c>
      <c r="C710" s="266">
        <v>35</v>
      </c>
      <c r="D710" s="266"/>
      <c r="E710" s="273"/>
      <c r="F710" s="271"/>
      <c r="G710" s="272"/>
      <c r="H710" s="281"/>
      <c r="I710" s="272"/>
      <c r="J710" s="266"/>
      <c r="K710" s="312"/>
    </row>
    <row r="711" spans="1:11" s="124" customFormat="1" ht="39.950000000000003" customHeight="1">
      <c r="A711" s="303" t="s">
        <v>303</v>
      </c>
      <c r="B711" s="260" t="s">
        <v>209</v>
      </c>
      <c r="C711" s="99"/>
      <c r="D711" s="99"/>
      <c r="E711" s="273"/>
      <c r="F711" s="271"/>
      <c r="G711" s="272"/>
      <c r="H711" s="281"/>
      <c r="I711" s="272"/>
      <c r="J711" s="266">
        <f>E712</f>
        <v>102</v>
      </c>
      <c r="K711" s="312" t="s">
        <v>79</v>
      </c>
    </row>
    <row r="712" spans="1:11" s="124" customFormat="1" ht="51.75" customHeight="1">
      <c r="A712" s="303"/>
      <c r="B712" s="260" t="s">
        <v>901</v>
      </c>
      <c r="C712" s="99"/>
      <c r="D712" s="99"/>
      <c r="E712" s="266">
        <v>102</v>
      </c>
      <c r="F712" s="271"/>
      <c r="G712" s="272"/>
      <c r="H712" s="281"/>
      <c r="I712" s="272"/>
      <c r="J712" s="266"/>
      <c r="K712" s="312"/>
    </row>
    <row r="713" spans="1:11" ht="39.950000000000003" customHeight="1">
      <c r="A713" s="310">
        <v>16.3</v>
      </c>
      <c r="B713" s="207" t="s">
        <v>304</v>
      </c>
      <c r="C713" s="207"/>
      <c r="D713" s="207"/>
      <c r="E713" s="207"/>
      <c r="F713" s="207"/>
      <c r="G713" s="207"/>
      <c r="H713" s="207"/>
      <c r="I713" s="207"/>
      <c r="J713" s="207"/>
      <c r="K713" s="291"/>
    </row>
    <row r="714" spans="1:11" ht="47.25" customHeight="1">
      <c r="A714" s="296" t="s">
        <v>305</v>
      </c>
      <c r="B714" s="194" t="s">
        <v>306</v>
      </c>
      <c r="C714" s="276"/>
      <c r="D714" s="276"/>
      <c r="E714" s="276"/>
      <c r="F714" s="276"/>
      <c r="G714" s="276"/>
      <c r="H714" s="276"/>
      <c r="I714" s="276"/>
      <c r="J714" s="276">
        <f>F715</f>
        <v>3055.43</v>
      </c>
      <c r="K714" s="313" t="s">
        <v>75</v>
      </c>
    </row>
    <row r="715" spans="1:11" ht="39.950000000000003" customHeight="1">
      <c r="A715" s="296"/>
      <c r="B715" s="194" t="s">
        <v>902</v>
      </c>
      <c r="C715" s="276"/>
      <c r="D715" s="276"/>
      <c r="E715" s="276"/>
      <c r="F715" s="276">
        <v>3055.43</v>
      </c>
      <c r="G715" s="276"/>
      <c r="H715" s="276"/>
      <c r="I715" s="276"/>
      <c r="J715" s="276"/>
      <c r="K715" s="313"/>
    </row>
    <row r="716" spans="1:11" ht="53.25" customHeight="1">
      <c r="A716" s="296" t="s">
        <v>307</v>
      </c>
      <c r="B716" s="194" t="s">
        <v>903</v>
      </c>
      <c r="C716" s="276"/>
      <c r="D716" s="276"/>
      <c r="E716" s="276"/>
      <c r="F716" s="276"/>
      <c r="G716" s="276"/>
      <c r="H716" s="276"/>
      <c r="I716" s="276"/>
      <c r="J716" s="276">
        <f>F717</f>
        <v>3055.43</v>
      </c>
      <c r="K716" s="313" t="s">
        <v>75</v>
      </c>
    </row>
    <row r="717" spans="1:11" ht="39.950000000000003" customHeight="1">
      <c r="A717" s="296"/>
      <c r="B717" s="194" t="s">
        <v>902</v>
      </c>
      <c r="C717" s="276"/>
      <c r="D717" s="276"/>
      <c r="E717" s="276"/>
      <c r="F717" s="276">
        <v>3055.43</v>
      </c>
      <c r="G717" s="276"/>
      <c r="H717" s="276"/>
      <c r="I717" s="276"/>
      <c r="J717" s="276"/>
      <c r="K717" s="313"/>
    </row>
    <row r="718" spans="1:11" ht="39.950000000000003" customHeight="1">
      <c r="A718" s="296" t="s">
        <v>309</v>
      </c>
      <c r="B718" s="194" t="s">
        <v>310</v>
      </c>
      <c r="C718" s="276"/>
      <c r="D718" s="276"/>
      <c r="E718" s="276"/>
      <c r="F718" s="276"/>
      <c r="G718" s="276"/>
      <c r="H718" s="276"/>
      <c r="I718" s="276"/>
      <c r="J718" s="276">
        <f>F719</f>
        <v>65.56</v>
      </c>
      <c r="K718" s="313" t="s">
        <v>75</v>
      </c>
    </row>
    <row r="719" spans="1:11" ht="39.950000000000003" customHeight="1">
      <c r="A719" s="296"/>
      <c r="B719" s="194" t="s">
        <v>904</v>
      </c>
      <c r="C719" s="276"/>
      <c r="D719" s="276"/>
      <c r="E719" s="276"/>
      <c r="F719" s="276">
        <v>65.56</v>
      </c>
      <c r="G719" s="276"/>
      <c r="H719" s="276"/>
      <c r="I719" s="276"/>
      <c r="J719" s="276"/>
      <c r="K719" s="313"/>
    </row>
    <row r="720" spans="1:11" s="124" customFormat="1" ht="39.950000000000003" customHeight="1">
      <c r="A720" s="296" t="s">
        <v>311</v>
      </c>
      <c r="B720" s="194" t="s">
        <v>905</v>
      </c>
      <c r="C720" s="99"/>
      <c r="D720" s="99"/>
      <c r="E720" s="273"/>
      <c r="F720" s="271"/>
      <c r="G720" s="272"/>
      <c r="H720" s="281"/>
      <c r="I720" s="272"/>
      <c r="J720" s="266">
        <f>E721</f>
        <v>699.3</v>
      </c>
      <c r="K720" s="312" t="s">
        <v>79</v>
      </c>
    </row>
    <row r="721" spans="1:11" s="124" customFormat="1" ht="39.950000000000003" customHeight="1">
      <c r="A721" s="303"/>
      <c r="B721" s="260" t="s">
        <v>906</v>
      </c>
      <c r="C721" s="99"/>
      <c r="D721" s="99"/>
      <c r="E721" s="266">
        <v>699.3</v>
      </c>
      <c r="F721" s="271"/>
      <c r="G721" s="272"/>
      <c r="H721" s="281"/>
      <c r="I721" s="272"/>
      <c r="J721" s="266"/>
      <c r="K721" s="312"/>
    </row>
    <row r="722" spans="1:11" ht="39.950000000000003" customHeight="1">
      <c r="A722" s="296" t="s">
        <v>315</v>
      </c>
      <c r="B722" s="194" t="s">
        <v>907</v>
      </c>
      <c r="C722" s="276"/>
      <c r="D722" s="276"/>
      <c r="E722" s="276"/>
      <c r="F722" s="276"/>
      <c r="G722" s="276"/>
      <c r="H722" s="276"/>
      <c r="I722" s="276"/>
      <c r="J722" s="276">
        <f>E723</f>
        <v>621</v>
      </c>
      <c r="K722" s="313" t="s">
        <v>317</v>
      </c>
    </row>
    <row r="723" spans="1:11" ht="39.950000000000003" customHeight="1">
      <c r="A723" s="296"/>
      <c r="B723" s="194" t="s">
        <v>908</v>
      </c>
      <c r="C723" s="276"/>
      <c r="D723" s="276"/>
      <c r="E723" s="276">
        <v>621</v>
      </c>
      <c r="F723" s="276"/>
      <c r="G723" s="276"/>
      <c r="H723" s="276"/>
      <c r="I723" s="276"/>
      <c r="J723" s="276"/>
      <c r="K723" s="313"/>
    </row>
    <row r="724" spans="1:11" ht="39.950000000000003" customHeight="1">
      <c r="A724" s="296" t="s">
        <v>318</v>
      </c>
      <c r="B724" s="194" t="s">
        <v>909</v>
      </c>
      <c r="C724" s="276"/>
      <c r="D724" s="276"/>
      <c r="E724" s="276"/>
      <c r="F724" s="276"/>
      <c r="G724" s="276"/>
      <c r="H724" s="276"/>
      <c r="I724" s="276"/>
      <c r="J724" s="276">
        <f>E725+E726+E727+E728</f>
        <v>19.2</v>
      </c>
      <c r="K724" s="313" t="s">
        <v>75</v>
      </c>
    </row>
    <row r="725" spans="1:11" ht="39.950000000000003" customHeight="1">
      <c r="A725" s="296"/>
      <c r="B725" s="194" t="s">
        <v>472</v>
      </c>
      <c r="C725" s="276"/>
      <c r="D725" s="276"/>
      <c r="E725" s="276">
        <v>4.8</v>
      </c>
      <c r="F725" s="276"/>
      <c r="G725" s="276"/>
      <c r="H725" s="276"/>
      <c r="I725" s="276"/>
      <c r="J725" s="276"/>
      <c r="K725" s="313"/>
    </row>
    <row r="726" spans="1:11" ht="39.950000000000003" customHeight="1">
      <c r="A726" s="296"/>
      <c r="B726" s="194" t="s">
        <v>473</v>
      </c>
      <c r="C726" s="276"/>
      <c r="D726" s="276"/>
      <c r="E726" s="276">
        <v>4.8</v>
      </c>
      <c r="F726" s="276"/>
      <c r="G726" s="276"/>
      <c r="H726" s="276"/>
      <c r="I726" s="276"/>
      <c r="J726" s="276"/>
      <c r="K726" s="313"/>
    </row>
    <row r="727" spans="1:11" ht="39.950000000000003" customHeight="1">
      <c r="A727" s="296"/>
      <c r="B727" s="194" t="s">
        <v>476</v>
      </c>
      <c r="C727" s="276"/>
      <c r="D727" s="276"/>
      <c r="E727" s="276">
        <v>4.8</v>
      </c>
      <c r="F727" s="276"/>
      <c r="G727" s="276"/>
      <c r="H727" s="276"/>
      <c r="I727" s="276"/>
      <c r="J727" s="276"/>
      <c r="K727" s="313"/>
    </row>
    <row r="728" spans="1:11" ht="39.950000000000003" customHeight="1">
      <c r="A728" s="296"/>
      <c r="B728" s="194" t="s">
        <v>477</v>
      </c>
      <c r="C728" s="276"/>
      <c r="D728" s="276"/>
      <c r="E728" s="276">
        <v>4.8</v>
      </c>
      <c r="F728" s="276"/>
      <c r="G728" s="276"/>
      <c r="H728" s="276"/>
      <c r="I728" s="276"/>
      <c r="J728" s="276"/>
      <c r="K728" s="313"/>
    </row>
    <row r="729" spans="1:11" ht="39.950000000000003" customHeight="1">
      <c r="A729" s="310">
        <v>16.399999999999999</v>
      </c>
      <c r="B729" s="207" t="s">
        <v>322</v>
      </c>
      <c r="C729" s="207"/>
      <c r="D729" s="207"/>
      <c r="E729" s="207"/>
      <c r="F729" s="207"/>
      <c r="G729" s="207"/>
      <c r="H729" s="207"/>
      <c r="I729" s="207"/>
      <c r="J729" s="207"/>
      <c r="K729" s="291"/>
    </row>
    <row r="730" spans="1:11" ht="39.950000000000003" customHeight="1">
      <c r="A730" s="296" t="s">
        <v>323</v>
      </c>
      <c r="B730" s="194" t="s">
        <v>324</v>
      </c>
      <c r="C730" s="276"/>
      <c r="D730" s="276"/>
      <c r="E730" s="276"/>
      <c r="F730" s="276"/>
      <c r="G730" s="276"/>
      <c r="H730" s="276"/>
      <c r="I730" s="276"/>
      <c r="J730" s="276">
        <f>E731</f>
        <v>25.97</v>
      </c>
      <c r="K730" s="313" t="s">
        <v>79</v>
      </c>
    </row>
    <row r="731" spans="1:11" ht="39.950000000000003" customHeight="1">
      <c r="A731" s="296"/>
      <c r="B731" s="194" t="s">
        <v>910</v>
      </c>
      <c r="C731" s="276"/>
      <c r="D731" s="276"/>
      <c r="E731" s="276">
        <v>25.97</v>
      </c>
      <c r="F731" s="276"/>
      <c r="G731" s="276"/>
      <c r="H731" s="276"/>
      <c r="I731" s="276"/>
      <c r="J731" s="276"/>
      <c r="K731" s="313"/>
    </row>
    <row r="732" spans="1:11" ht="39.950000000000003" customHeight="1">
      <c r="A732" s="296" t="s">
        <v>325</v>
      </c>
      <c r="B732" s="194" t="s">
        <v>327</v>
      </c>
      <c r="C732" s="276"/>
      <c r="D732" s="276"/>
      <c r="E732" s="276"/>
      <c r="F732" s="276"/>
      <c r="G732" s="276"/>
      <c r="H732" s="276"/>
      <c r="I732" s="276"/>
      <c r="J732" s="276">
        <f>C733</f>
        <v>105</v>
      </c>
      <c r="K732" s="313" t="s">
        <v>81</v>
      </c>
    </row>
    <row r="733" spans="1:11" ht="39.950000000000003" customHeight="1">
      <c r="A733" s="296"/>
      <c r="B733" s="194" t="s">
        <v>911</v>
      </c>
      <c r="C733" s="276">
        <v>105</v>
      </c>
      <c r="D733" s="276"/>
      <c r="E733" s="276"/>
      <c r="F733" s="276"/>
      <c r="G733" s="276"/>
      <c r="H733" s="276"/>
      <c r="I733" s="276"/>
      <c r="J733" s="276"/>
      <c r="K733" s="313"/>
    </row>
    <row r="734" spans="1:11" ht="39.950000000000003" customHeight="1">
      <c r="A734" s="296" t="s">
        <v>328</v>
      </c>
      <c r="B734" s="194" t="s">
        <v>912</v>
      </c>
      <c r="C734" s="276"/>
      <c r="D734" s="276"/>
      <c r="E734" s="276">
        <v>40</v>
      </c>
      <c r="F734" s="276"/>
      <c r="G734" s="276"/>
      <c r="H734" s="276"/>
      <c r="I734" s="276"/>
      <c r="J734" s="276">
        <f>E734</f>
        <v>40</v>
      </c>
      <c r="K734" s="313" t="s">
        <v>79</v>
      </c>
    </row>
    <row r="735" spans="1:11" ht="39.950000000000003" customHeight="1">
      <c r="A735" s="296" t="s">
        <v>330</v>
      </c>
      <c r="B735" s="194" t="s">
        <v>913</v>
      </c>
      <c r="C735" s="276">
        <v>2</v>
      </c>
      <c r="D735" s="276"/>
      <c r="E735" s="276"/>
      <c r="F735" s="276"/>
      <c r="G735" s="276"/>
      <c r="H735" s="276"/>
      <c r="I735" s="276"/>
      <c r="J735" s="276">
        <f>C735</f>
        <v>2</v>
      </c>
      <c r="K735" s="313" t="s">
        <v>81</v>
      </c>
    </row>
    <row r="736" spans="1:11" ht="39.950000000000003" customHeight="1">
      <c r="A736" s="282">
        <v>17</v>
      </c>
      <c r="B736" s="188" t="s">
        <v>334</v>
      </c>
      <c r="C736" s="188"/>
      <c r="D736" s="188"/>
      <c r="E736" s="188"/>
      <c r="F736" s="188"/>
      <c r="G736" s="188"/>
      <c r="H736" s="188"/>
      <c r="I736" s="188"/>
      <c r="J736" s="188"/>
      <c r="K736" s="283"/>
    </row>
    <row r="737" spans="1:11" ht="39.950000000000003" customHeight="1">
      <c r="A737" s="296">
        <v>17.100000000000001</v>
      </c>
      <c r="B737" s="260" t="s">
        <v>914</v>
      </c>
      <c r="C737" s="269">
        <v>1</v>
      </c>
      <c r="D737" s="269"/>
      <c r="E737" s="273"/>
      <c r="F737" s="271"/>
      <c r="G737" s="272"/>
      <c r="H737" s="281"/>
      <c r="I737" s="272"/>
      <c r="J737" s="269">
        <f>C737</f>
        <v>1</v>
      </c>
      <c r="K737" s="302" t="s">
        <v>81</v>
      </c>
    </row>
    <row r="738" spans="1:11" ht="51.75" customHeight="1">
      <c r="A738" s="303">
        <v>17.2</v>
      </c>
      <c r="B738" s="198" t="s">
        <v>338</v>
      </c>
      <c r="C738" s="269">
        <v>34</v>
      </c>
      <c r="D738" s="269"/>
      <c r="E738" s="273"/>
      <c r="F738" s="271"/>
      <c r="G738" s="272"/>
      <c r="H738" s="281"/>
      <c r="I738" s="272"/>
      <c r="J738" s="269">
        <f t="shared" ref="J738:J749" si="30">C738</f>
        <v>34</v>
      </c>
      <c r="K738" s="302" t="s">
        <v>81</v>
      </c>
    </row>
    <row r="739" spans="1:11" ht="49.5" customHeight="1">
      <c r="A739" s="303">
        <v>17.3</v>
      </c>
      <c r="B739" s="198" t="s">
        <v>338</v>
      </c>
      <c r="C739" s="269">
        <v>12</v>
      </c>
      <c r="D739" s="269"/>
      <c r="E739" s="273"/>
      <c r="F739" s="271"/>
      <c r="G739" s="272"/>
      <c r="H739" s="281"/>
      <c r="I739" s="272"/>
      <c r="J739" s="269">
        <f t="shared" ref="J739" si="31">C739</f>
        <v>12</v>
      </c>
      <c r="K739" s="302" t="s">
        <v>81</v>
      </c>
    </row>
    <row r="740" spans="1:11" ht="39.950000000000003" customHeight="1">
      <c r="A740" s="303">
        <v>17.399999999999999</v>
      </c>
      <c r="B740" s="198" t="s">
        <v>340</v>
      </c>
      <c r="C740" s="269"/>
      <c r="D740" s="269"/>
      <c r="E740" s="273"/>
      <c r="F740" s="271"/>
      <c r="G740" s="272"/>
      <c r="H740" s="281"/>
      <c r="I740" s="272"/>
      <c r="J740" s="269">
        <f>C741</f>
        <v>2</v>
      </c>
      <c r="K740" s="302" t="s">
        <v>81</v>
      </c>
    </row>
    <row r="741" spans="1:11" ht="39.950000000000003" customHeight="1">
      <c r="A741" s="303"/>
      <c r="B741" s="198" t="s">
        <v>915</v>
      </c>
      <c r="C741" s="269">
        <v>2</v>
      </c>
      <c r="D741" s="269"/>
      <c r="E741" s="273"/>
      <c r="F741" s="271"/>
      <c r="G741" s="272"/>
      <c r="H741" s="281"/>
      <c r="I741" s="272"/>
      <c r="J741" s="269"/>
      <c r="K741" s="302"/>
    </row>
    <row r="742" spans="1:11" ht="52.5" customHeight="1">
      <c r="A742" s="303">
        <v>17.5</v>
      </c>
      <c r="B742" s="198" t="s">
        <v>341</v>
      </c>
      <c r="C742" s="269"/>
      <c r="D742" s="269"/>
      <c r="E742" s="273"/>
      <c r="F742" s="271"/>
      <c r="G742" s="272"/>
      <c r="H742" s="281"/>
      <c r="I742" s="272"/>
      <c r="J742" s="269">
        <f>C743</f>
        <v>12</v>
      </c>
      <c r="K742" s="302" t="s">
        <v>81</v>
      </c>
    </row>
    <row r="743" spans="1:11" ht="39.950000000000003" customHeight="1">
      <c r="A743" s="303"/>
      <c r="B743" s="198" t="s">
        <v>915</v>
      </c>
      <c r="C743" s="269">
        <v>12</v>
      </c>
      <c r="D743" s="269"/>
      <c r="E743" s="273"/>
      <c r="F743" s="271"/>
      <c r="G743" s="272"/>
      <c r="H743" s="281"/>
      <c r="I743" s="272"/>
      <c r="J743" s="269"/>
      <c r="K743" s="302"/>
    </row>
    <row r="744" spans="1:11" ht="45" customHeight="1">
      <c r="A744" s="303">
        <v>17.600000000000001</v>
      </c>
      <c r="B744" s="198" t="s">
        <v>342</v>
      </c>
      <c r="C744" s="269"/>
      <c r="D744" s="269"/>
      <c r="E744" s="273"/>
      <c r="F744" s="271"/>
      <c r="G744" s="272"/>
      <c r="H744" s="281"/>
      <c r="I744" s="272"/>
      <c r="J744" s="269">
        <v>22</v>
      </c>
      <c r="K744" s="302" t="s">
        <v>81</v>
      </c>
    </row>
    <row r="745" spans="1:11" ht="39.950000000000003" customHeight="1">
      <c r="A745" s="303">
        <v>17.7</v>
      </c>
      <c r="B745" s="198" t="s">
        <v>343</v>
      </c>
      <c r="C745" s="269"/>
      <c r="D745" s="269"/>
      <c r="E745" s="273"/>
      <c r="F745" s="271"/>
      <c r="G745" s="272"/>
      <c r="H745" s="281"/>
      <c r="I745" s="272"/>
      <c r="J745" s="269">
        <f>C746</f>
        <v>51</v>
      </c>
      <c r="K745" s="302" t="s">
        <v>81</v>
      </c>
    </row>
    <row r="746" spans="1:11" ht="39.950000000000003" customHeight="1">
      <c r="A746" s="303"/>
      <c r="B746" s="198" t="s">
        <v>916</v>
      </c>
      <c r="C746" s="269">
        <v>51</v>
      </c>
      <c r="D746" s="269"/>
      <c r="E746" s="273"/>
      <c r="F746" s="271"/>
      <c r="G746" s="272"/>
      <c r="H746" s="281"/>
      <c r="I746" s="272"/>
      <c r="J746" s="269"/>
      <c r="K746" s="302"/>
    </row>
    <row r="747" spans="1:11" ht="39.950000000000003" customHeight="1">
      <c r="A747" s="303">
        <v>17.8</v>
      </c>
      <c r="B747" s="198" t="s">
        <v>344</v>
      </c>
      <c r="C747" s="269"/>
      <c r="D747" s="269"/>
      <c r="E747" s="273"/>
      <c r="F747" s="271"/>
      <c r="G747" s="272"/>
      <c r="H747" s="281"/>
      <c r="I747" s="272"/>
      <c r="J747" s="269">
        <f>C748</f>
        <v>6</v>
      </c>
      <c r="K747" s="302" t="s">
        <v>81</v>
      </c>
    </row>
    <row r="748" spans="1:11" ht="39.950000000000003" customHeight="1">
      <c r="A748" s="303"/>
      <c r="B748" s="198" t="s">
        <v>917</v>
      </c>
      <c r="C748" s="269">
        <v>6</v>
      </c>
      <c r="D748" s="269"/>
      <c r="E748" s="273"/>
      <c r="F748" s="271"/>
      <c r="G748" s="272"/>
      <c r="H748" s="281"/>
      <c r="I748" s="272"/>
      <c r="J748" s="269"/>
      <c r="K748" s="302"/>
    </row>
    <row r="749" spans="1:11" ht="39.950000000000003" customHeight="1">
      <c r="A749" s="303">
        <v>17.899999999999999</v>
      </c>
      <c r="B749" s="198" t="s">
        <v>345</v>
      </c>
      <c r="C749" s="269">
        <v>9</v>
      </c>
      <c r="D749" s="269"/>
      <c r="E749" s="273"/>
      <c r="F749" s="271"/>
      <c r="G749" s="272"/>
      <c r="H749" s="281"/>
      <c r="I749" s="272"/>
      <c r="J749" s="269">
        <f t="shared" si="30"/>
        <v>9</v>
      </c>
      <c r="K749" s="302" t="s">
        <v>81</v>
      </c>
    </row>
    <row r="750" spans="1:11" ht="39.950000000000003" customHeight="1">
      <c r="A750" s="304">
        <v>17.100000000000001</v>
      </c>
      <c r="B750" s="198" t="s">
        <v>346</v>
      </c>
      <c r="C750" s="269"/>
      <c r="D750" s="269"/>
      <c r="E750" s="273"/>
      <c r="F750" s="271"/>
      <c r="G750" s="272"/>
      <c r="H750" s="281"/>
      <c r="I750" s="272"/>
      <c r="J750" s="269">
        <f>C751</f>
        <v>7</v>
      </c>
      <c r="K750" s="302" t="s">
        <v>81</v>
      </c>
    </row>
    <row r="751" spans="1:11" ht="39.950000000000003" customHeight="1">
      <c r="A751" s="304"/>
      <c r="B751" s="198" t="s">
        <v>918</v>
      </c>
      <c r="C751" s="269">
        <v>7</v>
      </c>
      <c r="D751" s="269"/>
      <c r="E751" s="273"/>
      <c r="F751" s="271"/>
      <c r="G751" s="272"/>
      <c r="H751" s="281"/>
      <c r="I751" s="272"/>
      <c r="J751" s="269"/>
      <c r="K751" s="302"/>
    </row>
    <row r="752" spans="1:11" ht="39.950000000000003" customHeight="1">
      <c r="A752" s="304">
        <v>17.11</v>
      </c>
      <c r="B752" s="198" t="s">
        <v>347</v>
      </c>
      <c r="C752" s="269"/>
      <c r="D752" s="269"/>
      <c r="E752" s="273"/>
      <c r="F752" s="271"/>
      <c r="G752" s="272"/>
      <c r="H752" s="281"/>
      <c r="I752" s="272"/>
      <c r="J752" s="269">
        <f>C753+C754</f>
        <v>55</v>
      </c>
      <c r="K752" s="302" t="s">
        <v>81</v>
      </c>
    </row>
    <row r="753" spans="1:11" ht="39.950000000000003" customHeight="1">
      <c r="A753" s="303"/>
      <c r="B753" s="198" t="s">
        <v>919</v>
      </c>
      <c r="C753" s="269">
        <v>51</v>
      </c>
      <c r="D753" s="269"/>
      <c r="E753" s="273"/>
      <c r="F753" s="271"/>
      <c r="G753" s="272"/>
      <c r="H753" s="281"/>
      <c r="I753" s="272"/>
      <c r="J753" s="269"/>
      <c r="K753" s="302"/>
    </row>
    <row r="754" spans="1:11" ht="39.950000000000003" customHeight="1">
      <c r="A754" s="303"/>
      <c r="B754" s="341" t="s">
        <v>664</v>
      </c>
      <c r="C754" s="269">
        <v>4</v>
      </c>
      <c r="D754" s="269"/>
      <c r="E754" s="273"/>
      <c r="F754" s="269"/>
      <c r="G754" s="272"/>
      <c r="H754" s="281"/>
      <c r="I754" s="272"/>
      <c r="J754" s="269"/>
      <c r="K754" s="302"/>
    </row>
    <row r="755" spans="1:11" ht="39.950000000000003" customHeight="1">
      <c r="A755" s="304">
        <v>17.12</v>
      </c>
      <c r="B755" s="198" t="s">
        <v>348</v>
      </c>
      <c r="C755" s="269"/>
      <c r="D755" s="269"/>
      <c r="E755" s="273"/>
      <c r="F755" s="271"/>
      <c r="G755" s="272"/>
      <c r="H755" s="281"/>
      <c r="I755" s="272"/>
      <c r="J755" s="269">
        <f>C756</f>
        <v>1</v>
      </c>
      <c r="K755" s="302" t="s">
        <v>81</v>
      </c>
    </row>
    <row r="756" spans="1:11" ht="39.950000000000003" customHeight="1">
      <c r="A756" s="303"/>
      <c r="B756" s="198" t="s">
        <v>920</v>
      </c>
      <c r="C756" s="269">
        <v>1</v>
      </c>
      <c r="D756" s="269"/>
      <c r="E756" s="273"/>
      <c r="F756" s="271"/>
      <c r="G756" s="272"/>
      <c r="H756" s="281"/>
      <c r="I756" s="272"/>
      <c r="J756" s="269"/>
      <c r="K756" s="302"/>
    </row>
    <row r="757" spans="1:11" ht="54" customHeight="1">
      <c r="A757" s="304">
        <v>17.13</v>
      </c>
      <c r="B757" s="198" t="s">
        <v>349</v>
      </c>
      <c r="C757" s="269"/>
      <c r="D757" s="269"/>
      <c r="E757" s="273"/>
      <c r="F757" s="271"/>
      <c r="G757" s="272"/>
      <c r="H757" s="281"/>
      <c r="I757" s="272"/>
      <c r="J757" s="269">
        <f>C758</f>
        <v>3</v>
      </c>
      <c r="K757" s="302" t="s">
        <v>81</v>
      </c>
    </row>
    <row r="758" spans="1:11" ht="39.950000000000003" customHeight="1">
      <c r="A758" s="303"/>
      <c r="B758" s="198" t="s">
        <v>921</v>
      </c>
      <c r="C758" s="269">
        <v>3</v>
      </c>
      <c r="D758" s="269"/>
      <c r="E758" s="273"/>
      <c r="F758" s="271"/>
      <c r="G758" s="272"/>
      <c r="H758" s="281"/>
      <c r="I758" s="272"/>
      <c r="J758" s="269"/>
      <c r="K758" s="302"/>
    </row>
    <row r="759" spans="1:11" ht="39.950000000000003" customHeight="1">
      <c r="A759" s="304">
        <v>17.14</v>
      </c>
      <c r="B759" s="201" t="s">
        <v>350</v>
      </c>
      <c r="C759" s="269"/>
      <c r="D759" s="269"/>
      <c r="E759" s="273"/>
      <c r="F759" s="271"/>
      <c r="G759" s="272"/>
      <c r="H759" s="281"/>
      <c r="I759" s="272"/>
      <c r="J759" s="269">
        <f>C760</f>
        <v>3</v>
      </c>
      <c r="K759" s="302" t="s">
        <v>81</v>
      </c>
    </row>
    <row r="760" spans="1:11" ht="39.950000000000003" customHeight="1">
      <c r="A760" s="304"/>
      <c r="B760" s="201" t="s">
        <v>922</v>
      </c>
      <c r="C760" s="269">
        <v>3</v>
      </c>
      <c r="D760" s="269"/>
      <c r="E760" s="273"/>
      <c r="F760" s="271"/>
      <c r="G760" s="272"/>
      <c r="H760" s="281"/>
      <c r="I760" s="272"/>
      <c r="J760" s="269"/>
      <c r="K760" s="302"/>
    </row>
    <row r="761" spans="1:11" ht="39.950000000000003" customHeight="1">
      <c r="A761" s="304">
        <v>17.149999999999999</v>
      </c>
      <c r="B761" s="201" t="s">
        <v>351</v>
      </c>
      <c r="C761" s="269">
        <v>8</v>
      </c>
      <c r="D761" s="269"/>
      <c r="E761" s="273"/>
      <c r="F761" s="271"/>
      <c r="G761" s="272"/>
      <c r="H761" s="281"/>
      <c r="I761" s="272"/>
      <c r="J761" s="269">
        <f t="shared" ref="J761" si="32">C761</f>
        <v>8</v>
      </c>
      <c r="K761" s="302" t="s">
        <v>81</v>
      </c>
    </row>
    <row r="762" spans="1:11" ht="39.950000000000003" customHeight="1">
      <c r="A762" s="304">
        <v>17.16</v>
      </c>
      <c r="B762" s="201" t="s">
        <v>352</v>
      </c>
      <c r="C762" s="269"/>
      <c r="D762" s="269"/>
      <c r="E762" s="273"/>
      <c r="F762" s="271"/>
      <c r="G762" s="272"/>
      <c r="H762" s="281"/>
      <c r="I762" s="272"/>
      <c r="J762" s="269">
        <f>C763</f>
        <v>1</v>
      </c>
      <c r="K762" s="302" t="s">
        <v>81</v>
      </c>
    </row>
    <row r="763" spans="1:11" ht="39.950000000000003" customHeight="1">
      <c r="A763" s="304"/>
      <c r="B763" s="201" t="s">
        <v>923</v>
      </c>
      <c r="C763" s="269">
        <v>1</v>
      </c>
      <c r="D763" s="269"/>
      <c r="E763" s="273"/>
      <c r="F763" s="271"/>
      <c r="G763" s="272"/>
      <c r="H763" s="281"/>
      <c r="I763" s="272"/>
      <c r="J763" s="269"/>
      <c r="K763" s="302"/>
    </row>
    <row r="764" spans="1:11" ht="39.950000000000003" customHeight="1">
      <c r="A764" s="304">
        <v>17.170000000000002</v>
      </c>
      <c r="B764" s="198" t="s">
        <v>353</v>
      </c>
      <c r="C764" s="269"/>
      <c r="D764" s="269"/>
      <c r="E764" s="273"/>
      <c r="F764" s="271"/>
      <c r="G764" s="272"/>
      <c r="H764" s="281"/>
      <c r="I764" s="272"/>
      <c r="J764" s="269">
        <f>F765+F766+F767</f>
        <v>102.45</v>
      </c>
      <c r="K764" s="302" t="s">
        <v>75</v>
      </c>
    </row>
    <row r="765" spans="1:11" ht="39.950000000000003" customHeight="1">
      <c r="A765" s="303"/>
      <c r="B765" s="198" t="s">
        <v>924</v>
      </c>
      <c r="C765" s="269"/>
      <c r="D765" s="269"/>
      <c r="E765" s="273"/>
      <c r="F765" s="269">
        <v>93.75</v>
      </c>
      <c r="G765" s="272"/>
      <c r="H765" s="281"/>
      <c r="I765" s="272"/>
      <c r="J765" s="269"/>
      <c r="K765" s="302"/>
    </row>
    <row r="766" spans="1:11" ht="39.950000000000003" customHeight="1">
      <c r="A766" s="303"/>
      <c r="B766" s="198" t="s">
        <v>925</v>
      </c>
      <c r="C766" s="269"/>
      <c r="D766" s="269"/>
      <c r="E766" s="273"/>
      <c r="F766" s="269">
        <v>3.9</v>
      </c>
      <c r="G766" s="272"/>
      <c r="H766" s="281"/>
      <c r="I766" s="272"/>
      <c r="J766" s="269"/>
      <c r="K766" s="302"/>
    </row>
    <row r="767" spans="1:11" ht="39.950000000000003" customHeight="1">
      <c r="A767" s="303"/>
      <c r="B767" s="341" t="s">
        <v>664</v>
      </c>
      <c r="C767" s="269"/>
      <c r="D767" s="269"/>
      <c r="E767" s="273"/>
      <c r="F767" s="269">
        <f>2.4*2</f>
        <v>4.8</v>
      </c>
      <c r="G767" s="272"/>
      <c r="H767" s="281"/>
      <c r="I767" s="272"/>
      <c r="J767" s="269"/>
      <c r="K767" s="302"/>
    </row>
    <row r="768" spans="1:11" ht="39.950000000000003" customHeight="1">
      <c r="A768" s="304">
        <v>17.18</v>
      </c>
      <c r="B768" s="198" t="s">
        <v>354</v>
      </c>
      <c r="C768" s="269">
        <v>6</v>
      </c>
      <c r="D768" s="269"/>
      <c r="E768" s="273"/>
      <c r="F768" s="271"/>
      <c r="G768" s="272"/>
      <c r="H768" s="281"/>
      <c r="I768" s="272"/>
      <c r="J768" s="269">
        <f>C768</f>
        <v>6</v>
      </c>
      <c r="K768" s="302" t="s">
        <v>81</v>
      </c>
    </row>
    <row r="769" spans="1:11" ht="39.950000000000003" customHeight="1">
      <c r="A769" s="304">
        <v>17.190000000000001</v>
      </c>
      <c r="B769" s="198" t="s">
        <v>355</v>
      </c>
      <c r="C769" s="269">
        <v>2</v>
      </c>
      <c r="D769" s="269"/>
      <c r="E769" s="273"/>
      <c r="F769" s="271"/>
      <c r="G769" s="272"/>
      <c r="H769" s="281"/>
      <c r="I769" s="272"/>
      <c r="J769" s="269">
        <f>C769</f>
        <v>2</v>
      </c>
      <c r="K769" s="302" t="s">
        <v>81</v>
      </c>
    </row>
    <row r="770" spans="1:11" ht="39.950000000000003" customHeight="1">
      <c r="A770" s="304">
        <v>17.2</v>
      </c>
      <c r="B770" s="198" t="s">
        <v>357</v>
      </c>
      <c r="C770" s="269">
        <v>3</v>
      </c>
      <c r="D770" s="269"/>
      <c r="E770" s="273"/>
      <c r="F770" s="271"/>
      <c r="G770" s="272"/>
      <c r="H770" s="281"/>
      <c r="I770" s="272"/>
      <c r="J770" s="269">
        <f>C770</f>
        <v>3</v>
      </c>
      <c r="K770" s="302" t="s">
        <v>81</v>
      </c>
    </row>
    <row r="771" spans="1:11" ht="49.5" customHeight="1">
      <c r="A771" s="304">
        <v>17.21</v>
      </c>
      <c r="B771" s="198" t="s">
        <v>358</v>
      </c>
      <c r="C771" s="269">
        <v>8</v>
      </c>
      <c r="D771" s="269"/>
      <c r="E771" s="273"/>
      <c r="F771" s="271"/>
      <c r="G771" s="272"/>
      <c r="H771" s="281"/>
      <c r="I771" s="272"/>
      <c r="J771" s="269">
        <f>C771</f>
        <v>8</v>
      </c>
      <c r="K771" s="302" t="s">
        <v>81</v>
      </c>
    </row>
    <row r="772" spans="1:11" ht="39.950000000000003" customHeight="1">
      <c r="A772" s="304">
        <v>17.22</v>
      </c>
      <c r="B772" s="198" t="s">
        <v>359</v>
      </c>
      <c r="C772" s="269"/>
      <c r="D772" s="269"/>
      <c r="E772" s="273"/>
      <c r="F772" s="271"/>
      <c r="G772" s="272"/>
      <c r="H772" s="281"/>
      <c r="I772" s="272"/>
      <c r="J772" s="269">
        <f>C773</f>
        <v>30</v>
      </c>
      <c r="K772" s="302" t="s">
        <v>81</v>
      </c>
    </row>
    <row r="773" spans="1:11" ht="39.950000000000003" customHeight="1">
      <c r="A773" s="304"/>
      <c r="B773" s="198" t="s">
        <v>926</v>
      </c>
      <c r="C773" s="269">
        <v>30</v>
      </c>
      <c r="D773" s="269"/>
      <c r="E773" s="273"/>
      <c r="F773" s="271"/>
      <c r="G773" s="272"/>
      <c r="H773" s="281"/>
      <c r="I773" s="272"/>
      <c r="J773" s="269"/>
      <c r="K773" s="302"/>
    </row>
    <row r="774" spans="1:11" ht="39.950000000000003" customHeight="1">
      <c r="A774" s="304">
        <v>17.23</v>
      </c>
      <c r="B774" s="198" t="s">
        <v>360</v>
      </c>
      <c r="C774" s="269"/>
      <c r="D774" s="269"/>
      <c r="E774" s="273"/>
      <c r="F774" s="271"/>
      <c r="G774" s="272"/>
      <c r="H774" s="281"/>
      <c r="I774" s="272"/>
      <c r="J774" s="269">
        <f>C775</f>
        <v>1</v>
      </c>
      <c r="K774" s="302" t="s">
        <v>81</v>
      </c>
    </row>
    <row r="775" spans="1:11" ht="39.950000000000003" customHeight="1">
      <c r="A775" s="304"/>
      <c r="B775" s="198" t="s">
        <v>927</v>
      </c>
      <c r="C775" s="269">
        <v>1</v>
      </c>
      <c r="D775" s="269"/>
      <c r="E775" s="273"/>
      <c r="F775" s="271"/>
      <c r="G775" s="272"/>
      <c r="H775" s="281"/>
      <c r="I775" s="272"/>
      <c r="J775" s="269"/>
      <c r="K775" s="302"/>
    </row>
    <row r="776" spans="1:11" ht="39.950000000000003" customHeight="1">
      <c r="A776" s="304">
        <v>17.239999999999998</v>
      </c>
      <c r="B776" s="198" t="s">
        <v>361</v>
      </c>
      <c r="C776" s="269"/>
      <c r="D776" s="269"/>
      <c r="E776" s="273"/>
      <c r="F776" s="271"/>
      <c r="G776" s="272"/>
      <c r="H776" s="281"/>
      <c r="I776" s="272"/>
      <c r="J776" s="269">
        <f>C777</f>
        <v>25</v>
      </c>
      <c r="K776" s="302" t="s">
        <v>81</v>
      </c>
    </row>
    <row r="777" spans="1:11" ht="39.950000000000003" customHeight="1">
      <c r="A777" s="304"/>
      <c r="B777" s="198" t="s">
        <v>928</v>
      </c>
      <c r="C777" s="269">
        <v>25</v>
      </c>
      <c r="D777" s="269"/>
      <c r="E777" s="273"/>
      <c r="F777" s="271"/>
      <c r="G777" s="272"/>
      <c r="H777" s="281"/>
      <c r="I777" s="272"/>
      <c r="J777" s="269"/>
      <c r="K777" s="302"/>
    </row>
    <row r="778" spans="1:11" ht="39.950000000000003" customHeight="1">
      <c r="A778" s="304">
        <v>17.25</v>
      </c>
      <c r="B778" s="198" t="s">
        <v>929</v>
      </c>
      <c r="C778" s="269"/>
      <c r="D778" s="269"/>
      <c r="E778" s="273"/>
      <c r="F778" s="271"/>
      <c r="G778" s="272"/>
      <c r="H778" s="281"/>
      <c r="I778" s="272"/>
      <c r="J778" s="269">
        <f>C779</f>
        <v>7.68</v>
      </c>
      <c r="K778" s="302" t="s">
        <v>81</v>
      </c>
    </row>
    <row r="779" spans="1:11" ht="39.950000000000003" customHeight="1">
      <c r="A779" s="304"/>
      <c r="B779" s="198" t="s">
        <v>930</v>
      </c>
      <c r="C779" s="269">
        <f>4*1.92</f>
        <v>7.68</v>
      </c>
      <c r="D779" s="269"/>
      <c r="E779" s="273"/>
      <c r="F779" s="271"/>
      <c r="G779" s="272"/>
      <c r="H779" s="281"/>
      <c r="I779" s="272"/>
      <c r="J779" s="269"/>
      <c r="K779" s="302"/>
    </row>
    <row r="780" spans="1:11" ht="50.1" customHeight="1">
      <c r="A780" s="304">
        <v>17.260000000000002</v>
      </c>
      <c r="B780" s="198" t="s">
        <v>363</v>
      </c>
      <c r="C780" s="269"/>
      <c r="D780" s="269"/>
      <c r="E780" s="273"/>
      <c r="F780" s="271"/>
      <c r="G780" s="272"/>
      <c r="H780" s="281"/>
      <c r="I780" s="272"/>
      <c r="J780" s="269">
        <f>C781</f>
        <v>1</v>
      </c>
      <c r="K780" s="302" t="s">
        <v>81</v>
      </c>
    </row>
    <row r="781" spans="1:11" ht="39.950000000000003" customHeight="1">
      <c r="A781" s="304"/>
      <c r="B781" s="198" t="s">
        <v>930</v>
      </c>
      <c r="C781" s="269">
        <v>1</v>
      </c>
      <c r="D781" s="269"/>
      <c r="E781" s="273"/>
      <c r="F781" s="271"/>
      <c r="G781" s="272"/>
      <c r="H781" s="281"/>
      <c r="I781" s="272"/>
      <c r="J781" s="269"/>
      <c r="K781" s="302"/>
    </row>
    <row r="782" spans="1:11" ht="39.950000000000003" customHeight="1">
      <c r="A782" s="304">
        <v>17.27</v>
      </c>
      <c r="B782" s="194" t="s">
        <v>931</v>
      </c>
      <c r="C782" s="270"/>
      <c r="D782" s="270"/>
      <c r="E782" s="276"/>
      <c r="F782" s="276"/>
      <c r="G782" s="272"/>
      <c r="H782" s="281"/>
      <c r="I782" s="272"/>
      <c r="J782" s="276">
        <f>C783</f>
        <v>14</v>
      </c>
      <c r="K782" s="313" t="s">
        <v>81</v>
      </c>
    </row>
    <row r="783" spans="1:11" ht="39.950000000000003" customHeight="1">
      <c r="A783" s="296"/>
      <c r="B783" s="194" t="s">
        <v>932</v>
      </c>
      <c r="C783" s="276">
        <v>14</v>
      </c>
      <c r="D783" s="276"/>
      <c r="E783" s="276"/>
      <c r="F783" s="276"/>
      <c r="G783" s="272"/>
      <c r="H783" s="281"/>
      <c r="I783" s="272"/>
      <c r="J783" s="276"/>
      <c r="K783" s="313"/>
    </row>
    <row r="784" spans="1:11" ht="50.1" customHeight="1">
      <c r="A784" s="304">
        <v>17.28</v>
      </c>
      <c r="B784" s="194" t="s">
        <v>365</v>
      </c>
      <c r="C784" s="276">
        <v>2</v>
      </c>
      <c r="D784" s="270"/>
      <c r="E784" s="276"/>
      <c r="F784" s="276"/>
      <c r="G784" s="272"/>
      <c r="H784" s="281"/>
      <c r="I784" s="272"/>
      <c r="J784" s="276">
        <f>C784</f>
        <v>2</v>
      </c>
      <c r="K784" s="313" t="s">
        <v>81</v>
      </c>
    </row>
    <row r="785" spans="1:11" ht="50.1" customHeight="1">
      <c r="A785" s="301">
        <v>17.29</v>
      </c>
      <c r="B785" s="97" t="s">
        <v>892</v>
      </c>
      <c r="C785" s="269">
        <v>2</v>
      </c>
      <c r="D785" s="269"/>
      <c r="E785" s="278"/>
      <c r="F785" s="278"/>
      <c r="G785" s="278"/>
      <c r="H785" s="278"/>
      <c r="I785" s="278"/>
      <c r="J785" s="99">
        <v>2</v>
      </c>
      <c r="K785" s="313" t="s">
        <v>81</v>
      </c>
    </row>
    <row r="786" spans="1:11" ht="50.1" customHeight="1">
      <c r="A786" s="304">
        <v>17.3</v>
      </c>
      <c r="B786" s="339" t="s">
        <v>368</v>
      </c>
      <c r="C786" s="269"/>
      <c r="D786" s="269"/>
      <c r="E786" s="278"/>
      <c r="F786" s="278"/>
      <c r="G786" s="278"/>
      <c r="H786" s="278"/>
      <c r="I786" s="278"/>
      <c r="J786" s="99">
        <f>C787</f>
        <v>4</v>
      </c>
      <c r="K786" s="313" t="s">
        <v>81</v>
      </c>
    </row>
    <row r="787" spans="1:11" ht="39.950000000000003" customHeight="1">
      <c r="A787" s="304"/>
      <c r="B787" s="339" t="s">
        <v>664</v>
      </c>
      <c r="C787" s="269">
        <v>4</v>
      </c>
      <c r="D787" s="269"/>
      <c r="E787" s="278"/>
      <c r="F787" s="278"/>
      <c r="G787" s="278"/>
      <c r="H787" s="278"/>
      <c r="I787" s="278"/>
      <c r="J787" s="99"/>
      <c r="K787" s="313"/>
    </row>
    <row r="788" spans="1:11" ht="39.950000000000003" customHeight="1">
      <c r="A788" s="304">
        <v>17.309999999999999</v>
      </c>
      <c r="B788" s="339" t="s">
        <v>369</v>
      </c>
      <c r="C788" s="269">
        <f>C768+C770</f>
        <v>9</v>
      </c>
      <c r="D788" s="269"/>
      <c r="E788" s="278"/>
      <c r="F788" s="278"/>
      <c r="G788" s="278"/>
      <c r="H788" s="278"/>
      <c r="I788" s="278"/>
      <c r="J788" s="99">
        <f>C788</f>
        <v>9</v>
      </c>
      <c r="K788" s="313" t="s">
        <v>81</v>
      </c>
    </row>
    <row r="789" spans="1:11" ht="38.25" customHeight="1">
      <c r="A789" s="304">
        <v>17.32</v>
      </c>
      <c r="B789" s="339" t="s">
        <v>370</v>
      </c>
      <c r="C789" s="269">
        <f>C769</f>
        <v>2</v>
      </c>
      <c r="D789" s="269"/>
      <c r="E789" s="278"/>
      <c r="F789" s="278"/>
      <c r="G789" s="278"/>
      <c r="H789" s="278"/>
      <c r="I789" s="278"/>
      <c r="J789" s="99">
        <f>C789</f>
        <v>2</v>
      </c>
      <c r="K789" s="313" t="s">
        <v>81</v>
      </c>
    </row>
    <row r="790" spans="1:11" ht="38.25" customHeight="1">
      <c r="A790" s="304">
        <v>17.329999999999998</v>
      </c>
      <c r="B790" s="339" t="s">
        <v>371</v>
      </c>
      <c r="C790" s="269">
        <f>C788+C789</f>
        <v>11</v>
      </c>
      <c r="D790" s="269"/>
      <c r="E790" s="278"/>
      <c r="F790" s="278"/>
      <c r="G790" s="278"/>
      <c r="H790" s="278"/>
      <c r="I790" s="278"/>
      <c r="J790" s="99">
        <f>C790</f>
        <v>11</v>
      </c>
      <c r="K790" s="313" t="s">
        <v>81</v>
      </c>
    </row>
    <row r="791" spans="1:11" ht="50.1" customHeight="1">
      <c r="A791" s="304">
        <v>17.34</v>
      </c>
      <c r="B791" s="339" t="s">
        <v>933</v>
      </c>
      <c r="C791" s="269">
        <v>46</v>
      </c>
      <c r="D791" s="269"/>
      <c r="E791" s="278"/>
      <c r="F791" s="278"/>
      <c r="G791" s="278"/>
      <c r="H791" s="278"/>
      <c r="I791" s="278"/>
      <c r="J791" s="99">
        <f>C791</f>
        <v>46</v>
      </c>
      <c r="K791" s="313" t="s">
        <v>81</v>
      </c>
    </row>
    <row r="792" spans="1:11" ht="38.25" customHeight="1">
      <c r="A792" s="304">
        <v>17.350000000000001</v>
      </c>
      <c r="B792" s="339" t="s">
        <v>377</v>
      </c>
      <c r="C792" s="269"/>
      <c r="D792" s="269"/>
      <c r="E792" s="278"/>
      <c r="F792" s="278"/>
      <c r="G792" s="278"/>
      <c r="H792" s="278"/>
      <c r="I792" s="278"/>
      <c r="J792" s="99">
        <f>C793</f>
        <v>31</v>
      </c>
      <c r="K792" s="313" t="s">
        <v>81</v>
      </c>
    </row>
    <row r="793" spans="1:11" ht="38.25" customHeight="1">
      <c r="A793" s="304"/>
      <c r="B793" s="339" t="s">
        <v>934</v>
      </c>
      <c r="C793" s="269">
        <v>31</v>
      </c>
      <c r="D793" s="269"/>
      <c r="E793" s="278"/>
      <c r="F793" s="278"/>
      <c r="G793" s="278"/>
      <c r="H793" s="278"/>
      <c r="I793" s="278"/>
      <c r="J793" s="99"/>
      <c r="K793" s="313"/>
    </row>
    <row r="794" spans="1:11" ht="39.950000000000003" customHeight="1">
      <c r="A794" s="282">
        <v>18</v>
      </c>
      <c r="B794" s="188" t="s">
        <v>378</v>
      </c>
      <c r="C794" s="188"/>
      <c r="D794" s="188"/>
      <c r="E794" s="188"/>
      <c r="F794" s="188"/>
      <c r="G794" s="188"/>
      <c r="H794" s="188"/>
      <c r="I794" s="188"/>
      <c r="J794" s="188"/>
      <c r="K794" s="283"/>
    </row>
    <row r="795" spans="1:11" ht="69.95" customHeight="1">
      <c r="A795" s="303">
        <v>18.100000000000001</v>
      </c>
      <c r="B795" s="194" t="s">
        <v>935</v>
      </c>
      <c r="C795" s="266"/>
      <c r="D795" s="266"/>
      <c r="E795" s="273"/>
      <c r="F795" s="271"/>
      <c r="G795" s="272"/>
      <c r="H795" s="281"/>
      <c r="I795" s="272"/>
      <c r="J795" s="266">
        <f>C796</f>
        <v>709</v>
      </c>
      <c r="K795" s="306" t="s">
        <v>81</v>
      </c>
    </row>
    <row r="796" spans="1:11" ht="41.25" customHeight="1">
      <c r="A796" s="304"/>
      <c r="B796" s="194" t="s">
        <v>936</v>
      </c>
      <c r="C796" s="266">
        <v>709</v>
      </c>
      <c r="D796" s="266"/>
      <c r="E796" s="273"/>
      <c r="F796" s="271"/>
      <c r="G796" s="272"/>
      <c r="H796" s="281"/>
      <c r="I796" s="272"/>
      <c r="J796" s="266"/>
      <c r="K796" s="306"/>
    </row>
    <row r="797" spans="1:11" ht="38.25" customHeight="1">
      <c r="A797" s="303">
        <v>18.2</v>
      </c>
      <c r="B797" s="194" t="s">
        <v>383</v>
      </c>
      <c r="C797" s="266"/>
      <c r="D797" s="266"/>
      <c r="E797" s="273"/>
      <c r="F797" s="271"/>
      <c r="G797" s="272"/>
      <c r="H797" s="281"/>
      <c r="I797" s="272"/>
      <c r="J797" s="266">
        <f>C798</f>
        <v>14</v>
      </c>
      <c r="K797" s="306" t="s">
        <v>81</v>
      </c>
    </row>
    <row r="798" spans="1:11" ht="41.25" customHeight="1">
      <c r="A798" s="304"/>
      <c r="B798" s="194" t="s">
        <v>937</v>
      </c>
      <c r="C798" s="266">
        <v>14</v>
      </c>
      <c r="D798" s="266"/>
      <c r="E798" s="273"/>
      <c r="F798" s="271"/>
      <c r="G798" s="272"/>
      <c r="H798" s="281"/>
      <c r="I798" s="272"/>
      <c r="J798" s="266"/>
      <c r="K798" s="306"/>
    </row>
    <row r="799" spans="1:11" ht="39.950000000000003" customHeight="1">
      <c r="A799" s="303">
        <v>18.3</v>
      </c>
      <c r="B799" s="194" t="s">
        <v>384</v>
      </c>
      <c r="C799" s="266">
        <v>101</v>
      </c>
      <c r="D799" s="266"/>
      <c r="E799" s="273"/>
      <c r="F799" s="271"/>
      <c r="G799" s="272"/>
      <c r="H799" s="281"/>
      <c r="I799" s="272"/>
      <c r="J799" s="266">
        <v>101</v>
      </c>
      <c r="K799" s="306" t="s">
        <v>81</v>
      </c>
    </row>
    <row r="800" spans="1:11" ht="39.950000000000003" customHeight="1">
      <c r="A800" s="303"/>
      <c r="B800" s="194" t="s">
        <v>938</v>
      </c>
      <c r="C800" s="266"/>
      <c r="D800" s="266"/>
      <c r="E800" s="273"/>
      <c r="F800" s="271"/>
      <c r="G800" s="272"/>
      <c r="H800" s="281"/>
      <c r="I800" s="272"/>
      <c r="J800" s="266"/>
      <c r="K800" s="306"/>
    </row>
    <row r="801" spans="1:11" ht="39.950000000000003" customHeight="1">
      <c r="A801" s="303">
        <v>18.399999999999999</v>
      </c>
      <c r="B801" s="194" t="s">
        <v>385</v>
      </c>
      <c r="C801" s="266">
        <v>22</v>
      </c>
      <c r="D801" s="266"/>
      <c r="E801" s="273"/>
      <c r="F801" s="271"/>
      <c r="G801" s="272"/>
      <c r="H801" s="281"/>
      <c r="I801" s="272"/>
      <c r="J801" s="266">
        <v>22</v>
      </c>
      <c r="K801" s="306" t="s">
        <v>81</v>
      </c>
    </row>
    <row r="802" spans="1:11" ht="39.950000000000003" customHeight="1">
      <c r="A802" s="303"/>
      <c r="B802" s="194" t="s">
        <v>938</v>
      </c>
      <c r="C802" s="266"/>
      <c r="D802" s="266"/>
      <c r="E802" s="273"/>
      <c r="F802" s="271"/>
      <c r="G802" s="272"/>
      <c r="H802" s="281"/>
      <c r="I802" s="272"/>
      <c r="J802" s="266"/>
      <c r="K802" s="306"/>
    </row>
    <row r="803" spans="1:11" ht="39.950000000000003" customHeight="1">
      <c r="A803" s="303">
        <v>18.5</v>
      </c>
      <c r="B803" s="194" t="s">
        <v>386</v>
      </c>
      <c r="C803" s="266">
        <v>8</v>
      </c>
      <c r="D803" s="266"/>
      <c r="E803" s="273"/>
      <c r="F803" s="271"/>
      <c r="G803" s="272"/>
      <c r="H803" s="281"/>
      <c r="I803" s="272"/>
      <c r="J803" s="266">
        <v>8</v>
      </c>
      <c r="K803" s="306" t="s">
        <v>81</v>
      </c>
    </row>
    <row r="804" spans="1:11" ht="39.950000000000003" customHeight="1">
      <c r="A804" s="303"/>
      <c r="B804" s="194" t="s">
        <v>938</v>
      </c>
      <c r="C804" s="266"/>
      <c r="D804" s="266"/>
      <c r="E804" s="273"/>
      <c r="F804" s="271"/>
      <c r="G804" s="272"/>
      <c r="H804" s="281"/>
      <c r="I804" s="272"/>
      <c r="J804" s="266"/>
      <c r="K804" s="306"/>
    </row>
    <row r="805" spans="1:11" ht="39.950000000000003" customHeight="1">
      <c r="A805" s="303">
        <v>18.600000000000001</v>
      </c>
      <c r="B805" s="194" t="s">
        <v>387</v>
      </c>
      <c r="C805" s="266">
        <v>29</v>
      </c>
      <c r="D805" s="266"/>
      <c r="E805" s="273"/>
      <c r="F805" s="271"/>
      <c r="G805" s="272"/>
      <c r="H805" s="281"/>
      <c r="I805" s="272"/>
      <c r="J805" s="266">
        <v>29</v>
      </c>
      <c r="K805" s="306" t="s">
        <v>81</v>
      </c>
    </row>
    <row r="806" spans="1:11" ht="39.950000000000003" customHeight="1">
      <c r="A806" s="303"/>
      <c r="B806" s="194" t="s">
        <v>938</v>
      </c>
      <c r="C806" s="266"/>
      <c r="D806" s="266"/>
      <c r="E806" s="273"/>
      <c r="F806" s="271"/>
      <c r="G806" s="272"/>
      <c r="H806" s="281"/>
      <c r="I806" s="272"/>
      <c r="J806" s="266"/>
      <c r="K806" s="306"/>
    </row>
    <row r="807" spans="1:11" ht="39.950000000000003" customHeight="1">
      <c r="A807" s="303">
        <v>18.7</v>
      </c>
      <c r="B807" s="194" t="s">
        <v>388</v>
      </c>
      <c r="C807" s="266">
        <v>1</v>
      </c>
      <c r="D807" s="266"/>
      <c r="E807" s="273"/>
      <c r="F807" s="271"/>
      <c r="G807" s="272"/>
      <c r="H807" s="281"/>
      <c r="I807" s="272"/>
      <c r="J807" s="266">
        <v>1</v>
      </c>
      <c r="K807" s="306" t="s">
        <v>81</v>
      </c>
    </row>
    <row r="808" spans="1:11" ht="39.950000000000003" customHeight="1">
      <c r="A808" s="303"/>
      <c r="B808" s="194" t="s">
        <v>938</v>
      </c>
      <c r="C808" s="266"/>
      <c r="D808" s="266"/>
      <c r="E808" s="273"/>
      <c r="F808" s="271"/>
      <c r="G808" s="272"/>
      <c r="H808" s="281"/>
      <c r="I808" s="272"/>
      <c r="J808" s="266"/>
      <c r="K808" s="306"/>
    </row>
    <row r="809" spans="1:11" ht="39.950000000000003" customHeight="1">
      <c r="A809" s="303">
        <v>18.8</v>
      </c>
      <c r="B809" s="194" t="s">
        <v>389</v>
      </c>
      <c r="C809" s="266">
        <v>159</v>
      </c>
      <c r="D809" s="266"/>
      <c r="E809" s="273"/>
      <c r="F809" s="271"/>
      <c r="G809" s="272"/>
      <c r="H809" s="281"/>
      <c r="I809" s="272"/>
      <c r="J809" s="266">
        <v>159</v>
      </c>
      <c r="K809" s="306" t="s">
        <v>81</v>
      </c>
    </row>
    <row r="810" spans="1:11" ht="39.950000000000003" customHeight="1">
      <c r="A810" s="303"/>
      <c r="B810" s="194" t="s">
        <v>939</v>
      </c>
      <c r="C810" s="266"/>
      <c r="D810" s="266"/>
      <c r="E810" s="273"/>
      <c r="F810" s="271"/>
      <c r="G810" s="272"/>
      <c r="H810" s="281"/>
      <c r="I810" s="272"/>
      <c r="J810" s="266"/>
      <c r="K810" s="306"/>
    </row>
    <row r="811" spans="1:11" ht="39.950000000000003" customHeight="1">
      <c r="A811" s="303">
        <v>18.899999999999999</v>
      </c>
      <c r="B811" s="194" t="s">
        <v>390</v>
      </c>
      <c r="C811" s="266">
        <v>11</v>
      </c>
      <c r="D811" s="266"/>
      <c r="E811" s="273"/>
      <c r="F811" s="271"/>
      <c r="G811" s="272"/>
      <c r="H811" s="281"/>
      <c r="I811" s="272"/>
      <c r="J811" s="266">
        <v>11</v>
      </c>
      <c r="K811" s="306" t="s">
        <v>81</v>
      </c>
    </row>
    <row r="812" spans="1:11" ht="39.950000000000003" customHeight="1">
      <c r="A812" s="304"/>
      <c r="B812" s="194" t="s">
        <v>939</v>
      </c>
      <c r="C812" s="266"/>
      <c r="D812" s="266"/>
      <c r="E812" s="273"/>
      <c r="F812" s="271"/>
      <c r="G812" s="272"/>
      <c r="H812" s="281"/>
      <c r="I812" s="272"/>
      <c r="J812" s="266"/>
      <c r="K812" s="306"/>
    </row>
    <row r="813" spans="1:11" ht="39.950000000000003" customHeight="1">
      <c r="A813" s="304">
        <v>18.100000000000001</v>
      </c>
      <c r="B813" s="194" t="s">
        <v>391</v>
      </c>
      <c r="C813" s="266">
        <v>220</v>
      </c>
      <c r="D813" s="266"/>
      <c r="E813" s="273"/>
      <c r="F813" s="271"/>
      <c r="G813" s="272"/>
      <c r="H813" s="281"/>
      <c r="I813" s="272"/>
      <c r="J813" s="266">
        <v>220</v>
      </c>
      <c r="K813" s="306" t="s">
        <v>81</v>
      </c>
    </row>
    <row r="814" spans="1:11" ht="39.950000000000003" customHeight="1">
      <c r="A814" s="304"/>
      <c r="B814" s="194" t="s">
        <v>939</v>
      </c>
      <c r="C814" s="266"/>
      <c r="D814" s="266"/>
      <c r="E814" s="273"/>
      <c r="F814" s="271"/>
      <c r="G814" s="272"/>
      <c r="H814" s="281"/>
      <c r="I814" s="272"/>
      <c r="J814" s="266"/>
      <c r="K814" s="306"/>
    </row>
    <row r="815" spans="1:11" ht="39.950000000000003" customHeight="1">
      <c r="A815" s="304">
        <v>18.11</v>
      </c>
      <c r="B815" s="194" t="s">
        <v>392</v>
      </c>
      <c r="C815" s="266"/>
      <c r="D815" s="266"/>
      <c r="E815" s="273"/>
      <c r="F815" s="271"/>
      <c r="G815" s="272"/>
      <c r="H815" s="281"/>
      <c r="I815" s="272"/>
      <c r="J815" s="266">
        <f>C816</f>
        <v>550</v>
      </c>
      <c r="K815" s="306" t="s">
        <v>81</v>
      </c>
    </row>
    <row r="816" spans="1:11" ht="39.950000000000003" customHeight="1">
      <c r="A816" s="304"/>
      <c r="B816" s="194" t="s">
        <v>940</v>
      </c>
      <c r="C816" s="266">
        <f>C813+C811+C809+C805+C803+C801+C799</f>
        <v>550</v>
      </c>
      <c r="D816" s="266"/>
      <c r="E816" s="273"/>
      <c r="F816" s="271"/>
      <c r="G816" s="272"/>
      <c r="H816" s="281"/>
      <c r="I816" s="272"/>
      <c r="J816" s="266"/>
      <c r="K816" s="306"/>
    </row>
    <row r="817" spans="1:11" ht="39.950000000000003" customHeight="1">
      <c r="A817" s="282">
        <v>19</v>
      </c>
      <c r="B817" s="188" t="s">
        <v>393</v>
      </c>
      <c r="C817" s="188"/>
      <c r="D817" s="188"/>
      <c r="E817" s="188"/>
      <c r="F817" s="188"/>
      <c r="G817" s="188"/>
      <c r="H817" s="188"/>
      <c r="I817" s="188"/>
      <c r="J817" s="188"/>
      <c r="K817" s="283"/>
    </row>
    <row r="818" spans="1:11" ht="39.950000000000003" customHeight="1">
      <c r="A818" s="296">
        <v>19.100000000000001</v>
      </c>
      <c r="B818" s="260" t="s">
        <v>394</v>
      </c>
      <c r="C818" s="270"/>
      <c r="D818" s="270"/>
      <c r="E818" s="276"/>
      <c r="F818" s="276"/>
      <c r="G818" s="272"/>
      <c r="H818" s="281"/>
      <c r="I818" s="272"/>
      <c r="J818" s="276">
        <f>F819+F820</f>
        <v>6318.9040399999967</v>
      </c>
      <c r="K818" s="313" t="s">
        <v>75</v>
      </c>
    </row>
    <row r="819" spans="1:11" ht="39.950000000000003" customHeight="1">
      <c r="A819" s="296"/>
      <c r="B819" s="260" t="s">
        <v>941</v>
      </c>
      <c r="C819" s="270"/>
      <c r="D819" s="270"/>
      <c r="E819" s="276"/>
      <c r="F819" s="276">
        <f>J537</f>
        <v>3799.2540399999971</v>
      </c>
      <c r="G819" s="272"/>
      <c r="H819" s="281"/>
      <c r="I819" s="272"/>
      <c r="J819" s="276"/>
      <c r="K819" s="313"/>
    </row>
    <row r="820" spans="1:11" ht="39.950000000000003" customHeight="1">
      <c r="A820" s="296"/>
      <c r="B820" s="260" t="s">
        <v>942</v>
      </c>
      <c r="C820" s="270"/>
      <c r="D820" s="270"/>
      <c r="E820" s="276"/>
      <c r="F820" s="276">
        <f>J440</f>
        <v>2519.6499999999996</v>
      </c>
      <c r="G820" s="272"/>
      <c r="H820" s="281"/>
      <c r="I820" s="272"/>
      <c r="J820" s="276"/>
      <c r="K820" s="313"/>
    </row>
    <row r="821" spans="1:11" ht="39.950000000000003" customHeight="1">
      <c r="A821" s="293">
        <v>19.2</v>
      </c>
      <c r="B821" s="220" t="s">
        <v>395</v>
      </c>
      <c r="C821" s="269"/>
      <c r="D821" s="269"/>
      <c r="E821" s="278"/>
      <c r="F821" s="278"/>
      <c r="G821" s="278"/>
      <c r="H821" s="278"/>
      <c r="I821" s="278"/>
      <c r="J821" s="269">
        <f>F822</f>
        <v>144</v>
      </c>
      <c r="K821" s="294" t="s">
        <v>75</v>
      </c>
    </row>
    <row r="822" spans="1:11" ht="39.950000000000003" customHeight="1">
      <c r="A822" s="293"/>
      <c r="B822" s="220" t="s">
        <v>943</v>
      </c>
      <c r="C822" s="269"/>
      <c r="D822" s="269"/>
      <c r="E822" s="278"/>
      <c r="F822" s="269">
        <f>(J312+J320+J322+J331)*2</f>
        <v>144</v>
      </c>
      <c r="G822" s="278"/>
      <c r="H822" s="278"/>
      <c r="I822" s="278"/>
      <c r="J822" s="269"/>
      <c r="K822" s="294"/>
    </row>
    <row r="823" spans="1:11" ht="39.950000000000003" customHeight="1">
      <c r="A823" s="293">
        <v>19.3</v>
      </c>
      <c r="B823" s="220" t="s">
        <v>396</v>
      </c>
      <c r="C823" s="269"/>
      <c r="D823" s="269"/>
      <c r="E823" s="278"/>
      <c r="F823" s="278"/>
      <c r="G823" s="278"/>
      <c r="H823" s="278"/>
      <c r="I823" s="278"/>
      <c r="J823" s="269">
        <f>SUM(F824:F825)</f>
        <v>213.12</v>
      </c>
      <c r="K823" s="294" t="s">
        <v>75</v>
      </c>
    </row>
    <row r="824" spans="1:11" ht="39.950000000000003" customHeight="1">
      <c r="A824" s="293"/>
      <c r="B824" s="220" t="s">
        <v>944</v>
      </c>
      <c r="C824" s="269"/>
      <c r="D824" s="269"/>
      <c r="E824" s="278"/>
      <c r="F824" s="278">
        <f>J349*2</f>
        <v>76.02</v>
      </c>
      <c r="G824" s="278"/>
      <c r="H824" s="278"/>
      <c r="I824" s="278"/>
      <c r="J824" s="269"/>
      <c r="K824" s="294"/>
    </row>
    <row r="825" spans="1:11" ht="39.950000000000003" customHeight="1">
      <c r="A825" s="293"/>
      <c r="B825" s="220" t="s">
        <v>945</v>
      </c>
      <c r="C825" s="269"/>
      <c r="D825" s="269"/>
      <c r="E825" s="278"/>
      <c r="F825" s="278">
        <f>(J351+J355+J357)*2</f>
        <v>137.1</v>
      </c>
      <c r="G825" s="278"/>
      <c r="H825" s="278"/>
      <c r="I825" s="278"/>
      <c r="J825" s="269"/>
      <c r="K825" s="294"/>
    </row>
    <row r="826" spans="1:11" ht="39.950000000000003" customHeight="1">
      <c r="A826" s="282">
        <v>20</v>
      </c>
      <c r="B826" s="188" t="s">
        <v>946</v>
      </c>
      <c r="C826" s="188"/>
      <c r="D826" s="188"/>
      <c r="E826" s="188"/>
      <c r="F826" s="188"/>
      <c r="G826" s="188"/>
      <c r="H826" s="188"/>
      <c r="I826" s="188"/>
      <c r="J826" s="188"/>
      <c r="K826" s="283"/>
    </row>
    <row r="827" spans="1:11" ht="39.950000000000003" customHeight="1">
      <c r="A827" s="296">
        <v>20.100000000000001</v>
      </c>
      <c r="B827" s="194" t="s">
        <v>398</v>
      </c>
      <c r="C827" s="270"/>
      <c r="D827" s="270"/>
      <c r="E827" s="276"/>
      <c r="F827" s="276">
        <v>3341</v>
      </c>
      <c r="G827" s="272"/>
      <c r="H827" s="281"/>
      <c r="I827" s="272"/>
      <c r="J827" s="276">
        <v>3341</v>
      </c>
      <c r="K827" s="313" t="s">
        <v>75</v>
      </c>
    </row>
    <row r="828" spans="1:11" ht="39.950000000000003" customHeight="1">
      <c r="A828" s="296">
        <v>20.2</v>
      </c>
      <c r="B828" s="194" t="s">
        <v>401</v>
      </c>
      <c r="C828" s="270"/>
      <c r="D828" s="270"/>
      <c r="E828" s="276"/>
      <c r="F828" s="276"/>
      <c r="G828" s="272"/>
      <c r="H828" s="281"/>
      <c r="I828" s="272"/>
      <c r="J828" s="276">
        <f>E829</f>
        <v>285</v>
      </c>
      <c r="K828" s="313" t="s">
        <v>317</v>
      </c>
    </row>
    <row r="829" spans="1:11" ht="39.950000000000003" customHeight="1">
      <c r="A829" s="296"/>
      <c r="B829" s="194" t="s">
        <v>947</v>
      </c>
      <c r="C829" s="270"/>
      <c r="D829" s="270"/>
      <c r="E829" s="276">
        <v>285</v>
      </c>
      <c r="F829" s="276"/>
      <c r="G829" s="272"/>
      <c r="H829" s="281"/>
      <c r="I829" s="272"/>
      <c r="J829" s="276"/>
      <c r="K829" s="313"/>
    </row>
    <row r="830" spans="1:11" ht="39.950000000000003" customHeight="1">
      <c r="A830" s="296">
        <v>20.3</v>
      </c>
      <c r="B830" s="194" t="s">
        <v>948</v>
      </c>
      <c r="C830" s="270"/>
      <c r="D830" s="270"/>
      <c r="E830" s="276"/>
      <c r="F830" s="276"/>
      <c r="G830" s="272"/>
      <c r="H830" s="281"/>
      <c r="I830" s="272"/>
      <c r="J830" s="276">
        <f>E831</f>
        <v>285</v>
      </c>
      <c r="K830" s="313" t="s">
        <v>317</v>
      </c>
    </row>
    <row r="831" spans="1:11" ht="39.950000000000003" customHeight="1">
      <c r="A831" s="296"/>
      <c r="B831" s="194" t="s">
        <v>949</v>
      </c>
      <c r="C831" s="270"/>
      <c r="D831" s="270"/>
      <c r="E831" s="276">
        <v>285</v>
      </c>
      <c r="F831" s="276"/>
      <c r="G831" s="272"/>
      <c r="H831" s="281"/>
      <c r="I831" s="272"/>
      <c r="J831" s="276"/>
      <c r="K831" s="313"/>
    </row>
    <row r="832" spans="1:11" ht="39.950000000000003" customHeight="1">
      <c r="A832" s="296">
        <v>20.399999999999999</v>
      </c>
      <c r="B832" s="194" t="s">
        <v>950</v>
      </c>
      <c r="C832" s="270"/>
      <c r="D832" s="270"/>
      <c r="E832" s="276"/>
      <c r="F832" s="276"/>
      <c r="G832" s="272"/>
      <c r="H832" s="281"/>
      <c r="I832" s="272"/>
      <c r="J832" s="276">
        <f>SUM(F833:F834)</f>
        <v>275.90999999999997</v>
      </c>
      <c r="K832" s="313" t="s">
        <v>75</v>
      </c>
    </row>
    <row r="833" spans="1:11" ht="39.950000000000003" customHeight="1">
      <c r="A833" s="296"/>
      <c r="B833" s="194" t="s">
        <v>951</v>
      </c>
      <c r="C833" s="276"/>
      <c r="D833" s="276"/>
      <c r="E833" s="276"/>
      <c r="F833" s="276">
        <v>159.51</v>
      </c>
      <c r="G833" s="272"/>
      <c r="H833" s="281"/>
      <c r="I833" s="272"/>
      <c r="J833" s="276"/>
      <c r="K833" s="313"/>
    </row>
    <row r="834" spans="1:11" ht="39.950000000000003" customHeight="1">
      <c r="A834" s="296"/>
      <c r="B834" s="194" t="s">
        <v>952</v>
      </c>
      <c r="C834" s="276"/>
      <c r="D834" s="276"/>
      <c r="E834" s="276"/>
      <c r="F834" s="276">
        <v>116.4</v>
      </c>
      <c r="G834" s="272"/>
      <c r="H834" s="281"/>
      <c r="I834" s="272"/>
      <c r="J834" s="276"/>
      <c r="K834" s="313"/>
    </row>
    <row r="835" spans="1:11" ht="39.950000000000003" customHeight="1">
      <c r="A835" s="296">
        <v>20.5</v>
      </c>
      <c r="B835" s="194" t="s">
        <v>404</v>
      </c>
      <c r="C835" s="270"/>
      <c r="D835" s="270"/>
      <c r="E835" s="276"/>
      <c r="F835" s="276"/>
      <c r="G835" s="272"/>
      <c r="H835" s="281"/>
      <c r="I835" s="272"/>
      <c r="J835" s="276">
        <f>E836</f>
        <v>74.099999999999994</v>
      </c>
      <c r="K835" s="313" t="s">
        <v>79</v>
      </c>
    </row>
    <row r="836" spans="1:11" ht="39.950000000000003" customHeight="1">
      <c r="A836" s="296"/>
      <c r="B836" s="194" t="s">
        <v>953</v>
      </c>
      <c r="C836" s="276"/>
      <c r="D836" s="276"/>
      <c r="E836" s="276">
        <v>74.099999999999994</v>
      </c>
      <c r="F836" s="276"/>
      <c r="G836" s="272"/>
      <c r="H836" s="281"/>
      <c r="I836" s="272"/>
      <c r="J836" s="276"/>
      <c r="K836" s="313"/>
    </row>
    <row r="837" spans="1:11" ht="60" customHeight="1">
      <c r="A837" s="296">
        <v>20.6</v>
      </c>
      <c r="B837" s="194" t="s">
        <v>405</v>
      </c>
      <c r="C837" s="270"/>
      <c r="D837" s="270"/>
      <c r="E837" s="276"/>
      <c r="F837" s="276"/>
      <c r="G837" s="272"/>
      <c r="H837" s="281"/>
      <c r="I837" s="272"/>
      <c r="J837" s="276">
        <f>F838</f>
        <v>227</v>
      </c>
      <c r="K837" s="313" t="s">
        <v>75</v>
      </c>
    </row>
    <row r="838" spans="1:11" ht="39.950000000000003" customHeight="1">
      <c r="A838" s="296"/>
      <c r="B838" s="194" t="s">
        <v>954</v>
      </c>
      <c r="C838" s="276"/>
      <c r="D838" s="276"/>
      <c r="E838" s="276"/>
      <c r="F838" s="276">
        <v>227</v>
      </c>
      <c r="G838" s="272"/>
      <c r="H838" s="281"/>
      <c r="I838" s="272"/>
      <c r="J838" s="276"/>
      <c r="K838" s="313"/>
    </row>
    <row r="839" spans="1:11" ht="39.950000000000003" customHeight="1">
      <c r="A839" s="296">
        <v>20.7</v>
      </c>
      <c r="B839" s="194" t="s">
        <v>407</v>
      </c>
      <c r="C839" s="270"/>
      <c r="D839" s="270"/>
      <c r="E839" s="276"/>
      <c r="F839" s="276"/>
      <c r="G839" s="272"/>
      <c r="H839" s="281"/>
      <c r="I839" s="272"/>
      <c r="J839" s="276">
        <f>F840</f>
        <v>277</v>
      </c>
      <c r="K839" s="313" t="s">
        <v>75</v>
      </c>
    </row>
    <row r="840" spans="1:11" ht="39.950000000000003" customHeight="1">
      <c r="A840" s="296"/>
      <c r="B840" s="194" t="s">
        <v>954</v>
      </c>
      <c r="C840" s="276"/>
      <c r="D840" s="276"/>
      <c r="E840" s="276"/>
      <c r="F840" s="276">
        <v>277</v>
      </c>
      <c r="G840" s="272"/>
      <c r="H840" s="281"/>
      <c r="I840" s="272"/>
      <c r="J840" s="276"/>
      <c r="K840" s="313"/>
    </row>
    <row r="841" spans="1:11" ht="39.950000000000003" customHeight="1">
      <c r="A841" s="296">
        <v>20.8</v>
      </c>
      <c r="B841" s="194" t="s">
        <v>408</v>
      </c>
      <c r="C841" s="270"/>
      <c r="D841" s="270"/>
      <c r="E841" s="276"/>
      <c r="F841" s="276"/>
      <c r="G841" s="272"/>
      <c r="H841" s="281"/>
      <c r="I841" s="272"/>
      <c r="J841" s="276">
        <v>277</v>
      </c>
      <c r="K841" s="313" t="s">
        <v>88</v>
      </c>
    </row>
    <row r="842" spans="1:11" ht="39.950000000000003" customHeight="1">
      <c r="A842" s="296"/>
      <c r="B842" s="194" t="s">
        <v>954</v>
      </c>
      <c r="C842" s="270"/>
      <c r="D842" s="270"/>
      <c r="E842" s="276"/>
      <c r="F842" s="276">
        <v>277</v>
      </c>
      <c r="G842" s="272"/>
      <c r="H842" s="281"/>
      <c r="I842" s="272"/>
      <c r="J842" s="276"/>
      <c r="K842" s="313"/>
    </row>
    <row r="843" spans="1:11" ht="39.950000000000003" customHeight="1">
      <c r="A843" s="296">
        <v>20.9</v>
      </c>
      <c r="B843" s="194" t="s">
        <v>409</v>
      </c>
      <c r="C843" s="270"/>
      <c r="D843" s="270"/>
      <c r="E843" s="276"/>
      <c r="F843" s="276"/>
      <c r="G843" s="272"/>
      <c r="H843" s="281"/>
      <c r="I843" s="272"/>
      <c r="J843" s="276">
        <f>G844</f>
        <v>61.6785</v>
      </c>
      <c r="K843" s="313" t="s">
        <v>88</v>
      </c>
    </row>
    <row r="844" spans="1:11" ht="39.950000000000003" customHeight="1">
      <c r="A844" s="296"/>
      <c r="B844" s="194" t="s">
        <v>955</v>
      </c>
      <c r="C844" s="270"/>
      <c r="D844" s="270"/>
      <c r="E844" s="276"/>
      <c r="F844" s="276">
        <v>411.19</v>
      </c>
      <c r="G844" s="276">
        <f>F844*I844</f>
        <v>61.6785</v>
      </c>
      <c r="H844" s="281"/>
      <c r="I844" s="276">
        <v>0.15</v>
      </c>
      <c r="J844" s="276"/>
      <c r="K844" s="313"/>
    </row>
    <row r="845" spans="1:11" ht="60" customHeight="1">
      <c r="A845" s="298">
        <v>20.100000000000001</v>
      </c>
      <c r="B845" s="230" t="s">
        <v>410</v>
      </c>
      <c r="C845" s="269"/>
      <c r="D845" s="269"/>
      <c r="E845" s="278"/>
      <c r="F845" s="278"/>
      <c r="G845" s="278"/>
      <c r="H845" s="278"/>
      <c r="I845" s="278"/>
      <c r="J845" s="266">
        <f>SUM(E846:E848)</f>
        <v>168.98</v>
      </c>
      <c r="K845" s="297" t="s">
        <v>79</v>
      </c>
    </row>
    <row r="846" spans="1:11" ht="39.75" customHeight="1">
      <c r="A846" s="296"/>
      <c r="B846" s="230" t="s">
        <v>956</v>
      </c>
      <c r="C846" s="269"/>
      <c r="D846" s="269"/>
      <c r="E846" s="266">
        <v>42.38</v>
      </c>
      <c r="F846" s="266"/>
      <c r="G846" s="278"/>
      <c r="H846" s="278"/>
      <c r="I846" s="278"/>
      <c r="J846" s="266"/>
      <c r="K846" s="297"/>
    </row>
    <row r="847" spans="1:11" ht="39.75" customHeight="1">
      <c r="A847" s="296"/>
      <c r="B847" s="230" t="s">
        <v>957</v>
      </c>
      <c r="C847" s="269"/>
      <c r="D847" s="269"/>
      <c r="E847" s="266">
        <v>48.16</v>
      </c>
      <c r="F847" s="266"/>
      <c r="G847" s="278"/>
      <c r="H847" s="278"/>
      <c r="I847" s="278"/>
      <c r="J847" s="266"/>
      <c r="K847" s="297"/>
    </row>
    <row r="848" spans="1:11" ht="39.75" customHeight="1">
      <c r="A848" s="296"/>
      <c r="B848" s="230" t="s">
        <v>958</v>
      </c>
      <c r="C848" s="269"/>
      <c r="D848" s="269"/>
      <c r="E848" s="266">
        <v>78.44</v>
      </c>
      <c r="F848" s="266"/>
      <c r="G848" s="278"/>
      <c r="H848" s="278"/>
      <c r="I848" s="278"/>
      <c r="J848" s="266"/>
      <c r="K848" s="297"/>
    </row>
    <row r="849" spans="1:11" ht="46.5" customHeight="1">
      <c r="A849" s="296">
        <v>20.11</v>
      </c>
      <c r="B849" s="233" t="s">
        <v>415</v>
      </c>
      <c r="C849" s="269"/>
      <c r="D849" s="269"/>
      <c r="E849" s="278"/>
      <c r="F849" s="278"/>
      <c r="G849" s="278"/>
      <c r="H849" s="278"/>
      <c r="I849" s="278"/>
      <c r="J849" s="266">
        <f>SUM(E850:E852)</f>
        <v>168.98</v>
      </c>
      <c r="K849" s="297" t="s">
        <v>79</v>
      </c>
    </row>
    <row r="850" spans="1:11" ht="39.75" customHeight="1">
      <c r="A850" s="296"/>
      <c r="B850" s="230" t="s">
        <v>956</v>
      </c>
      <c r="C850" s="269"/>
      <c r="D850" s="269"/>
      <c r="E850" s="266">
        <v>42.38</v>
      </c>
      <c r="F850" s="266"/>
      <c r="G850" s="278"/>
      <c r="H850" s="278"/>
      <c r="I850" s="278"/>
      <c r="J850" s="266"/>
      <c r="K850" s="297"/>
    </row>
    <row r="851" spans="1:11" ht="39.75" customHeight="1">
      <c r="A851" s="296"/>
      <c r="B851" s="230" t="s">
        <v>957</v>
      </c>
      <c r="C851" s="269"/>
      <c r="D851" s="269"/>
      <c r="E851" s="266">
        <v>48.16</v>
      </c>
      <c r="F851" s="266"/>
      <c r="G851" s="278"/>
      <c r="H851" s="278"/>
      <c r="I851" s="278"/>
      <c r="J851" s="266"/>
      <c r="K851" s="297"/>
    </row>
    <row r="852" spans="1:11" ht="39.75" customHeight="1">
      <c r="A852" s="296"/>
      <c r="B852" s="230" t="s">
        <v>958</v>
      </c>
      <c r="C852" s="269"/>
      <c r="D852" s="269"/>
      <c r="E852" s="266">
        <v>78.44</v>
      </c>
      <c r="F852" s="266"/>
      <c r="G852" s="278"/>
      <c r="H852" s="278"/>
      <c r="I852" s="278"/>
      <c r="J852" s="266"/>
      <c r="K852" s="297"/>
    </row>
    <row r="853" spans="1:11" ht="69.95" customHeight="1">
      <c r="A853" s="296">
        <v>20.12</v>
      </c>
      <c r="B853" s="233" t="s">
        <v>413</v>
      </c>
      <c r="C853" s="269"/>
      <c r="D853" s="269"/>
      <c r="E853" s="278"/>
      <c r="F853" s="278"/>
      <c r="G853" s="278"/>
      <c r="H853" s="278"/>
      <c r="I853" s="278"/>
      <c r="J853" s="266">
        <f>SUM(E854:E856)</f>
        <v>138.84</v>
      </c>
      <c r="K853" s="297" t="s">
        <v>79</v>
      </c>
    </row>
    <row r="854" spans="1:11" ht="39.75" customHeight="1">
      <c r="A854" s="296"/>
      <c r="B854" s="230" t="s">
        <v>959</v>
      </c>
      <c r="C854" s="269"/>
      <c r="D854" s="269"/>
      <c r="E854" s="266">
        <v>45.35</v>
      </c>
      <c r="F854" s="266"/>
      <c r="G854" s="278"/>
      <c r="H854" s="278"/>
      <c r="I854" s="278"/>
      <c r="J854" s="266"/>
      <c r="K854" s="297"/>
    </row>
    <row r="855" spans="1:11" ht="39.75" customHeight="1">
      <c r="A855" s="296"/>
      <c r="B855" s="230" t="s">
        <v>960</v>
      </c>
      <c r="C855" s="269"/>
      <c r="D855" s="269"/>
      <c r="E855" s="266">
        <v>46.54</v>
      </c>
      <c r="F855" s="266"/>
      <c r="G855" s="278"/>
      <c r="H855" s="278"/>
      <c r="I855" s="278"/>
      <c r="J855" s="266"/>
      <c r="K855" s="297"/>
    </row>
    <row r="856" spans="1:11" ht="39.75" customHeight="1">
      <c r="A856" s="296"/>
      <c r="B856" s="230" t="s">
        <v>961</v>
      </c>
      <c r="C856" s="269"/>
      <c r="D856" s="269"/>
      <c r="E856" s="266">
        <v>46.95</v>
      </c>
      <c r="F856" s="266"/>
      <c r="G856" s="278"/>
      <c r="H856" s="278"/>
      <c r="I856" s="278"/>
      <c r="J856" s="266"/>
      <c r="K856" s="297"/>
    </row>
    <row r="857" spans="1:11" ht="60" customHeight="1">
      <c r="A857" s="296">
        <v>20.13</v>
      </c>
      <c r="B857" s="230" t="s">
        <v>414</v>
      </c>
      <c r="C857" s="269"/>
      <c r="D857" s="269"/>
      <c r="E857" s="278"/>
      <c r="F857" s="278"/>
      <c r="G857" s="278"/>
      <c r="H857" s="278"/>
      <c r="I857" s="278"/>
      <c r="J857" s="266">
        <f>SUM(F858:F860)</f>
        <v>83.304000000000002</v>
      </c>
      <c r="K857" s="297" t="s">
        <v>75</v>
      </c>
    </row>
    <row r="858" spans="1:11" ht="46.5" customHeight="1">
      <c r="A858" s="296"/>
      <c r="B858" s="230" t="s">
        <v>959</v>
      </c>
      <c r="C858" s="269"/>
      <c r="D858" s="269"/>
      <c r="E858" s="266">
        <v>45.35</v>
      </c>
      <c r="F858" s="266">
        <f>I858*E858</f>
        <v>27.21</v>
      </c>
      <c r="G858" s="278"/>
      <c r="H858" s="278"/>
      <c r="I858" s="278">
        <v>0.6</v>
      </c>
      <c r="J858" s="266"/>
      <c r="K858" s="297"/>
    </row>
    <row r="859" spans="1:11" ht="46.5" customHeight="1">
      <c r="A859" s="296"/>
      <c r="B859" s="230" t="s">
        <v>960</v>
      </c>
      <c r="C859" s="269"/>
      <c r="D859" s="269"/>
      <c r="E859" s="266">
        <v>46.54</v>
      </c>
      <c r="F859" s="266">
        <f>I859*E859</f>
        <v>27.923999999999999</v>
      </c>
      <c r="G859" s="278"/>
      <c r="H859" s="278"/>
      <c r="I859" s="278">
        <v>0.6</v>
      </c>
      <c r="J859" s="266"/>
      <c r="K859" s="297"/>
    </row>
    <row r="860" spans="1:11" ht="39.75" customHeight="1">
      <c r="A860" s="296"/>
      <c r="B860" s="230" t="s">
        <v>961</v>
      </c>
      <c r="C860" s="269"/>
      <c r="D860" s="269"/>
      <c r="E860" s="266">
        <v>46.95</v>
      </c>
      <c r="F860" s="266">
        <f>I860*E860</f>
        <v>28.17</v>
      </c>
      <c r="G860" s="278"/>
      <c r="H860" s="278"/>
      <c r="I860" s="278">
        <v>0.6</v>
      </c>
      <c r="J860" s="266"/>
      <c r="K860" s="297"/>
    </row>
    <row r="861" spans="1:11" ht="46.5" customHeight="1">
      <c r="A861" s="296">
        <v>20.14</v>
      </c>
      <c r="B861" s="233" t="s">
        <v>415</v>
      </c>
      <c r="C861" s="269"/>
      <c r="D861" s="269"/>
      <c r="E861" s="278"/>
      <c r="F861" s="278"/>
      <c r="G861" s="278"/>
      <c r="H861" s="278"/>
      <c r="I861" s="278"/>
      <c r="J861" s="266">
        <f>SUM(E862:E864)</f>
        <v>138.84</v>
      </c>
      <c r="K861" s="297" t="s">
        <v>79</v>
      </c>
    </row>
    <row r="862" spans="1:11" ht="46.5" customHeight="1">
      <c r="A862" s="296"/>
      <c r="B862" s="230" t="s">
        <v>959</v>
      </c>
      <c r="C862" s="269"/>
      <c r="D862" s="269"/>
      <c r="E862" s="266">
        <v>45.35</v>
      </c>
      <c r="F862" s="278"/>
      <c r="G862" s="278"/>
      <c r="H862" s="278"/>
      <c r="I862" s="278"/>
      <c r="J862" s="266"/>
      <c r="K862" s="297"/>
    </row>
    <row r="863" spans="1:11" ht="46.5" customHeight="1">
      <c r="A863" s="296"/>
      <c r="B863" s="230" t="s">
        <v>960</v>
      </c>
      <c r="C863" s="269"/>
      <c r="D863" s="269"/>
      <c r="E863" s="266">
        <v>46.54</v>
      </c>
      <c r="F863" s="278"/>
      <c r="G863" s="278"/>
      <c r="H863" s="278"/>
      <c r="I863" s="278"/>
      <c r="J863" s="266"/>
      <c r="K863" s="297"/>
    </row>
    <row r="864" spans="1:11" ht="39.75" customHeight="1">
      <c r="A864" s="296"/>
      <c r="B864" s="230" t="s">
        <v>961</v>
      </c>
      <c r="C864" s="269"/>
      <c r="D864" s="269"/>
      <c r="E864" s="266">
        <v>46.95</v>
      </c>
      <c r="F864" s="266"/>
      <c r="G864" s="278"/>
      <c r="H864" s="278"/>
      <c r="I864" s="278"/>
      <c r="J864" s="266"/>
      <c r="K864" s="297"/>
    </row>
    <row r="865" spans="1:11" ht="39.950000000000003" customHeight="1">
      <c r="A865" s="314"/>
      <c r="B865" s="23"/>
      <c r="F865" s="315"/>
      <c r="G865" s="316"/>
      <c r="I865" s="316"/>
      <c r="K865" s="317"/>
    </row>
    <row r="866" spans="1:11" ht="50.1" customHeight="1" thickBot="1">
      <c r="A866" s="314"/>
      <c r="B866" s="93"/>
      <c r="F866" s="315"/>
      <c r="G866" s="316"/>
      <c r="I866" s="316"/>
      <c r="K866" s="317"/>
    </row>
    <row r="867" spans="1:11" ht="20.100000000000001" customHeight="1">
      <c r="A867" s="314"/>
      <c r="B867" s="91" t="s">
        <v>25</v>
      </c>
      <c r="F867" s="315"/>
      <c r="G867" s="316"/>
      <c r="I867" s="316"/>
      <c r="K867" s="317"/>
    </row>
    <row r="868" spans="1:11" ht="20.100000000000001" customHeight="1">
      <c r="A868" s="314"/>
      <c r="B868" s="91" t="s">
        <v>26</v>
      </c>
      <c r="F868" s="315"/>
      <c r="G868" s="316"/>
      <c r="I868" s="316"/>
      <c r="K868" s="317"/>
    </row>
    <row r="869" spans="1:11" ht="20.100000000000001" customHeight="1" thickBot="1">
      <c r="A869" s="318"/>
      <c r="B869" s="319" t="s">
        <v>27</v>
      </c>
      <c r="C869" s="320"/>
      <c r="D869" s="320"/>
      <c r="E869" s="321"/>
      <c r="F869" s="322"/>
      <c r="G869" s="323"/>
      <c r="H869" s="324"/>
      <c r="I869" s="323"/>
      <c r="J869" s="94"/>
      <c r="K869" s="325"/>
    </row>
    <row r="870" spans="1:11" ht="39.950000000000003" customHeight="1">
      <c r="A870" s="19"/>
      <c r="B870" s="23"/>
      <c r="K870" s="18"/>
    </row>
    <row r="871" spans="1:11" ht="39.950000000000003" customHeight="1">
      <c r="A871" s="19"/>
      <c r="B871" s="23"/>
      <c r="K871" s="18"/>
    </row>
    <row r="872" spans="1:11" ht="39.950000000000003" customHeight="1">
      <c r="A872" s="19"/>
      <c r="B872" s="23"/>
      <c r="K872" s="18"/>
    </row>
    <row r="873" spans="1:11" ht="39.950000000000003" customHeight="1">
      <c r="A873" s="19"/>
      <c r="B873" s="23"/>
      <c r="K873" s="18"/>
    </row>
    <row r="874" spans="1:11" ht="39.950000000000003" customHeight="1">
      <c r="A874" s="19"/>
      <c r="B874" s="23"/>
      <c r="K874" s="18"/>
    </row>
    <row r="875" spans="1:11" ht="39.950000000000003" customHeight="1">
      <c r="A875" s="19"/>
      <c r="B875" s="23"/>
      <c r="K875" s="18"/>
    </row>
    <row r="876" spans="1:11" ht="39.950000000000003" customHeight="1">
      <c r="A876" s="19"/>
      <c r="B876" s="23"/>
      <c r="K876" s="18"/>
    </row>
    <row r="877" spans="1:11" ht="39.950000000000003" customHeight="1">
      <c r="A877" s="19"/>
      <c r="B877" s="23"/>
      <c r="K877" s="18"/>
    </row>
    <row r="878" spans="1:11" ht="39.950000000000003" customHeight="1">
      <c r="A878" s="19"/>
      <c r="B878" s="23"/>
      <c r="K878" s="18"/>
    </row>
    <row r="879" spans="1:11" ht="39.950000000000003" customHeight="1">
      <c r="A879" s="19"/>
      <c r="B879" s="23"/>
      <c r="K879" s="18"/>
    </row>
    <row r="880" spans="1:11" ht="39.950000000000003" customHeight="1">
      <c r="A880" s="19"/>
      <c r="B880" s="23"/>
      <c r="K880" s="18"/>
    </row>
    <row r="881" spans="1:11" ht="39.950000000000003" customHeight="1">
      <c r="A881" s="19"/>
      <c r="B881" s="23"/>
      <c r="K881" s="18"/>
    </row>
    <row r="882" spans="1:11" ht="39.950000000000003" customHeight="1">
      <c r="A882" s="19"/>
      <c r="B882" s="23"/>
      <c r="K882" s="18"/>
    </row>
    <row r="883" spans="1:11" ht="39.950000000000003" customHeight="1">
      <c r="A883" s="19"/>
      <c r="B883" s="23"/>
      <c r="K883" s="18"/>
    </row>
    <row r="884" spans="1:11" ht="39.950000000000003" customHeight="1">
      <c r="A884" s="19"/>
      <c r="B884" s="23"/>
      <c r="K884" s="18"/>
    </row>
    <row r="885" spans="1:11" ht="39.950000000000003" customHeight="1">
      <c r="A885" s="19"/>
      <c r="B885" s="23"/>
      <c r="K885" s="18"/>
    </row>
    <row r="886" spans="1:11" ht="39.950000000000003" customHeight="1">
      <c r="A886" s="19"/>
      <c r="B886" s="23"/>
      <c r="K886" s="18"/>
    </row>
    <row r="887" spans="1:11" ht="39.950000000000003" customHeight="1">
      <c r="A887" s="19"/>
      <c r="B887" s="23"/>
      <c r="K887" s="18"/>
    </row>
    <row r="888" spans="1:11" ht="39.950000000000003" customHeight="1">
      <c r="A888" s="19"/>
      <c r="B888" s="23"/>
      <c r="K888" s="18"/>
    </row>
    <row r="889" spans="1:11" ht="39.950000000000003" customHeight="1">
      <c r="A889" s="19"/>
      <c r="B889" s="23"/>
      <c r="K889" s="18"/>
    </row>
    <row r="890" spans="1:11" ht="39.950000000000003" customHeight="1">
      <c r="A890" s="19"/>
      <c r="B890" s="23"/>
      <c r="K890" s="18"/>
    </row>
    <row r="891" spans="1:11" ht="39.950000000000003" customHeight="1">
      <c r="A891" s="19"/>
      <c r="B891" s="23"/>
      <c r="K891" s="18"/>
    </row>
    <row r="892" spans="1:11" ht="39.950000000000003" customHeight="1">
      <c r="A892" s="19"/>
      <c r="B892" s="23"/>
      <c r="K892" s="18"/>
    </row>
    <row r="893" spans="1:11" ht="39.950000000000003" customHeight="1">
      <c r="A893" s="19"/>
      <c r="B893" s="23"/>
      <c r="K893" s="18"/>
    </row>
    <row r="894" spans="1:11" ht="39.950000000000003" customHeight="1">
      <c r="A894" s="19"/>
      <c r="B894" s="23"/>
      <c r="K894" s="18"/>
    </row>
    <row r="895" spans="1:11" ht="39.950000000000003" customHeight="1">
      <c r="A895" s="19"/>
      <c r="B895" s="23"/>
      <c r="K895" s="18"/>
    </row>
    <row r="896" spans="1:11" ht="39.950000000000003" customHeight="1">
      <c r="A896" s="19"/>
      <c r="B896" s="23"/>
      <c r="K896" s="18"/>
    </row>
    <row r="897" spans="1:11" ht="39.950000000000003" customHeight="1">
      <c r="A897" s="19"/>
      <c r="B897" s="23"/>
      <c r="K897" s="18"/>
    </row>
    <row r="898" spans="1:11" ht="39.950000000000003" customHeight="1">
      <c r="A898" s="19"/>
      <c r="B898" s="23"/>
      <c r="K898" s="18"/>
    </row>
    <row r="899" spans="1:11" ht="39.950000000000003" customHeight="1">
      <c r="A899" s="19"/>
      <c r="B899" s="23"/>
      <c r="K899" s="18"/>
    </row>
    <row r="900" spans="1:11" ht="39.950000000000003" customHeight="1">
      <c r="A900" s="19"/>
      <c r="B900" s="23"/>
      <c r="K900" s="18"/>
    </row>
    <row r="901" spans="1:11" ht="39.950000000000003" customHeight="1">
      <c r="A901" s="19"/>
      <c r="B901" s="23"/>
      <c r="K901" s="18"/>
    </row>
    <row r="902" spans="1:11" ht="39.950000000000003" customHeight="1">
      <c r="A902" s="19"/>
      <c r="B902" s="23"/>
      <c r="K902" s="18"/>
    </row>
    <row r="903" spans="1:11" ht="39.950000000000003" customHeight="1">
      <c r="A903" s="19"/>
      <c r="B903" s="23"/>
      <c r="K903" s="18"/>
    </row>
    <row r="904" spans="1:11" ht="39.950000000000003" customHeight="1">
      <c r="A904" s="19"/>
      <c r="B904" s="23"/>
      <c r="K904" s="18"/>
    </row>
    <row r="905" spans="1:11" ht="39.950000000000003" customHeight="1">
      <c r="A905" s="19"/>
      <c r="B905" s="23"/>
      <c r="K905" s="18"/>
    </row>
    <row r="906" spans="1:11" ht="39.950000000000003" customHeight="1">
      <c r="A906" s="19"/>
      <c r="B906" s="23"/>
      <c r="K906" s="18"/>
    </row>
    <row r="907" spans="1:11" ht="39.950000000000003" customHeight="1">
      <c r="A907" s="19"/>
      <c r="B907" s="23"/>
      <c r="K907" s="18"/>
    </row>
    <row r="908" spans="1:11" ht="39.950000000000003" customHeight="1">
      <c r="A908" s="19"/>
      <c r="B908" s="23"/>
      <c r="K908" s="18"/>
    </row>
    <row r="909" spans="1:11" ht="39.950000000000003" customHeight="1">
      <c r="A909" s="19"/>
      <c r="B909" s="23"/>
      <c r="K909" s="18"/>
    </row>
    <row r="910" spans="1:11" ht="39.950000000000003" customHeight="1">
      <c r="A910" s="19"/>
      <c r="B910" s="23"/>
      <c r="K910" s="18"/>
    </row>
    <row r="911" spans="1:11" ht="39.950000000000003" customHeight="1">
      <c r="A911" s="19"/>
      <c r="B911" s="23"/>
      <c r="K911" s="18"/>
    </row>
    <row r="912" spans="1:11" ht="39.950000000000003" customHeight="1">
      <c r="A912" s="19"/>
      <c r="B912" s="23"/>
      <c r="K912" s="18"/>
    </row>
    <row r="913" spans="1:11" ht="39.950000000000003" customHeight="1">
      <c r="A913" s="19"/>
      <c r="B913" s="23"/>
      <c r="K913" s="18"/>
    </row>
    <row r="914" spans="1:11" ht="39.950000000000003" customHeight="1">
      <c r="A914" s="19"/>
      <c r="B914" s="23"/>
      <c r="K914" s="18"/>
    </row>
    <row r="915" spans="1:11" ht="39.950000000000003" customHeight="1">
      <c r="A915" s="19"/>
      <c r="B915" s="23"/>
      <c r="K915" s="18"/>
    </row>
    <row r="916" spans="1:11" ht="39.950000000000003" customHeight="1">
      <c r="A916" s="19"/>
      <c r="B916" s="23"/>
      <c r="K916" s="18"/>
    </row>
    <row r="917" spans="1:11" ht="39.950000000000003" customHeight="1">
      <c r="A917" s="19"/>
      <c r="B917" s="23"/>
      <c r="K917" s="18"/>
    </row>
    <row r="918" spans="1:11" ht="39.950000000000003" customHeight="1">
      <c r="A918" s="19"/>
      <c r="B918" s="23"/>
      <c r="K918" s="18"/>
    </row>
    <row r="919" spans="1:11" ht="39.950000000000003" customHeight="1">
      <c r="A919" s="19"/>
      <c r="B919" s="23"/>
      <c r="K919" s="18"/>
    </row>
    <row r="920" spans="1:11">
      <c r="A920" s="19"/>
      <c r="B920" s="23"/>
      <c r="K920" s="18"/>
    </row>
    <row r="921" spans="1:11">
      <c r="A921" s="19"/>
      <c r="B921" s="23"/>
      <c r="K921" s="18"/>
    </row>
    <row r="922" spans="1:11">
      <c r="A922" s="19"/>
      <c r="B922" s="23"/>
      <c r="K922" s="18"/>
    </row>
    <row r="923" spans="1:11">
      <c r="A923" s="19"/>
      <c r="B923" s="23"/>
      <c r="K923" s="18"/>
    </row>
    <row r="924" spans="1:11">
      <c r="A924" s="19"/>
      <c r="B924" s="23"/>
      <c r="K924" s="18"/>
    </row>
    <row r="925" spans="1:11">
      <c r="A925" s="19"/>
      <c r="B925" s="23"/>
      <c r="K925" s="18"/>
    </row>
    <row r="926" spans="1:11">
      <c r="A926" s="19"/>
      <c r="B926" s="23"/>
      <c r="K926" s="18"/>
    </row>
    <row r="927" spans="1:11">
      <c r="A927" s="19"/>
      <c r="B927" s="23"/>
      <c r="K927" s="18"/>
    </row>
    <row r="928" spans="1:11">
      <c r="A928" s="19"/>
      <c r="B928" s="23"/>
      <c r="K928" s="18"/>
    </row>
    <row r="929" spans="1:11">
      <c r="A929" s="19"/>
      <c r="B929" s="23"/>
      <c r="K929" s="18"/>
    </row>
    <row r="930" spans="1:11">
      <c r="A930" s="19"/>
      <c r="B930" s="23"/>
      <c r="K930" s="18"/>
    </row>
    <row r="931" spans="1:11">
      <c r="A931" s="19"/>
      <c r="B931" s="23"/>
      <c r="K931" s="18"/>
    </row>
    <row r="932" spans="1:11">
      <c r="A932" s="19"/>
      <c r="B932" s="23"/>
      <c r="K932" s="18"/>
    </row>
    <row r="933" spans="1:11">
      <c r="A933" s="19"/>
      <c r="B933" s="23"/>
      <c r="K933" s="18"/>
    </row>
    <row r="934" spans="1:11">
      <c r="A934" s="19"/>
      <c r="B934" s="23"/>
      <c r="K934" s="18"/>
    </row>
    <row r="935" spans="1:11">
      <c r="A935" s="19"/>
      <c r="B935" s="23"/>
      <c r="K935" s="18"/>
    </row>
    <row r="936" spans="1:11">
      <c r="A936" s="19"/>
      <c r="B936" s="23"/>
      <c r="K936" s="18"/>
    </row>
    <row r="937" spans="1:11">
      <c r="A937" s="19"/>
      <c r="B937" s="23"/>
      <c r="K937" s="18"/>
    </row>
    <row r="938" spans="1:11">
      <c r="A938" s="19"/>
      <c r="B938" s="23"/>
      <c r="K938" s="18"/>
    </row>
    <row r="939" spans="1:11">
      <c r="A939" s="19"/>
      <c r="B939" s="23"/>
      <c r="K939" s="18"/>
    </row>
    <row r="940" spans="1:11">
      <c r="A940" s="19"/>
      <c r="B940" s="23"/>
      <c r="K940" s="18"/>
    </row>
    <row r="941" spans="1:11">
      <c r="A941" s="19"/>
      <c r="B941" s="23"/>
      <c r="K941" s="18"/>
    </row>
    <row r="942" spans="1:11">
      <c r="A942" s="19"/>
      <c r="B942" s="23"/>
      <c r="K942" s="18"/>
    </row>
    <row r="943" spans="1:11">
      <c r="A943" s="19"/>
      <c r="B943" s="23"/>
      <c r="K943" s="18"/>
    </row>
    <row r="944" spans="1:11">
      <c r="A944" s="19"/>
      <c r="B944" s="23"/>
      <c r="K944" s="18"/>
    </row>
    <row r="945" spans="1:11">
      <c r="A945" s="19"/>
      <c r="B945" s="23"/>
      <c r="K945" s="18"/>
    </row>
    <row r="946" spans="1:11">
      <c r="A946" s="19"/>
      <c r="B946" s="23"/>
      <c r="K946" s="18"/>
    </row>
    <row r="947" spans="1:11">
      <c r="A947" s="19"/>
      <c r="B947" s="23"/>
      <c r="K947" s="18"/>
    </row>
    <row r="948" spans="1:11">
      <c r="A948" s="19"/>
      <c r="B948" s="23"/>
      <c r="K948" s="18"/>
    </row>
    <row r="949" spans="1:11">
      <c r="A949" s="19"/>
      <c r="B949" s="23"/>
      <c r="K949" s="18"/>
    </row>
    <row r="950" spans="1:11">
      <c r="A950" s="19"/>
      <c r="B950" s="23"/>
      <c r="K950" s="18"/>
    </row>
    <row r="951" spans="1:11">
      <c r="A951" s="19"/>
      <c r="B951" s="23"/>
      <c r="K951" s="18"/>
    </row>
    <row r="952" spans="1:11">
      <c r="A952" s="19"/>
      <c r="B952" s="23"/>
      <c r="K952" s="18"/>
    </row>
    <row r="953" spans="1:11">
      <c r="A953" s="19"/>
      <c r="B953" s="23"/>
      <c r="K953" s="18"/>
    </row>
    <row r="954" spans="1:11">
      <c r="A954" s="19"/>
      <c r="B954" s="23"/>
      <c r="K954" s="18"/>
    </row>
    <row r="955" spans="1:11">
      <c r="A955" s="19"/>
      <c r="B955" s="23"/>
      <c r="K955" s="18"/>
    </row>
    <row r="956" spans="1:11">
      <c r="A956" s="19"/>
      <c r="B956" s="23"/>
      <c r="K956" s="18"/>
    </row>
    <row r="957" spans="1:11">
      <c r="A957" s="19"/>
      <c r="B957" s="23"/>
      <c r="K957" s="18"/>
    </row>
    <row r="958" spans="1:11">
      <c r="A958" s="19"/>
      <c r="B958" s="23"/>
      <c r="K958" s="18"/>
    </row>
    <row r="959" spans="1:11">
      <c r="A959" s="19"/>
      <c r="B959" s="23"/>
      <c r="K959" s="18"/>
    </row>
    <row r="960" spans="1:11">
      <c r="A960" s="19"/>
      <c r="B960" s="23"/>
      <c r="K960" s="18"/>
    </row>
    <row r="961" spans="1:11">
      <c r="A961" s="19"/>
      <c r="B961" s="23"/>
      <c r="K961" s="18"/>
    </row>
    <row r="962" spans="1:11">
      <c r="A962" s="19"/>
      <c r="B962" s="23"/>
      <c r="K962" s="18"/>
    </row>
    <row r="963" spans="1:11">
      <c r="A963" s="19"/>
      <c r="B963" s="23"/>
      <c r="K963" s="18"/>
    </row>
    <row r="964" spans="1:11">
      <c r="A964" s="19"/>
      <c r="B964" s="23"/>
      <c r="K964" s="18"/>
    </row>
    <row r="965" spans="1:11">
      <c r="A965" s="19"/>
      <c r="B965" s="23"/>
      <c r="K965" s="18"/>
    </row>
    <row r="966" spans="1:11">
      <c r="A966" s="19"/>
      <c r="B966" s="23"/>
      <c r="K966" s="18"/>
    </row>
    <row r="967" spans="1:11">
      <c r="A967" s="19"/>
      <c r="B967" s="23"/>
      <c r="K967" s="18"/>
    </row>
    <row r="968" spans="1:11">
      <c r="A968" s="19"/>
      <c r="B968" s="23"/>
      <c r="K968" s="18"/>
    </row>
    <row r="969" spans="1:11">
      <c r="A969" s="19"/>
      <c r="B969" s="23"/>
      <c r="K969" s="18"/>
    </row>
    <row r="970" spans="1:11">
      <c r="A970" s="19"/>
      <c r="B970" s="23"/>
      <c r="K970" s="18"/>
    </row>
    <row r="971" spans="1:11">
      <c r="A971" s="19"/>
      <c r="B971" s="23"/>
      <c r="K971" s="18"/>
    </row>
    <row r="972" spans="1:11">
      <c r="A972" s="19"/>
      <c r="B972" s="23"/>
      <c r="K972" s="18"/>
    </row>
    <row r="973" spans="1:11">
      <c r="A973" s="19"/>
      <c r="B973" s="23"/>
      <c r="K973" s="18"/>
    </row>
    <row r="974" spans="1:11">
      <c r="A974" s="19"/>
      <c r="B974" s="23"/>
      <c r="K974" s="18"/>
    </row>
    <row r="975" spans="1:11">
      <c r="A975" s="19"/>
      <c r="B975" s="23"/>
      <c r="K975" s="18"/>
    </row>
    <row r="976" spans="1:11">
      <c r="A976" s="19"/>
      <c r="B976" s="23"/>
      <c r="K976" s="18"/>
    </row>
    <row r="977" spans="1:11">
      <c r="A977" s="19"/>
      <c r="B977" s="23"/>
      <c r="K977" s="18"/>
    </row>
    <row r="978" spans="1:11">
      <c r="A978" s="19"/>
      <c r="B978" s="23"/>
      <c r="K978" s="18"/>
    </row>
    <row r="979" spans="1:11">
      <c r="A979" s="19"/>
      <c r="B979" s="23"/>
      <c r="K979" s="18"/>
    </row>
    <row r="980" spans="1:11">
      <c r="A980" s="19"/>
      <c r="B980" s="23"/>
      <c r="K980" s="18"/>
    </row>
    <row r="981" spans="1:11">
      <c r="A981" s="19"/>
      <c r="B981" s="23"/>
      <c r="K981" s="18"/>
    </row>
    <row r="982" spans="1:11">
      <c r="A982" s="19"/>
      <c r="B982" s="23"/>
      <c r="K982" s="18"/>
    </row>
    <row r="983" spans="1:11">
      <c r="A983" s="19"/>
      <c r="B983" s="23"/>
      <c r="K983" s="18"/>
    </row>
    <row r="984" spans="1:11">
      <c r="A984" s="19"/>
      <c r="B984" s="23"/>
      <c r="K984" s="18"/>
    </row>
    <row r="985" spans="1:11">
      <c r="A985" s="19"/>
      <c r="B985" s="23"/>
      <c r="K985" s="18"/>
    </row>
    <row r="986" spans="1:11">
      <c r="A986" s="19"/>
      <c r="B986" s="23"/>
      <c r="K986" s="18"/>
    </row>
    <row r="987" spans="1:11">
      <c r="A987" s="19"/>
      <c r="B987" s="23"/>
      <c r="K987" s="18"/>
    </row>
    <row r="988" spans="1:11">
      <c r="A988" s="19"/>
      <c r="B988" s="23"/>
      <c r="K988" s="18"/>
    </row>
    <row r="989" spans="1:11">
      <c r="A989" s="19"/>
      <c r="B989" s="23"/>
      <c r="K989" s="18"/>
    </row>
    <row r="990" spans="1:11">
      <c r="A990" s="19"/>
      <c r="B990" s="23"/>
      <c r="K990" s="18"/>
    </row>
    <row r="991" spans="1:11">
      <c r="A991" s="19"/>
      <c r="B991" s="23"/>
      <c r="K991" s="18"/>
    </row>
  </sheetData>
  <mergeCells count="1">
    <mergeCell ref="A1:K1"/>
  </mergeCells>
  <phoneticPr fontId="98" type="noConversion"/>
  <pageMargins left="0.51181102362204722" right="0.51181102362204722" top="0.78740157480314965" bottom="0.78740157480314965" header="0.31496062992125984" footer="0.31496062992125984"/>
  <pageSetup paperSize="9" scale="36" fitToHeight="0"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67559-C189-4C04-BF4F-1D3A3C8AF093}">
  <sheetPr codeName="Planilha1">
    <pageSetUpPr fitToPage="1"/>
  </sheetPr>
  <dimension ref="A1:F368"/>
  <sheetViews>
    <sheetView showGridLines="0" view="pageBreakPreview" topLeftCell="A257" zoomScale="70" zoomScaleNormal="70" zoomScaleSheetLayoutView="70" workbookViewId="0">
      <selection activeCell="B278" sqref="B278"/>
    </sheetView>
  </sheetViews>
  <sheetFormatPr defaultColWidth="9.140625" defaultRowHeight="12.75"/>
  <cols>
    <col min="1" max="1" width="30.7109375" style="126" customWidth="1"/>
    <col min="2" max="2" width="85.7109375" style="126" customWidth="1"/>
    <col min="3" max="3" width="12.28515625" style="126" customWidth="1"/>
    <col min="4" max="4" width="10.85546875" style="126" customWidth="1"/>
    <col min="5" max="5" width="16.28515625" style="126" customWidth="1"/>
    <col min="6" max="6" width="21" style="126" customWidth="1"/>
    <col min="7" max="16384" width="9.140625" style="126"/>
  </cols>
  <sheetData>
    <row r="1" spans="1:6" ht="35.25" customHeight="1">
      <c r="A1" s="491" t="s">
        <v>962</v>
      </c>
      <c r="B1" s="492"/>
      <c r="C1" s="492"/>
      <c r="D1" s="492"/>
      <c r="E1" s="492"/>
      <c r="F1" s="493"/>
    </row>
    <row r="2" spans="1:6" ht="29.25" customHeight="1">
      <c r="A2" s="494" t="s">
        <v>0</v>
      </c>
      <c r="B2" s="495"/>
      <c r="C2" s="495"/>
      <c r="D2" s="495"/>
      <c r="E2" s="495"/>
      <c r="F2" s="496"/>
    </row>
    <row r="3" spans="1:6" ht="20.100000000000001" customHeight="1">
      <c r="A3" s="497" t="s">
        <v>963</v>
      </c>
      <c r="B3" s="498"/>
      <c r="C3" s="498"/>
      <c r="D3" s="498"/>
      <c r="E3" s="498"/>
      <c r="F3" s="499"/>
    </row>
    <row r="4" spans="1:6" ht="24.95" customHeight="1">
      <c r="A4" s="500"/>
      <c r="B4" s="501"/>
      <c r="C4" s="501"/>
      <c r="D4" s="501"/>
      <c r="E4" s="501"/>
      <c r="F4" s="502"/>
    </row>
    <row r="5" spans="1:6" ht="24.95" customHeight="1">
      <c r="A5" s="127" t="s">
        <v>112</v>
      </c>
      <c r="B5" s="485" t="s">
        <v>113</v>
      </c>
      <c r="C5" s="486"/>
      <c r="D5" s="487"/>
      <c r="E5" s="479" t="s">
        <v>964</v>
      </c>
      <c r="F5" s="484" t="s">
        <v>79</v>
      </c>
    </row>
    <row r="6" spans="1:6" ht="24.95" customHeight="1">
      <c r="A6" s="366" t="s">
        <v>111</v>
      </c>
      <c r="B6" s="488"/>
      <c r="C6" s="489"/>
      <c r="D6" s="490"/>
      <c r="E6" s="479"/>
      <c r="F6" s="484"/>
    </row>
    <row r="7" spans="1:6" ht="24.95" customHeight="1">
      <c r="A7" s="478" t="s">
        <v>965</v>
      </c>
      <c r="B7" s="479"/>
      <c r="C7" s="128" t="s">
        <v>966</v>
      </c>
      <c r="D7" s="129" t="s">
        <v>967</v>
      </c>
      <c r="E7" s="129" t="s">
        <v>968</v>
      </c>
      <c r="F7" s="130" t="s">
        <v>969</v>
      </c>
    </row>
    <row r="8" spans="1:6" ht="29.25" customHeight="1">
      <c r="A8" s="134" t="s">
        <v>970</v>
      </c>
      <c r="B8" s="135" t="s">
        <v>971</v>
      </c>
      <c r="C8" s="141" t="s">
        <v>90</v>
      </c>
      <c r="D8" s="150">
        <v>6.5</v>
      </c>
      <c r="E8" s="144">
        <v>383.25</v>
      </c>
      <c r="F8" s="151">
        <f>D8*E8</f>
        <v>2491.125</v>
      </c>
    </row>
    <row r="9" spans="1:6" ht="30" customHeight="1">
      <c r="A9" s="134" t="s">
        <v>972</v>
      </c>
      <c r="B9" s="135" t="s">
        <v>973</v>
      </c>
      <c r="C9" s="141" t="s">
        <v>90</v>
      </c>
      <c r="D9" s="150">
        <v>7.8</v>
      </c>
      <c r="E9" s="144">
        <v>115.5</v>
      </c>
      <c r="F9" s="151">
        <f>D9*E9</f>
        <v>900.9</v>
      </c>
    </row>
    <row r="10" spans="1:6" ht="30" customHeight="1">
      <c r="A10" s="163" t="s">
        <v>974</v>
      </c>
      <c r="B10" s="135" t="s">
        <v>975</v>
      </c>
      <c r="C10" s="141" t="s">
        <v>976</v>
      </c>
      <c r="D10" s="150">
        <v>1.29</v>
      </c>
      <c r="E10" s="144">
        <v>141.28</v>
      </c>
      <c r="F10" s="151">
        <f>D10*E10</f>
        <v>182.25120000000001</v>
      </c>
    </row>
    <row r="11" spans="1:6" ht="30" customHeight="1">
      <c r="A11" s="134" t="s">
        <v>977</v>
      </c>
      <c r="B11" s="135" t="s">
        <v>978</v>
      </c>
      <c r="C11" s="141" t="s">
        <v>979</v>
      </c>
      <c r="D11" s="150">
        <v>17.399999999999999</v>
      </c>
      <c r="E11" s="144">
        <v>14.05</v>
      </c>
      <c r="F11" s="151">
        <f>D11*E11</f>
        <v>244.47</v>
      </c>
    </row>
    <row r="12" spans="1:6" ht="24.95" customHeight="1">
      <c r="A12" s="478" t="s">
        <v>980</v>
      </c>
      <c r="B12" s="479"/>
      <c r="C12" s="131"/>
      <c r="D12" s="132"/>
      <c r="E12" s="132"/>
      <c r="F12" s="133">
        <f>SUM(F8:F11)</f>
        <v>3818.7462</v>
      </c>
    </row>
    <row r="13" spans="1:6" ht="24.95" customHeight="1">
      <c r="A13" s="480"/>
      <c r="B13" s="481"/>
      <c r="C13" s="481"/>
      <c r="D13" s="481"/>
      <c r="E13" s="481"/>
      <c r="F13" s="482"/>
    </row>
    <row r="14" spans="1:6" ht="24.95" customHeight="1">
      <c r="A14" s="127" t="s">
        <v>126</v>
      </c>
      <c r="B14" s="483" t="s">
        <v>127</v>
      </c>
      <c r="C14" s="479" t="s">
        <v>981</v>
      </c>
      <c r="D14" s="479" t="s">
        <v>981</v>
      </c>
      <c r="E14" s="479" t="s">
        <v>964</v>
      </c>
      <c r="F14" s="484" t="s">
        <v>75</v>
      </c>
    </row>
    <row r="15" spans="1:6" ht="24.95" customHeight="1">
      <c r="A15" s="366" t="s">
        <v>125</v>
      </c>
      <c r="B15" s="479" t="s">
        <v>981</v>
      </c>
      <c r="C15" s="479" t="s">
        <v>981</v>
      </c>
      <c r="D15" s="479" t="s">
        <v>981</v>
      </c>
      <c r="E15" s="479"/>
      <c r="F15" s="484"/>
    </row>
    <row r="16" spans="1:6" ht="24.95" customHeight="1">
      <c r="A16" s="478" t="s">
        <v>965</v>
      </c>
      <c r="B16" s="479"/>
      <c r="C16" s="128" t="s">
        <v>966</v>
      </c>
      <c r="D16" s="129" t="s">
        <v>967</v>
      </c>
      <c r="E16" s="129" t="s">
        <v>968</v>
      </c>
      <c r="F16" s="130" t="s">
        <v>969</v>
      </c>
    </row>
    <row r="17" spans="1:6" ht="24.95" customHeight="1">
      <c r="A17" s="134" t="s">
        <v>982</v>
      </c>
      <c r="B17" s="135" t="s">
        <v>983</v>
      </c>
      <c r="C17" s="141" t="s">
        <v>75</v>
      </c>
      <c r="D17" s="150">
        <v>1.05</v>
      </c>
      <c r="E17" s="144">
        <v>106</v>
      </c>
      <c r="F17" s="151">
        <f>D17*E17</f>
        <v>111.30000000000001</v>
      </c>
    </row>
    <row r="18" spans="1:6" ht="24.95" customHeight="1">
      <c r="A18" s="134" t="s">
        <v>984</v>
      </c>
      <c r="B18" s="135" t="s">
        <v>985</v>
      </c>
      <c r="C18" s="141" t="s">
        <v>979</v>
      </c>
      <c r="D18" s="150">
        <v>0.5</v>
      </c>
      <c r="E18" s="144">
        <v>19.12</v>
      </c>
      <c r="F18" s="151">
        <f>D18*E18</f>
        <v>9.56</v>
      </c>
    </row>
    <row r="19" spans="1:6" ht="24.95" customHeight="1">
      <c r="A19" s="134" t="s">
        <v>977</v>
      </c>
      <c r="B19" s="135" t="s">
        <v>978</v>
      </c>
      <c r="C19" s="141" t="s">
        <v>979</v>
      </c>
      <c r="D19" s="150">
        <v>0.5</v>
      </c>
      <c r="E19" s="144">
        <v>14.05</v>
      </c>
      <c r="F19" s="151">
        <f>D19*E19</f>
        <v>7.0250000000000004</v>
      </c>
    </row>
    <row r="20" spans="1:6" ht="24.95" customHeight="1">
      <c r="A20" s="478" t="s">
        <v>980</v>
      </c>
      <c r="B20" s="479"/>
      <c r="C20" s="131"/>
      <c r="D20" s="132"/>
      <c r="E20" s="132"/>
      <c r="F20" s="133">
        <f>SUM(F17:F19)</f>
        <v>127.88500000000002</v>
      </c>
    </row>
    <row r="21" spans="1:6" ht="24.95" customHeight="1">
      <c r="A21" s="480"/>
      <c r="B21" s="481"/>
      <c r="C21" s="481"/>
      <c r="D21" s="481"/>
      <c r="E21" s="481"/>
      <c r="F21" s="482"/>
    </row>
    <row r="22" spans="1:6" ht="24.95" customHeight="1">
      <c r="A22" s="127" t="s">
        <v>138</v>
      </c>
      <c r="B22" s="485" t="s">
        <v>139</v>
      </c>
      <c r="C22" s="486"/>
      <c r="D22" s="487"/>
      <c r="E22" s="479" t="s">
        <v>964</v>
      </c>
      <c r="F22" s="484" t="s">
        <v>81</v>
      </c>
    </row>
    <row r="23" spans="1:6" ht="24.95" customHeight="1">
      <c r="A23" s="366" t="s">
        <v>137</v>
      </c>
      <c r="B23" s="488"/>
      <c r="C23" s="489"/>
      <c r="D23" s="490"/>
      <c r="E23" s="479"/>
      <c r="F23" s="484"/>
    </row>
    <row r="24" spans="1:6" ht="24.95" customHeight="1">
      <c r="A24" s="478" t="s">
        <v>965</v>
      </c>
      <c r="B24" s="479"/>
      <c r="C24" s="128" t="s">
        <v>966</v>
      </c>
      <c r="D24" s="129" t="s">
        <v>967</v>
      </c>
      <c r="E24" s="129" t="s">
        <v>968</v>
      </c>
      <c r="F24" s="130" t="s">
        <v>969</v>
      </c>
    </row>
    <row r="25" spans="1:6" ht="24.95" customHeight="1">
      <c r="A25" s="134" t="s">
        <v>986</v>
      </c>
      <c r="B25" s="135" t="s">
        <v>987</v>
      </c>
      <c r="C25" s="141" t="s">
        <v>988</v>
      </c>
      <c r="D25" s="150">
        <f>0.126*1.6</f>
        <v>0.2016</v>
      </c>
      <c r="E25" s="144">
        <v>14.17</v>
      </c>
      <c r="F25" s="151">
        <f>D25*E25</f>
        <v>2.8566720000000001</v>
      </c>
    </row>
    <row r="26" spans="1:6" ht="24.95" customHeight="1">
      <c r="A26" s="134" t="s">
        <v>989</v>
      </c>
      <c r="B26" s="135" t="s">
        <v>990</v>
      </c>
      <c r="C26" s="141" t="s">
        <v>991</v>
      </c>
      <c r="D26" s="150">
        <f>0.006426*1.6</f>
        <v>1.0281600000000002E-2</v>
      </c>
      <c r="E26" s="144">
        <v>90</v>
      </c>
      <c r="F26" s="151">
        <f t="shared" ref="F26:F31" si="0">D26*E26</f>
        <v>0.92534400000000017</v>
      </c>
    </row>
    <row r="27" spans="1:6" ht="24.95" customHeight="1">
      <c r="A27" s="134" t="s">
        <v>992</v>
      </c>
      <c r="B27" s="135" t="s">
        <v>993</v>
      </c>
      <c r="C27" s="141" t="s">
        <v>103</v>
      </c>
      <c r="D27" s="150">
        <f>2.122281*1.6</f>
        <v>3.3956496000000005</v>
      </c>
      <c r="E27" s="144">
        <v>0.46</v>
      </c>
      <c r="F27" s="151">
        <f t="shared" si="0"/>
        <v>1.5619988160000002</v>
      </c>
    </row>
    <row r="28" spans="1:6" ht="24.95" customHeight="1">
      <c r="A28" s="134" t="s">
        <v>994</v>
      </c>
      <c r="B28" s="135" t="s">
        <v>995</v>
      </c>
      <c r="C28" s="141" t="s">
        <v>988</v>
      </c>
      <c r="D28" s="150">
        <f>1.134*1.6</f>
        <v>1.8144</v>
      </c>
      <c r="E28" s="144">
        <v>31.57</v>
      </c>
      <c r="F28" s="151">
        <f t="shared" si="0"/>
        <v>57.280608000000001</v>
      </c>
    </row>
    <row r="29" spans="1:6" ht="29.25" customHeight="1">
      <c r="A29" s="134" t="s">
        <v>996</v>
      </c>
      <c r="B29" s="135" t="s">
        <v>997</v>
      </c>
      <c r="C29" s="141" t="s">
        <v>81</v>
      </c>
      <c r="D29" s="150">
        <f>1.575*1.6</f>
        <v>2.52</v>
      </c>
      <c r="E29" s="144">
        <v>3.13</v>
      </c>
      <c r="F29" s="151">
        <f t="shared" si="0"/>
        <v>7.8875999999999999</v>
      </c>
    </row>
    <row r="30" spans="1:6" ht="24.95" customHeight="1">
      <c r="A30" s="134" t="s">
        <v>998</v>
      </c>
      <c r="B30" s="135" t="s">
        <v>999</v>
      </c>
      <c r="C30" s="141" t="s">
        <v>81</v>
      </c>
      <c r="D30" s="150">
        <f>1*1.6</f>
        <v>1.6</v>
      </c>
      <c r="E30" s="144">
        <v>2146.48</v>
      </c>
      <c r="F30" s="151">
        <f t="shared" si="0"/>
        <v>3434.3680000000004</v>
      </c>
    </row>
    <row r="31" spans="1:6" ht="24.95" customHeight="1">
      <c r="A31" s="134" t="s">
        <v>1000</v>
      </c>
      <c r="B31" s="135" t="s">
        <v>1001</v>
      </c>
      <c r="C31" s="141" t="s">
        <v>988</v>
      </c>
      <c r="D31" s="150">
        <f>0.693*1.6</f>
        <v>1.1088</v>
      </c>
      <c r="E31" s="144">
        <v>21.76</v>
      </c>
      <c r="F31" s="151">
        <f t="shared" si="0"/>
        <v>24.127488000000003</v>
      </c>
    </row>
    <row r="32" spans="1:6" ht="24.95" customHeight="1">
      <c r="A32" s="134" t="s">
        <v>1002</v>
      </c>
      <c r="B32" s="135" t="s">
        <v>1003</v>
      </c>
      <c r="C32" s="141" t="s">
        <v>979</v>
      </c>
      <c r="D32" s="150">
        <f>1.26*1.6</f>
        <v>2.016</v>
      </c>
      <c r="E32" s="144">
        <v>16.13</v>
      </c>
      <c r="F32" s="151">
        <f>D32*E32</f>
        <v>32.518079999999998</v>
      </c>
    </row>
    <row r="33" spans="1:6" ht="24.95" customHeight="1">
      <c r="A33" s="134" t="s">
        <v>984</v>
      </c>
      <c r="B33" s="135" t="s">
        <v>985</v>
      </c>
      <c r="C33" s="141" t="s">
        <v>979</v>
      </c>
      <c r="D33" s="150">
        <f>3.835752*1.6</f>
        <v>6.1372032000000001</v>
      </c>
      <c r="E33" s="144">
        <v>19.12</v>
      </c>
      <c r="F33" s="151">
        <f>D33*E33</f>
        <v>117.34332518400001</v>
      </c>
    </row>
    <row r="34" spans="1:6" ht="24.95" customHeight="1">
      <c r="A34" s="134" t="s">
        <v>1004</v>
      </c>
      <c r="B34" s="135" t="s">
        <v>1005</v>
      </c>
      <c r="C34" s="141" t="s">
        <v>979</v>
      </c>
      <c r="D34" s="150">
        <f>2.52*1.6</f>
        <v>4.032</v>
      </c>
      <c r="E34" s="144">
        <v>19.12</v>
      </c>
      <c r="F34" s="151">
        <f>D34*E34</f>
        <v>77.091840000000005</v>
      </c>
    </row>
    <row r="35" spans="1:6" ht="24.95" customHeight="1">
      <c r="A35" s="134" t="s">
        <v>977</v>
      </c>
      <c r="B35" s="135" t="s">
        <v>978</v>
      </c>
      <c r="C35" s="141" t="s">
        <v>979</v>
      </c>
      <c r="D35" s="150">
        <f>4.631873*1.6</f>
        <v>7.4109967999999995</v>
      </c>
      <c r="E35" s="144">
        <v>14.05</v>
      </c>
      <c r="F35" s="151">
        <f>D35*E35</f>
        <v>104.12450504</v>
      </c>
    </row>
    <row r="36" spans="1:6" ht="24.95" customHeight="1">
      <c r="A36" s="478" t="s">
        <v>980</v>
      </c>
      <c r="B36" s="479"/>
      <c r="C36" s="131"/>
      <c r="D36" s="132"/>
      <c r="E36" s="132"/>
      <c r="F36" s="133">
        <f>SUM(F25:F35)</f>
        <v>3860.0854610400002</v>
      </c>
    </row>
    <row r="37" spans="1:6" ht="24.95" customHeight="1">
      <c r="A37" s="480"/>
      <c r="B37" s="481"/>
      <c r="C37" s="481"/>
      <c r="D37" s="481"/>
      <c r="E37" s="481"/>
      <c r="F37" s="482"/>
    </row>
    <row r="38" spans="1:6" ht="24.95" customHeight="1">
      <c r="A38" s="127" t="s">
        <v>140</v>
      </c>
      <c r="B38" s="485" t="s">
        <v>141</v>
      </c>
      <c r="C38" s="486"/>
      <c r="D38" s="487"/>
      <c r="E38" s="479" t="s">
        <v>964</v>
      </c>
      <c r="F38" s="484" t="s">
        <v>81</v>
      </c>
    </row>
    <row r="39" spans="1:6" ht="24.95" customHeight="1">
      <c r="A39" s="366" t="s">
        <v>137</v>
      </c>
      <c r="B39" s="488"/>
      <c r="C39" s="489"/>
      <c r="D39" s="490"/>
      <c r="E39" s="479"/>
      <c r="F39" s="484"/>
    </row>
    <row r="40" spans="1:6" ht="24.95" customHeight="1">
      <c r="A40" s="478" t="s">
        <v>965</v>
      </c>
      <c r="B40" s="479"/>
      <c r="C40" s="128" t="s">
        <v>966</v>
      </c>
      <c r="D40" s="129" t="s">
        <v>967</v>
      </c>
      <c r="E40" s="129" t="s">
        <v>968</v>
      </c>
      <c r="F40" s="130" t="s">
        <v>969</v>
      </c>
    </row>
    <row r="41" spans="1:6" ht="24.95" customHeight="1">
      <c r="A41" s="134" t="s">
        <v>986</v>
      </c>
      <c r="B41" s="135" t="s">
        <v>987</v>
      </c>
      <c r="C41" s="141" t="s">
        <v>988</v>
      </c>
      <c r="D41" s="150">
        <f>0.126*0.8</f>
        <v>0.1008</v>
      </c>
      <c r="E41" s="144">
        <v>14.17</v>
      </c>
      <c r="F41" s="151">
        <f>D41*E41</f>
        <v>1.4283360000000001</v>
      </c>
    </row>
    <row r="42" spans="1:6" ht="24.95" customHeight="1">
      <c r="A42" s="134" t="s">
        <v>989</v>
      </c>
      <c r="B42" s="135" t="s">
        <v>990</v>
      </c>
      <c r="C42" s="141" t="s">
        <v>991</v>
      </c>
      <c r="D42" s="150">
        <f>0.006426*0.8</f>
        <v>5.1408000000000009E-3</v>
      </c>
      <c r="E42" s="144">
        <v>90</v>
      </c>
      <c r="F42" s="151">
        <f t="shared" ref="F42:F47" si="1">D42*E42</f>
        <v>0.46267200000000008</v>
      </c>
    </row>
    <row r="43" spans="1:6" ht="24.95" customHeight="1">
      <c r="A43" s="134" t="s">
        <v>992</v>
      </c>
      <c r="B43" s="135" t="s">
        <v>993</v>
      </c>
      <c r="C43" s="141" t="s">
        <v>103</v>
      </c>
      <c r="D43" s="150">
        <f>2.122281*0.8</f>
        <v>1.6978248000000002</v>
      </c>
      <c r="E43" s="144">
        <v>0.46</v>
      </c>
      <c r="F43" s="151">
        <f t="shared" si="1"/>
        <v>0.78099940800000012</v>
      </c>
    </row>
    <row r="44" spans="1:6" ht="24.95" customHeight="1">
      <c r="A44" s="134" t="s">
        <v>994</v>
      </c>
      <c r="B44" s="135" t="s">
        <v>995</v>
      </c>
      <c r="C44" s="141" t="s">
        <v>988</v>
      </c>
      <c r="D44" s="150">
        <f>1.134*0.8</f>
        <v>0.90720000000000001</v>
      </c>
      <c r="E44" s="144">
        <v>31.57</v>
      </c>
      <c r="F44" s="151">
        <f t="shared" si="1"/>
        <v>28.640304</v>
      </c>
    </row>
    <row r="45" spans="1:6" ht="29.25" customHeight="1">
      <c r="A45" s="134" t="s">
        <v>996</v>
      </c>
      <c r="B45" s="135" t="s">
        <v>997</v>
      </c>
      <c r="C45" s="141" t="s">
        <v>81</v>
      </c>
      <c r="D45" s="150">
        <f>1.575*0.8</f>
        <v>1.26</v>
      </c>
      <c r="E45" s="144">
        <v>3.13</v>
      </c>
      <c r="F45" s="151">
        <f t="shared" si="1"/>
        <v>3.9438</v>
      </c>
    </row>
    <row r="46" spans="1:6" ht="24.95" customHeight="1">
      <c r="A46" s="134" t="s">
        <v>998</v>
      </c>
      <c r="B46" s="135" t="s">
        <v>999</v>
      </c>
      <c r="C46" s="141" t="s">
        <v>81</v>
      </c>
      <c r="D46" s="150">
        <f>1*0.8</f>
        <v>0.8</v>
      </c>
      <c r="E46" s="144">
        <v>2146.48</v>
      </c>
      <c r="F46" s="151">
        <f t="shared" si="1"/>
        <v>1717.1840000000002</v>
      </c>
    </row>
    <row r="47" spans="1:6" ht="24.95" customHeight="1">
      <c r="A47" s="134" t="s">
        <v>1000</v>
      </c>
      <c r="B47" s="135" t="s">
        <v>1001</v>
      </c>
      <c r="C47" s="141" t="s">
        <v>988</v>
      </c>
      <c r="D47" s="150">
        <f>0.693*0.8</f>
        <v>0.5544</v>
      </c>
      <c r="E47" s="144">
        <v>21.76</v>
      </c>
      <c r="F47" s="151">
        <f t="shared" si="1"/>
        <v>12.063744000000002</v>
      </c>
    </row>
    <row r="48" spans="1:6" ht="24.95" customHeight="1">
      <c r="A48" s="134" t="s">
        <v>1002</v>
      </c>
      <c r="B48" s="135" t="s">
        <v>1003</v>
      </c>
      <c r="C48" s="141" t="s">
        <v>979</v>
      </c>
      <c r="D48" s="150">
        <f>1.26*0.8</f>
        <v>1.008</v>
      </c>
      <c r="E48" s="144">
        <v>16.13</v>
      </c>
      <c r="F48" s="151">
        <f>D48*E48</f>
        <v>16.259039999999999</v>
      </c>
    </row>
    <row r="49" spans="1:6" ht="24.95" customHeight="1">
      <c r="A49" s="134" t="s">
        <v>984</v>
      </c>
      <c r="B49" s="135" t="s">
        <v>985</v>
      </c>
      <c r="C49" s="141" t="s">
        <v>979</v>
      </c>
      <c r="D49" s="150">
        <f>3.835752*0.8</f>
        <v>3.0686016</v>
      </c>
      <c r="E49" s="144">
        <v>19.12</v>
      </c>
      <c r="F49" s="151">
        <f>D49*E49</f>
        <v>58.671662592000004</v>
      </c>
    </row>
    <row r="50" spans="1:6" ht="24.95" customHeight="1">
      <c r="A50" s="134" t="s">
        <v>1004</v>
      </c>
      <c r="B50" s="135" t="s">
        <v>1005</v>
      </c>
      <c r="C50" s="141" t="s">
        <v>979</v>
      </c>
      <c r="D50" s="150">
        <f>2.52*0.8</f>
        <v>2.016</v>
      </c>
      <c r="E50" s="144">
        <v>19.12</v>
      </c>
      <c r="F50" s="151">
        <f>D50*E50</f>
        <v>38.545920000000002</v>
      </c>
    </row>
    <row r="51" spans="1:6" ht="24.95" customHeight="1">
      <c r="A51" s="134" t="s">
        <v>977</v>
      </c>
      <c r="B51" s="135" t="s">
        <v>978</v>
      </c>
      <c r="C51" s="141" t="s">
        <v>979</v>
      </c>
      <c r="D51" s="150">
        <f>4.631873*0.8</f>
        <v>3.7054983999999997</v>
      </c>
      <c r="E51" s="144">
        <v>14.05</v>
      </c>
      <c r="F51" s="151">
        <f>D51*E51</f>
        <v>52.062252520000001</v>
      </c>
    </row>
    <row r="52" spans="1:6" ht="24.95" customHeight="1">
      <c r="A52" s="478" t="s">
        <v>980</v>
      </c>
      <c r="B52" s="479"/>
      <c r="C52" s="131"/>
      <c r="D52" s="132"/>
      <c r="E52" s="132"/>
      <c r="F52" s="133">
        <f>SUM(F41:F51)</f>
        <v>1930.0427305200001</v>
      </c>
    </row>
    <row r="53" spans="1:6" ht="24.95" customHeight="1">
      <c r="A53" s="480"/>
      <c r="B53" s="481"/>
      <c r="C53" s="481"/>
      <c r="D53" s="481"/>
      <c r="E53" s="481"/>
      <c r="F53" s="482"/>
    </row>
    <row r="54" spans="1:6" ht="24.95" customHeight="1">
      <c r="A54" s="127" t="s">
        <v>313</v>
      </c>
      <c r="B54" s="485" t="s">
        <v>314</v>
      </c>
      <c r="C54" s="486"/>
      <c r="D54" s="487"/>
      <c r="E54" s="479" t="s">
        <v>964</v>
      </c>
      <c r="F54" s="484" t="s">
        <v>75</v>
      </c>
    </row>
    <row r="55" spans="1:6" ht="24.95" customHeight="1">
      <c r="A55" s="366" t="s">
        <v>312</v>
      </c>
      <c r="B55" s="488"/>
      <c r="C55" s="489"/>
      <c r="D55" s="490"/>
      <c r="E55" s="479"/>
      <c r="F55" s="484"/>
    </row>
    <row r="56" spans="1:6" ht="24.95" customHeight="1">
      <c r="A56" s="478" t="s">
        <v>965</v>
      </c>
      <c r="B56" s="479"/>
      <c r="C56" s="128" t="s">
        <v>966</v>
      </c>
      <c r="D56" s="129" t="s">
        <v>967</v>
      </c>
      <c r="E56" s="129" t="s">
        <v>968</v>
      </c>
      <c r="F56" s="130" t="s">
        <v>969</v>
      </c>
    </row>
    <row r="57" spans="1:6" ht="31.5" customHeight="1">
      <c r="A57" s="134" t="s">
        <v>1006</v>
      </c>
      <c r="B57" s="135" t="s">
        <v>106</v>
      </c>
      <c r="C57" s="141" t="s">
        <v>103</v>
      </c>
      <c r="D57" s="150">
        <v>0.8</v>
      </c>
      <c r="E57" s="144">
        <v>11.65</v>
      </c>
      <c r="F57" s="151">
        <f>D57*E57</f>
        <v>9.32</v>
      </c>
    </row>
    <row r="58" spans="1:6" ht="34.5" customHeight="1">
      <c r="A58" s="134" t="s">
        <v>1007</v>
      </c>
      <c r="B58" s="135" t="s">
        <v>1008</v>
      </c>
      <c r="C58" s="141" t="s">
        <v>88</v>
      </c>
      <c r="D58" s="150">
        <v>0.01</v>
      </c>
      <c r="E58" s="144">
        <v>654.16</v>
      </c>
      <c r="F58" s="151">
        <f t="shared" ref="F58:F59" si="2">D58*E58</f>
        <v>6.5415999999999999</v>
      </c>
    </row>
    <row r="59" spans="1:6" ht="60.75" customHeight="1">
      <c r="A59" s="134" t="s">
        <v>1009</v>
      </c>
      <c r="B59" s="135" t="s">
        <v>118</v>
      </c>
      <c r="C59" s="141" t="s">
        <v>75</v>
      </c>
      <c r="D59" s="150">
        <v>0.35</v>
      </c>
      <c r="E59" s="144">
        <v>104.2</v>
      </c>
      <c r="F59" s="151">
        <f t="shared" si="2"/>
        <v>36.47</v>
      </c>
    </row>
    <row r="60" spans="1:6" ht="24.95" customHeight="1">
      <c r="A60" s="478" t="s">
        <v>980</v>
      </c>
      <c r="B60" s="479"/>
      <c r="C60" s="131"/>
      <c r="D60" s="132"/>
      <c r="E60" s="132"/>
      <c r="F60" s="133">
        <f>SUM(F57:F59)</f>
        <v>52.331599999999995</v>
      </c>
    </row>
    <row r="61" spans="1:6" ht="24.95" customHeight="1">
      <c r="A61" s="480"/>
      <c r="B61" s="481"/>
      <c r="C61" s="481"/>
      <c r="D61" s="481"/>
      <c r="E61" s="481"/>
      <c r="F61" s="482"/>
    </row>
    <row r="62" spans="1:6" ht="24.95" customHeight="1">
      <c r="A62" s="127" t="s">
        <v>168</v>
      </c>
      <c r="B62" s="485" t="s">
        <v>169</v>
      </c>
      <c r="C62" s="486"/>
      <c r="D62" s="487"/>
      <c r="E62" s="479" t="s">
        <v>964</v>
      </c>
      <c r="F62" s="484" t="s">
        <v>75</v>
      </c>
    </row>
    <row r="63" spans="1:6" ht="24.95" customHeight="1">
      <c r="A63" s="366" t="s">
        <v>1010</v>
      </c>
      <c r="B63" s="488"/>
      <c r="C63" s="489"/>
      <c r="D63" s="490"/>
      <c r="E63" s="479"/>
      <c r="F63" s="484"/>
    </row>
    <row r="64" spans="1:6" ht="24.95" customHeight="1">
      <c r="A64" s="478" t="s">
        <v>965</v>
      </c>
      <c r="B64" s="479"/>
      <c r="C64" s="128" t="s">
        <v>966</v>
      </c>
      <c r="D64" s="129" t="s">
        <v>967</v>
      </c>
      <c r="E64" s="129" t="s">
        <v>968</v>
      </c>
      <c r="F64" s="130" t="s">
        <v>969</v>
      </c>
    </row>
    <row r="65" spans="1:6" ht="31.5" customHeight="1">
      <c r="A65" s="134" t="s">
        <v>1011</v>
      </c>
      <c r="B65" s="162" t="s">
        <v>169</v>
      </c>
      <c r="C65" s="141" t="s">
        <v>75</v>
      </c>
      <c r="D65" s="150">
        <v>1</v>
      </c>
      <c r="E65" s="144">
        <v>390</v>
      </c>
      <c r="F65" s="151">
        <f>D65*E65</f>
        <v>390</v>
      </c>
    </row>
    <row r="66" spans="1:6" ht="24.95" customHeight="1">
      <c r="A66" s="478" t="s">
        <v>980</v>
      </c>
      <c r="B66" s="479"/>
      <c r="C66" s="131"/>
      <c r="D66" s="132"/>
      <c r="E66" s="132"/>
      <c r="F66" s="133">
        <f>SUM(F65:F65)</f>
        <v>390</v>
      </c>
    </row>
    <row r="67" spans="1:6" ht="24.95" customHeight="1">
      <c r="A67" s="480"/>
      <c r="B67" s="481"/>
      <c r="C67" s="481"/>
      <c r="D67" s="481"/>
      <c r="E67" s="481"/>
      <c r="F67" s="482"/>
    </row>
    <row r="68" spans="1:6" ht="24.95" customHeight="1">
      <c r="A68" s="127" t="s">
        <v>382</v>
      </c>
      <c r="B68" s="485" t="s">
        <v>383</v>
      </c>
      <c r="C68" s="486"/>
      <c r="D68" s="487"/>
      <c r="E68" s="479" t="s">
        <v>964</v>
      </c>
      <c r="F68" s="484" t="s">
        <v>81</v>
      </c>
    </row>
    <row r="69" spans="1:6" ht="24.95" customHeight="1">
      <c r="A69" s="366" t="s">
        <v>381</v>
      </c>
      <c r="B69" s="488"/>
      <c r="C69" s="489"/>
      <c r="D69" s="490"/>
      <c r="E69" s="479"/>
      <c r="F69" s="484"/>
    </row>
    <row r="70" spans="1:6" ht="24.95" customHeight="1">
      <c r="A70" s="478" t="s">
        <v>965</v>
      </c>
      <c r="B70" s="479"/>
      <c r="C70" s="128" t="s">
        <v>966</v>
      </c>
      <c r="D70" s="129" t="s">
        <v>967</v>
      </c>
      <c r="E70" s="129" t="s">
        <v>968</v>
      </c>
      <c r="F70" s="130" t="s">
        <v>969</v>
      </c>
    </row>
    <row r="71" spans="1:6" ht="24.95" customHeight="1">
      <c r="A71" s="134" t="s">
        <v>1012</v>
      </c>
      <c r="B71" s="135" t="s">
        <v>1013</v>
      </c>
      <c r="C71" s="141" t="s">
        <v>1014</v>
      </c>
      <c r="D71" s="150">
        <v>2</v>
      </c>
      <c r="E71" s="144">
        <v>0.73</v>
      </c>
      <c r="F71" s="151">
        <f>D71*E71</f>
        <v>1.46</v>
      </c>
    </row>
    <row r="72" spans="1:6" ht="31.5" customHeight="1">
      <c r="A72" s="134" t="s">
        <v>1015</v>
      </c>
      <c r="B72" s="135" t="s">
        <v>1016</v>
      </c>
      <c r="C72" s="141" t="s">
        <v>1014</v>
      </c>
      <c r="D72" s="150">
        <v>1</v>
      </c>
      <c r="E72" s="144">
        <v>160.35</v>
      </c>
      <c r="F72" s="151">
        <f>D72*E72</f>
        <v>160.35</v>
      </c>
    </row>
    <row r="73" spans="1:6" ht="24.95" customHeight="1">
      <c r="A73" s="134" t="s">
        <v>1017</v>
      </c>
      <c r="B73" s="135" t="s">
        <v>1018</v>
      </c>
      <c r="C73" s="141" t="s">
        <v>979</v>
      </c>
      <c r="D73" s="150">
        <v>0.3</v>
      </c>
      <c r="E73" s="144">
        <v>25.11</v>
      </c>
      <c r="F73" s="151">
        <f>D73*E73</f>
        <v>7.5329999999999995</v>
      </c>
    </row>
    <row r="74" spans="1:6" ht="31.5" customHeight="1">
      <c r="A74" s="134" t="s">
        <v>1019</v>
      </c>
      <c r="B74" s="135" t="s">
        <v>1020</v>
      </c>
      <c r="C74" s="141" t="s">
        <v>979</v>
      </c>
      <c r="D74" s="150">
        <v>0.5</v>
      </c>
      <c r="E74" s="144">
        <v>28.62</v>
      </c>
      <c r="F74" s="151">
        <f>D74*E74</f>
        <v>14.31</v>
      </c>
    </row>
    <row r="75" spans="1:6" ht="24.95" customHeight="1">
      <c r="A75" s="478" t="s">
        <v>980</v>
      </c>
      <c r="B75" s="479"/>
      <c r="C75" s="131"/>
      <c r="D75" s="132"/>
      <c r="E75" s="132"/>
      <c r="F75" s="133">
        <f>SUM(F71:F74)</f>
        <v>183.65299999999999</v>
      </c>
    </row>
    <row r="76" spans="1:6" ht="24.95" customHeight="1">
      <c r="A76" s="480"/>
      <c r="B76" s="481"/>
      <c r="C76" s="481"/>
      <c r="D76" s="481"/>
      <c r="E76" s="481"/>
      <c r="F76" s="482"/>
    </row>
    <row r="77" spans="1:6" ht="24.95" customHeight="1">
      <c r="A77" s="127" t="s">
        <v>143</v>
      </c>
      <c r="B77" s="483" t="s">
        <v>144</v>
      </c>
      <c r="C77" s="479" t="s">
        <v>981</v>
      </c>
      <c r="D77" s="479" t="s">
        <v>981</v>
      </c>
      <c r="E77" s="479" t="s">
        <v>964</v>
      </c>
      <c r="F77" s="484" t="s">
        <v>81</v>
      </c>
    </row>
    <row r="78" spans="1:6" ht="42.75" customHeight="1">
      <c r="A78" s="366" t="s">
        <v>142</v>
      </c>
      <c r="B78" s="479" t="s">
        <v>981</v>
      </c>
      <c r="C78" s="479" t="s">
        <v>981</v>
      </c>
      <c r="D78" s="479" t="s">
        <v>981</v>
      </c>
      <c r="E78" s="479"/>
      <c r="F78" s="484"/>
    </row>
    <row r="79" spans="1:6" ht="24.95" customHeight="1">
      <c r="A79" s="478" t="s">
        <v>965</v>
      </c>
      <c r="B79" s="479"/>
      <c r="C79" s="128" t="s">
        <v>966</v>
      </c>
      <c r="D79" s="129" t="s">
        <v>967</v>
      </c>
      <c r="E79" s="129" t="s">
        <v>968</v>
      </c>
      <c r="F79" s="130" t="s">
        <v>969</v>
      </c>
    </row>
    <row r="80" spans="1:6" ht="31.5" customHeight="1">
      <c r="A80" s="134" t="s">
        <v>1021</v>
      </c>
      <c r="B80" s="135" t="s">
        <v>1022</v>
      </c>
      <c r="C80" s="141" t="s">
        <v>979</v>
      </c>
      <c r="D80" s="150">
        <v>3.75</v>
      </c>
      <c r="E80" s="144">
        <v>19.12</v>
      </c>
      <c r="F80" s="151">
        <f t="shared" ref="F80:F94" si="3">D80*E80</f>
        <v>71.7</v>
      </c>
    </row>
    <row r="81" spans="1:6" ht="31.5" customHeight="1">
      <c r="A81" s="134" t="s">
        <v>984</v>
      </c>
      <c r="B81" s="135" t="s">
        <v>985</v>
      </c>
      <c r="C81" s="141" t="s">
        <v>979</v>
      </c>
      <c r="D81" s="150">
        <v>1.4</v>
      </c>
      <c r="E81" s="144">
        <v>19.12</v>
      </c>
      <c r="F81" s="151">
        <f t="shared" si="3"/>
        <v>26.768000000000001</v>
      </c>
    </row>
    <row r="82" spans="1:6" ht="31.5" customHeight="1">
      <c r="A82" s="134" t="s">
        <v>977</v>
      </c>
      <c r="B82" s="135" t="s">
        <v>978</v>
      </c>
      <c r="C82" s="141" t="s">
        <v>979</v>
      </c>
      <c r="D82" s="150">
        <v>1.4</v>
      </c>
      <c r="E82" s="144">
        <v>14.05</v>
      </c>
      <c r="F82" s="151">
        <f t="shared" si="3"/>
        <v>19.669999999999998</v>
      </c>
    </row>
    <row r="83" spans="1:6" ht="31.5" customHeight="1">
      <c r="A83" s="134" t="s">
        <v>1023</v>
      </c>
      <c r="B83" s="135" t="s">
        <v>1003</v>
      </c>
      <c r="C83" s="141" t="s">
        <v>979</v>
      </c>
      <c r="D83" s="150">
        <v>3.75</v>
      </c>
      <c r="E83" s="144">
        <v>16.13</v>
      </c>
      <c r="F83" s="151">
        <f t="shared" si="3"/>
        <v>60.487499999999997</v>
      </c>
    </row>
    <row r="84" spans="1:6" ht="31.5" customHeight="1">
      <c r="A84" s="134" t="s">
        <v>1024</v>
      </c>
      <c r="B84" s="135" t="s">
        <v>1025</v>
      </c>
      <c r="C84" s="141" t="s">
        <v>88</v>
      </c>
      <c r="D84" s="150">
        <v>1.06E-2</v>
      </c>
      <c r="E84" s="144">
        <v>142.44999999999999</v>
      </c>
      <c r="F84" s="151">
        <f t="shared" si="3"/>
        <v>1.5099699999999998</v>
      </c>
    </row>
    <row r="85" spans="1:6" ht="31.5" customHeight="1">
      <c r="A85" s="134" t="s">
        <v>1026</v>
      </c>
      <c r="B85" s="135" t="s">
        <v>1027</v>
      </c>
      <c r="C85" s="141" t="s">
        <v>103</v>
      </c>
      <c r="D85" s="150">
        <v>1.72</v>
      </c>
      <c r="E85" s="144">
        <v>0.74</v>
      </c>
      <c r="F85" s="151">
        <f t="shared" si="3"/>
        <v>1.2727999999999999</v>
      </c>
    </row>
    <row r="86" spans="1:6" ht="31.5" customHeight="1">
      <c r="A86" s="134" t="s">
        <v>1028</v>
      </c>
      <c r="B86" s="135" t="s">
        <v>1029</v>
      </c>
      <c r="C86" s="141" t="s">
        <v>103</v>
      </c>
      <c r="D86" s="150">
        <v>1.72</v>
      </c>
      <c r="E86" s="144">
        <v>0.69</v>
      </c>
      <c r="F86" s="151">
        <f t="shared" si="3"/>
        <v>1.1867999999999999</v>
      </c>
    </row>
    <row r="87" spans="1:6" ht="31.5" customHeight="1">
      <c r="A87" s="134" t="s">
        <v>1030</v>
      </c>
      <c r="B87" s="135" t="s">
        <v>1031</v>
      </c>
      <c r="C87" s="141" t="s">
        <v>81</v>
      </c>
      <c r="D87" s="150">
        <v>8</v>
      </c>
      <c r="E87" s="144">
        <v>0.82</v>
      </c>
      <c r="F87" s="151">
        <f t="shared" si="3"/>
        <v>6.56</v>
      </c>
    </row>
    <row r="88" spans="1:6" ht="31.5" customHeight="1">
      <c r="A88" s="134" t="s">
        <v>1032</v>
      </c>
      <c r="B88" s="135" t="s">
        <v>1033</v>
      </c>
      <c r="C88" s="141" t="s">
        <v>103</v>
      </c>
      <c r="D88" s="150">
        <v>0.25</v>
      </c>
      <c r="E88" s="144">
        <v>34.93</v>
      </c>
      <c r="F88" s="151">
        <f t="shared" si="3"/>
        <v>8.7324999999999999</v>
      </c>
    </row>
    <row r="89" spans="1:6" ht="31.5" customHeight="1">
      <c r="A89" s="134" t="s">
        <v>1034</v>
      </c>
      <c r="B89" s="135" t="s">
        <v>1035</v>
      </c>
      <c r="C89" s="141" t="s">
        <v>81</v>
      </c>
      <c r="D89" s="150">
        <v>6</v>
      </c>
      <c r="E89" s="144">
        <v>3.7</v>
      </c>
      <c r="F89" s="151">
        <f t="shared" si="3"/>
        <v>22.200000000000003</v>
      </c>
    </row>
    <row r="90" spans="1:6" ht="31.5" customHeight="1">
      <c r="A90" s="134" t="s">
        <v>1036</v>
      </c>
      <c r="B90" s="135" t="s">
        <v>1037</v>
      </c>
      <c r="C90" s="141" t="s">
        <v>81</v>
      </c>
      <c r="D90" s="150">
        <v>3</v>
      </c>
      <c r="E90" s="144">
        <v>15.77</v>
      </c>
      <c r="F90" s="151">
        <f t="shared" si="3"/>
        <v>47.31</v>
      </c>
    </row>
    <row r="91" spans="1:6" ht="31.5" customHeight="1">
      <c r="A91" s="134" t="s">
        <v>1038</v>
      </c>
      <c r="B91" s="135" t="s">
        <v>1039</v>
      </c>
      <c r="C91" s="141" t="s">
        <v>81</v>
      </c>
      <c r="D91" s="150">
        <v>1</v>
      </c>
      <c r="E91" s="144">
        <v>198.73</v>
      </c>
      <c r="F91" s="151">
        <f t="shared" si="3"/>
        <v>198.73</v>
      </c>
    </row>
    <row r="92" spans="1:6" ht="31.5" customHeight="1">
      <c r="A92" s="134" t="s">
        <v>1040</v>
      </c>
      <c r="B92" s="135" t="s">
        <v>1041</v>
      </c>
      <c r="C92" s="141" t="s">
        <v>81</v>
      </c>
      <c r="D92" s="150">
        <v>1</v>
      </c>
      <c r="E92" s="144">
        <v>404.47</v>
      </c>
      <c r="F92" s="151">
        <f t="shared" si="3"/>
        <v>404.47</v>
      </c>
    </row>
    <row r="93" spans="1:6" ht="31.5" customHeight="1">
      <c r="A93" s="134" t="s">
        <v>1042</v>
      </c>
      <c r="B93" s="135" t="s">
        <v>1043</v>
      </c>
      <c r="C93" s="141" t="s">
        <v>81</v>
      </c>
      <c r="D93" s="150">
        <v>2</v>
      </c>
      <c r="E93" s="144">
        <v>20.54</v>
      </c>
      <c r="F93" s="151">
        <f t="shared" si="3"/>
        <v>41.08</v>
      </c>
    </row>
    <row r="94" spans="1:6" ht="44.25" customHeight="1">
      <c r="A94" s="134" t="s">
        <v>1044</v>
      </c>
      <c r="B94" s="135" t="s">
        <v>1045</v>
      </c>
      <c r="C94" s="141" t="s">
        <v>81</v>
      </c>
      <c r="D94" s="150">
        <v>1</v>
      </c>
      <c r="E94" s="144">
        <v>101.78</v>
      </c>
      <c r="F94" s="151">
        <f t="shared" si="3"/>
        <v>101.78</v>
      </c>
    </row>
    <row r="95" spans="1:6" ht="24.95" customHeight="1">
      <c r="A95" s="478" t="s">
        <v>980</v>
      </c>
      <c r="B95" s="479"/>
      <c r="C95" s="131"/>
      <c r="D95" s="132"/>
      <c r="E95" s="132"/>
      <c r="F95" s="133">
        <f>SUM(F80:F94)</f>
        <v>1013.45757</v>
      </c>
    </row>
    <row r="96" spans="1:6" ht="24.95" customHeight="1">
      <c r="A96" s="367"/>
      <c r="B96" s="368"/>
      <c r="C96" s="368"/>
      <c r="D96" s="368"/>
      <c r="E96" s="368"/>
      <c r="F96" s="369"/>
    </row>
    <row r="97" spans="1:6" ht="24.95" customHeight="1">
      <c r="A97" s="127" t="s">
        <v>412</v>
      </c>
      <c r="B97" s="483" t="s">
        <v>1046</v>
      </c>
      <c r="C97" s="479" t="s">
        <v>981</v>
      </c>
      <c r="D97" s="479" t="s">
        <v>981</v>
      </c>
      <c r="E97" s="479" t="s">
        <v>964</v>
      </c>
      <c r="F97" s="484" t="s">
        <v>79</v>
      </c>
    </row>
    <row r="98" spans="1:6" ht="30" customHeight="1">
      <c r="A98" s="366" t="s">
        <v>411</v>
      </c>
      <c r="B98" s="479" t="s">
        <v>981</v>
      </c>
      <c r="C98" s="479" t="s">
        <v>981</v>
      </c>
      <c r="D98" s="479" t="s">
        <v>981</v>
      </c>
      <c r="E98" s="479"/>
      <c r="F98" s="484"/>
    </row>
    <row r="99" spans="1:6" ht="24.95" customHeight="1">
      <c r="A99" s="478" t="s">
        <v>965</v>
      </c>
      <c r="B99" s="479"/>
      <c r="C99" s="128" t="s">
        <v>966</v>
      </c>
      <c r="D99" s="129" t="s">
        <v>967</v>
      </c>
      <c r="E99" s="129" t="s">
        <v>968</v>
      </c>
      <c r="F99" s="130" t="s">
        <v>969</v>
      </c>
    </row>
    <row r="100" spans="1:6" ht="31.5" customHeight="1">
      <c r="A100" s="134" t="s">
        <v>1047</v>
      </c>
      <c r="B100" s="135" t="s">
        <v>1048</v>
      </c>
      <c r="C100" s="141" t="s">
        <v>1049</v>
      </c>
      <c r="D100" s="150">
        <v>2.4</v>
      </c>
      <c r="E100" s="144">
        <v>5.51</v>
      </c>
      <c r="F100" s="151">
        <f>D100*E100</f>
        <v>13.223999999999998</v>
      </c>
    </row>
    <row r="101" spans="1:6" ht="31.5" customHeight="1">
      <c r="A101" s="134" t="s">
        <v>1050</v>
      </c>
      <c r="B101" s="135" t="s">
        <v>1051</v>
      </c>
      <c r="C101" s="141" t="s">
        <v>75</v>
      </c>
      <c r="D101" s="150">
        <v>2.0299999999999998</v>
      </c>
      <c r="E101" s="144">
        <v>16.54</v>
      </c>
      <c r="F101" s="151">
        <f>D101*E101</f>
        <v>33.576199999999993</v>
      </c>
    </row>
    <row r="102" spans="1:6" ht="31.5" customHeight="1">
      <c r="A102" s="134" t="s">
        <v>1052</v>
      </c>
      <c r="B102" s="135" t="s">
        <v>1053</v>
      </c>
      <c r="C102" s="141" t="s">
        <v>81</v>
      </c>
      <c r="D102" s="150">
        <v>0.4</v>
      </c>
      <c r="E102" s="144">
        <v>93.71</v>
      </c>
      <c r="F102" s="151">
        <f>D102*E102</f>
        <v>37.484000000000002</v>
      </c>
    </row>
    <row r="103" spans="1:6" ht="46.5" customHeight="1">
      <c r="A103" s="134" t="s">
        <v>1054</v>
      </c>
      <c r="B103" s="135" t="s">
        <v>1055</v>
      </c>
      <c r="C103" s="141" t="s">
        <v>81</v>
      </c>
      <c r="D103" s="150">
        <v>0.4</v>
      </c>
      <c r="E103" s="144">
        <v>424.46</v>
      </c>
      <c r="F103" s="151">
        <f>D103*E103</f>
        <v>169.78399999999999</v>
      </c>
    </row>
    <row r="104" spans="1:6" ht="24.95" customHeight="1">
      <c r="A104" s="478" t="s">
        <v>980</v>
      </c>
      <c r="B104" s="479"/>
      <c r="C104" s="131"/>
      <c r="D104" s="132"/>
      <c r="E104" s="132"/>
      <c r="F104" s="133">
        <f>SUM(F100:F103)</f>
        <v>254.06819999999999</v>
      </c>
    </row>
    <row r="105" spans="1:6" ht="24.95" customHeight="1">
      <c r="A105" s="480"/>
      <c r="B105" s="481"/>
      <c r="C105" s="481"/>
      <c r="D105" s="481"/>
      <c r="E105" s="481"/>
      <c r="F105" s="482"/>
    </row>
    <row r="106" spans="1:6" ht="24.95" customHeight="1">
      <c r="A106" s="127" t="s">
        <v>326</v>
      </c>
      <c r="B106" s="485" t="s">
        <v>1056</v>
      </c>
      <c r="C106" s="486"/>
      <c r="D106" s="487"/>
      <c r="E106" s="479" t="s">
        <v>964</v>
      </c>
      <c r="F106" s="484" t="s">
        <v>81</v>
      </c>
    </row>
    <row r="107" spans="1:6" ht="24.95" customHeight="1">
      <c r="A107" s="366" t="s">
        <v>160</v>
      </c>
      <c r="B107" s="488"/>
      <c r="C107" s="489"/>
      <c r="D107" s="490"/>
      <c r="E107" s="479"/>
      <c r="F107" s="484"/>
    </row>
    <row r="108" spans="1:6" ht="24.95" customHeight="1">
      <c r="A108" s="478" t="s">
        <v>965</v>
      </c>
      <c r="B108" s="479"/>
      <c r="C108" s="128" t="s">
        <v>966</v>
      </c>
      <c r="D108" s="129" t="s">
        <v>967</v>
      </c>
      <c r="E108" s="129" t="s">
        <v>968</v>
      </c>
      <c r="F108" s="130" t="s">
        <v>969</v>
      </c>
    </row>
    <row r="109" spans="1:6" ht="31.5" customHeight="1">
      <c r="A109" s="134" t="s">
        <v>1057</v>
      </c>
      <c r="B109" s="162" t="s">
        <v>327</v>
      </c>
      <c r="C109" s="141" t="s">
        <v>81</v>
      </c>
      <c r="D109" s="150">
        <v>1</v>
      </c>
      <c r="E109" s="144">
        <f>'TABELA RESUMO DE COTAÇÕES'!L7</f>
        <v>1500.79</v>
      </c>
      <c r="F109" s="151">
        <f>D109*E109</f>
        <v>1500.79</v>
      </c>
    </row>
    <row r="110" spans="1:6" ht="35.1" customHeight="1">
      <c r="A110" s="134" t="s">
        <v>1002</v>
      </c>
      <c r="B110" s="135" t="s">
        <v>1003</v>
      </c>
      <c r="C110" s="141" t="s">
        <v>979</v>
      </c>
      <c r="D110" s="150">
        <v>0.75</v>
      </c>
      <c r="E110" s="144">
        <v>16.13</v>
      </c>
      <c r="F110" s="151">
        <f>D110*E110</f>
        <v>12.0975</v>
      </c>
    </row>
    <row r="111" spans="1:6" ht="35.1" customHeight="1">
      <c r="A111" s="134" t="s">
        <v>984</v>
      </c>
      <c r="B111" s="135" t="s">
        <v>985</v>
      </c>
      <c r="C111" s="141" t="s">
        <v>979</v>
      </c>
      <c r="D111" s="150">
        <v>1</v>
      </c>
      <c r="E111" s="144">
        <v>19.12</v>
      </c>
      <c r="F111" s="151">
        <f>D111*E111</f>
        <v>19.12</v>
      </c>
    </row>
    <row r="112" spans="1:6" ht="24.95" customHeight="1">
      <c r="A112" s="478" t="s">
        <v>980</v>
      </c>
      <c r="B112" s="479"/>
      <c r="C112" s="131"/>
      <c r="D112" s="132"/>
      <c r="E112" s="132"/>
      <c r="F112" s="133">
        <f>SUM(F109:F111)</f>
        <v>1532.0074999999999</v>
      </c>
    </row>
    <row r="113" spans="1:6" ht="24.95" customHeight="1">
      <c r="A113" s="480"/>
      <c r="B113" s="481"/>
      <c r="C113" s="481"/>
      <c r="D113" s="481"/>
      <c r="E113" s="481"/>
      <c r="F113" s="482"/>
    </row>
    <row r="114" spans="1:6" ht="24.95" customHeight="1">
      <c r="A114" s="127" t="s">
        <v>400</v>
      </c>
      <c r="B114" s="485" t="s">
        <v>401</v>
      </c>
      <c r="C114" s="486"/>
      <c r="D114" s="487"/>
      <c r="E114" s="479" t="s">
        <v>964</v>
      </c>
      <c r="F114" s="484" t="s">
        <v>81</v>
      </c>
    </row>
    <row r="115" spans="1:6" ht="24.95" customHeight="1">
      <c r="A115" s="366" t="s">
        <v>399</v>
      </c>
      <c r="B115" s="488"/>
      <c r="C115" s="489"/>
      <c r="D115" s="490"/>
      <c r="E115" s="479"/>
      <c r="F115" s="484"/>
    </row>
    <row r="116" spans="1:6" ht="24.95" customHeight="1">
      <c r="A116" s="478" t="s">
        <v>965</v>
      </c>
      <c r="B116" s="479"/>
      <c r="C116" s="128" t="s">
        <v>966</v>
      </c>
      <c r="D116" s="129" t="s">
        <v>967</v>
      </c>
      <c r="E116" s="129" t="s">
        <v>968</v>
      </c>
      <c r="F116" s="130" t="s">
        <v>969</v>
      </c>
    </row>
    <row r="117" spans="1:6" ht="30" customHeight="1">
      <c r="A117" s="134" t="s">
        <v>1058</v>
      </c>
      <c r="B117" s="135" t="s">
        <v>1059</v>
      </c>
      <c r="C117" s="141" t="s">
        <v>75</v>
      </c>
      <c r="D117" s="150">
        <v>0.3</v>
      </c>
      <c r="E117" s="144">
        <v>256.61</v>
      </c>
      <c r="F117" s="151">
        <f>D117*E117</f>
        <v>76.983000000000004</v>
      </c>
    </row>
    <row r="118" spans="1:6" ht="30" customHeight="1">
      <c r="A118" s="134" t="s">
        <v>1060</v>
      </c>
      <c r="B118" s="135" t="s">
        <v>1061</v>
      </c>
      <c r="C118" s="141" t="s">
        <v>88</v>
      </c>
      <c r="D118" s="150">
        <v>0.04</v>
      </c>
      <c r="E118" s="144">
        <v>525.27</v>
      </c>
      <c r="F118" s="151">
        <f>D118*E118</f>
        <v>21.0108</v>
      </c>
    </row>
    <row r="119" spans="1:6" ht="57">
      <c r="A119" s="134" t="s">
        <v>1009</v>
      </c>
      <c r="B119" s="135" t="s">
        <v>118</v>
      </c>
      <c r="C119" s="141" t="s">
        <v>75</v>
      </c>
      <c r="D119" s="150">
        <v>0.4</v>
      </c>
      <c r="E119" s="144">
        <v>98.69</v>
      </c>
      <c r="F119" s="151">
        <f t="shared" ref="F119:F124" si="4">D119*E119</f>
        <v>39.475999999999999</v>
      </c>
    </row>
    <row r="120" spans="1:6" ht="50.1" customHeight="1">
      <c r="A120" s="134" t="s">
        <v>1062</v>
      </c>
      <c r="B120" s="135" t="s">
        <v>106</v>
      </c>
      <c r="C120" s="141" t="s">
        <v>103</v>
      </c>
      <c r="D120" s="150">
        <v>3.2</v>
      </c>
      <c r="E120" s="144">
        <v>11.65</v>
      </c>
      <c r="F120" s="151">
        <f t="shared" si="4"/>
        <v>37.28</v>
      </c>
    </row>
    <row r="121" spans="1:6" ht="44.25" customHeight="1">
      <c r="A121" s="134" t="s">
        <v>1063</v>
      </c>
      <c r="B121" s="135" t="s">
        <v>1064</v>
      </c>
      <c r="C121" s="141" t="s">
        <v>75</v>
      </c>
      <c r="D121" s="150">
        <v>0.3</v>
      </c>
      <c r="E121" s="144">
        <v>90.96</v>
      </c>
      <c r="F121" s="151">
        <f t="shared" si="4"/>
        <v>27.287999999999997</v>
      </c>
    </row>
    <row r="122" spans="1:6" ht="30" customHeight="1">
      <c r="A122" s="134" t="s">
        <v>1065</v>
      </c>
      <c r="B122" s="135" t="s">
        <v>1066</v>
      </c>
      <c r="C122" s="141" t="s">
        <v>88</v>
      </c>
      <c r="D122" s="150">
        <v>0.12</v>
      </c>
      <c r="E122" s="144">
        <v>45.66</v>
      </c>
      <c r="F122" s="151">
        <f t="shared" si="4"/>
        <v>5.4791999999999996</v>
      </c>
    </row>
    <row r="123" spans="1:6" ht="30" customHeight="1">
      <c r="A123" s="134" t="s">
        <v>1067</v>
      </c>
      <c r="B123" s="135" t="s">
        <v>1068</v>
      </c>
      <c r="C123" s="141" t="s">
        <v>88</v>
      </c>
      <c r="D123" s="150">
        <v>0.04</v>
      </c>
      <c r="E123" s="144">
        <v>151.46</v>
      </c>
      <c r="F123" s="151">
        <f t="shared" si="4"/>
        <v>6.0584000000000007</v>
      </c>
    </row>
    <row r="124" spans="1:6" ht="30" customHeight="1">
      <c r="A124" s="134" t="s">
        <v>1069</v>
      </c>
      <c r="B124" s="135" t="s">
        <v>1070</v>
      </c>
      <c r="C124" s="141" t="s">
        <v>75</v>
      </c>
      <c r="D124" s="150">
        <v>0.7</v>
      </c>
      <c r="E124" s="144">
        <v>5.69</v>
      </c>
      <c r="F124" s="151">
        <f t="shared" si="4"/>
        <v>3.9830000000000001</v>
      </c>
    </row>
    <row r="125" spans="1:6" ht="30" customHeight="1">
      <c r="A125" s="134" t="s">
        <v>1071</v>
      </c>
      <c r="B125" s="135" t="s">
        <v>1072</v>
      </c>
      <c r="C125" s="141" t="s">
        <v>75</v>
      </c>
      <c r="D125" s="150">
        <v>0.7</v>
      </c>
      <c r="E125" s="144">
        <v>32.64</v>
      </c>
      <c r="F125" s="151">
        <f>D125*E125</f>
        <v>22.847999999999999</v>
      </c>
    </row>
    <row r="126" spans="1:6" ht="24.95" customHeight="1">
      <c r="A126" s="478" t="s">
        <v>980</v>
      </c>
      <c r="B126" s="479"/>
      <c r="C126" s="131"/>
      <c r="D126" s="132"/>
      <c r="E126" s="132"/>
      <c r="F126" s="133">
        <f>SUM(F117:F125)</f>
        <v>240.40640000000002</v>
      </c>
    </row>
    <row r="127" spans="1:6" ht="24.95" customHeight="1">
      <c r="A127" s="480"/>
      <c r="B127" s="481"/>
      <c r="C127" s="481"/>
      <c r="D127" s="481"/>
      <c r="E127" s="481"/>
      <c r="F127" s="482"/>
    </row>
    <row r="128" spans="1:6" ht="24.95" customHeight="1">
      <c r="A128" s="127" t="s">
        <v>356</v>
      </c>
      <c r="B128" s="485" t="s">
        <v>357</v>
      </c>
      <c r="C128" s="486"/>
      <c r="D128" s="487"/>
      <c r="E128" s="479" t="s">
        <v>964</v>
      </c>
      <c r="F128" s="484" t="s">
        <v>81</v>
      </c>
    </row>
    <row r="129" spans="1:6" ht="24.95" customHeight="1">
      <c r="A129" s="366" t="s">
        <v>134</v>
      </c>
      <c r="B129" s="488"/>
      <c r="C129" s="489"/>
      <c r="D129" s="490"/>
      <c r="E129" s="479"/>
      <c r="F129" s="484"/>
    </row>
    <row r="130" spans="1:6" ht="24.95" customHeight="1">
      <c r="A130" s="478" t="s">
        <v>965</v>
      </c>
      <c r="B130" s="479"/>
      <c r="C130" s="128" t="s">
        <v>966</v>
      </c>
      <c r="D130" s="129" t="s">
        <v>967</v>
      </c>
      <c r="E130" s="129" t="s">
        <v>968</v>
      </c>
      <c r="F130" s="130" t="s">
        <v>969</v>
      </c>
    </row>
    <row r="131" spans="1:6" ht="30" customHeight="1">
      <c r="A131" s="134" t="s">
        <v>1073</v>
      </c>
      <c r="B131" s="135" t="s">
        <v>1074</v>
      </c>
      <c r="C131" s="141" t="s">
        <v>79</v>
      </c>
      <c r="D131" s="150">
        <v>6</v>
      </c>
      <c r="E131" s="144">
        <v>75.97</v>
      </c>
      <c r="F131" s="151">
        <f>D131*E131</f>
        <v>455.82</v>
      </c>
    </row>
    <row r="132" spans="1:6" ht="30" customHeight="1">
      <c r="A132" s="134" t="s">
        <v>1075</v>
      </c>
      <c r="B132" s="135" t="s">
        <v>1076</v>
      </c>
      <c r="C132" s="141" t="s">
        <v>81</v>
      </c>
      <c r="D132" s="150">
        <v>1</v>
      </c>
      <c r="E132" s="144">
        <f>'TABELA RESUMO DE COTAÇÕES'!L8</f>
        <v>5316.7466666666669</v>
      </c>
      <c r="F132" s="151">
        <f>D132*E132</f>
        <v>5316.7466666666669</v>
      </c>
    </row>
    <row r="133" spans="1:6" ht="30" customHeight="1">
      <c r="A133" s="134" t="s">
        <v>1002</v>
      </c>
      <c r="B133" s="135" t="s">
        <v>1003</v>
      </c>
      <c r="C133" s="141" t="s">
        <v>979</v>
      </c>
      <c r="D133" s="150">
        <v>1.68</v>
      </c>
      <c r="E133" s="144">
        <v>16.13</v>
      </c>
      <c r="F133" s="151">
        <f>D133*E133</f>
        <v>27.098399999999998</v>
      </c>
    </row>
    <row r="134" spans="1:6" ht="30" customHeight="1">
      <c r="A134" s="134" t="s">
        <v>1077</v>
      </c>
      <c r="B134" s="135" t="s">
        <v>1078</v>
      </c>
      <c r="C134" s="141" t="s">
        <v>979</v>
      </c>
      <c r="D134" s="150">
        <v>1.68</v>
      </c>
      <c r="E134" s="144">
        <v>19.12</v>
      </c>
      <c r="F134" s="151">
        <f>D134*E134</f>
        <v>32.121600000000001</v>
      </c>
    </row>
    <row r="135" spans="1:6" ht="24.95" customHeight="1">
      <c r="A135" s="478" t="s">
        <v>980</v>
      </c>
      <c r="B135" s="479"/>
      <c r="C135" s="131"/>
      <c r="D135" s="132"/>
      <c r="E135" s="132"/>
      <c r="F135" s="133">
        <f>SUM(F131:F134)</f>
        <v>5831.7866666666669</v>
      </c>
    </row>
    <row r="136" spans="1:6" ht="24.95" customHeight="1">
      <c r="A136" s="480"/>
      <c r="B136" s="481"/>
      <c r="C136" s="481"/>
      <c r="D136" s="481"/>
      <c r="E136" s="481"/>
      <c r="F136" s="482"/>
    </row>
    <row r="137" spans="1:6" ht="24.95" customHeight="1">
      <c r="A137" s="127" t="s">
        <v>135</v>
      </c>
      <c r="B137" s="485" t="s">
        <v>136</v>
      </c>
      <c r="C137" s="486"/>
      <c r="D137" s="487"/>
      <c r="E137" s="479" t="s">
        <v>964</v>
      </c>
      <c r="F137" s="484" t="s">
        <v>81</v>
      </c>
    </row>
    <row r="138" spans="1:6" ht="24.95" customHeight="1">
      <c r="A138" s="366" t="s">
        <v>134</v>
      </c>
      <c r="B138" s="488"/>
      <c r="C138" s="489"/>
      <c r="D138" s="490"/>
      <c r="E138" s="479"/>
      <c r="F138" s="484"/>
    </row>
    <row r="139" spans="1:6" ht="24.95" customHeight="1">
      <c r="A139" s="478" t="s">
        <v>965</v>
      </c>
      <c r="B139" s="479"/>
      <c r="C139" s="128" t="s">
        <v>966</v>
      </c>
      <c r="D139" s="129" t="s">
        <v>967</v>
      </c>
      <c r="E139" s="129" t="s">
        <v>968</v>
      </c>
      <c r="F139" s="130" t="s">
        <v>969</v>
      </c>
    </row>
    <row r="140" spans="1:6" ht="30" customHeight="1">
      <c r="A140" s="134" t="s">
        <v>989</v>
      </c>
      <c r="B140" s="135" t="s">
        <v>990</v>
      </c>
      <c r="C140" s="141" t="s">
        <v>88</v>
      </c>
      <c r="D140" s="150">
        <f>0.0106*1.16</f>
        <v>1.2296E-2</v>
      </c>
      <c r="E140" s="144">
        <v>90</v>
      </c>
      <c r="F140" s="151">
        <f>D140*E140</f>
        <v>1.1066400000000001</v>
      </c>
    </row>
    <row r="141" spans="1:6" ht="30" customHeight="1">
      <c r="A141" s="134" t="s">
        <v>1079</v>
      </c>
      <c r="B141" s="135" t="s">
        <v>1080</v>
      </c>
      <c r="C141" s="141" t="s">
        <v>103</v>
      </c>
      <c r="D141" s="150">
        <f>1.72*1.16</f>
        <v>1.9951999999999999</v>
      </c>
      <c r="E141" s="144">
        <v>0.78</v>
      </c>
      <c r="F141" s="151">
        <f>D141*E141</f>
        <v>1.5562559999999999</v>
      </c>
    </row>
    <row r="142" spans="1:6" ht="30" customHeight="1">
      <c r="A142" s="134" t="s">
        <v>992</v>
      </c>
      <c r="B142" s="135" t="s">
        <v>993</v>
      </c>
      <c r="C142" s="141" t="s">
        <v>103</v>
      </c>
      <c r="D142" s="150">
        <f>1.72*1.16</f>
        <v>1.9951999999999999</v>
      </c>
      <c r="E142" s="144">
        <v>0.46</v>
      </c>
      <c r="F142" s="151">
        <f t="shared" ref="F142:F145" si="5">D142*E142</f>
        <v>0.91779199999999994</v>
      </c>
    </row>
    <row r="143" spans="1:6" ht="30" customHeight="1">
      <c r="A143" s="134" t="s">
        <v>1081</v>
      </c>
      <c r="B143" s="135" t="s">
        <v>1082</v>
      </c>
      <c r="C143" s="141" t="s">
        <v>81</v>
      </c>
      <c r="D143" s="150">
        <v>1.1599999999999999</v>
      </c>
      <c r="E143" s="144">
        <v>270.5</v>
      </c>
      <c r="F143" s="151">
        <f t="shared" si="5"/>
        <v>313.77999999999997</v>
      </c>
    </row>
    <row r="144" spans="1:6" ht="30" customHeight="1">
      <c r="A144" s="134" t="s">
        <v>1083</v>
      </c>
      <c r="B144" s="135" t="s">
        <v>1084</v>
      </c>
      <c r="C144" s="141" t="s">
        <v>81</v>
      </c>
      <c r="D144" s="150">
        <f>6*1.16</f>
        <v>6.9599999999999991</v>
      </c>
      <c r="E144" s="144">
        <v>1.31</v>
      </c>
      <c r="F144" s="151">
        <f t="shared" si="5"/>
        <v>9.1175999999999995</v>
      </c>
    </row>
    <row r="145" spans="1:6" ht="30" customHeight="1">
      <c r="A145" s="134" t="s">
        <v>1085</v>
      </c>
      <c r="B145" s="135" t="s">
        <v>1086</v>
      </c>
      <c r="C145" s="141" t="s">
        <v>81</v>
      </c>
      <c r="D145" s="150">
        <f>6*1.16</f>
        <v>6.9599999999999991</v>
      </c>
      <c r="E145" s="144">
        <v>3.83</v>
      </c>
      <c r="F145" s="151">
        <f t="shared" si="5"/>
        <v>26.656799999999997</v>
      </c>
    </row>
    <row r="146" spans="1:6" ht="30" customHeight="1">
      <c r="A146" s="134" t="s">
        <v>984</v>
      </c>
      <c r="B146" s="135" t="s">
        <v>985</v>
      </c>
      <c r="C146" s="141" t="s">
        <v>979</v>
      </c>
      <c r="D146" s="150">
        <f>1.4*1.16</f>
        <v>1.6239999999999999</v>
      </c>
      <c r="E146" s="144">
        <v>19.12</v>
      </c>
      <c r="F146" s="151">
        <f>D146*E146</f>
        <v>31.050879999999999</v>
      </c>
    </row>
    <row r="147" spans="1:6" ht="30" customHeight="1">
      <c r="A147" s="134" t="s">
        <v>977</v>
      </c>
      <c r="B147" s="135" t="s">
        <v>978</v>
      </c>
      <c r="C147" s="141" t="s">
        <v>979</v>
      </c>
      <c r="D147" s="150">
        <f>1.4*1.16</f>
        <v>1.6239999999999999</v>
      </c>
      <c r="E147" s="144">
        <v>14.05</v>
      </c>
      <c r="F147" s="151">
        <f>D147*E147</f>
        <v>22.8172</v>
      </c>
    </row>
    <row r="148" spans="1:6" ht="24.95" customHeight="1">
      <c r="A148" s="478" t="s">
        <v>980</v>
      </c>
      <c r="B148" s="479"/>
      <c r="C148" s="131"/>
      <c r="D148" s="132"/>
      <c r="E148" s="132"/>
      <c r="F148" s="133">
        <f>SUM(F140:F147)</f>
        <v>407.00316799999996</v>
      </c>
    </row>
    <row r="149" spans="1:6" ht="24.95" customHeight="1">
      <c r="A149" s="480"/>
      <c r="B149" s="481"/>
      <c r="C149" s="481"/>
      <c r="D149" s="481"/>
      <c r="E149" s="481"/>
      <c r="F149" s="482"/>
    </row>
    <row r="150" spans="1:6" ht="24.95" customHeight="1">
      <c r="A150" s="127" t="s">
        <v>161</v>
      </c>
      <c r="B150" s="483" t="s">
        <v>162</v>
      </c>
      <c r="C150" s="479" t="s">
        <v>981</v>
      </c>
      <c r="D150" s="479" t="s">
        <v>981</v>
      </c>
      <c r="E150" s="479" t="s">
        <v>964</v>
      </c>
      <c r="F150" s="484" t="s">
        <v>81</v>
      </c>
    </row>
    <row r="151" spans="1:6" ht="24.95" customHeight="1">
      <c r="A151" s="366" t="s">
        <v>160</v>
      </c>
      <c r="B151" s="479" t="s">
        <v>981</v>
      </c>
      <c r="C151" s="479" t="s">
        <v>981</v>
      </c>
      <c r="D151" s="479" t="s">
        <v>981</v>
      </c>
      <c r="E151" s="479"/>
      <c r="F151" s="484"/>
    </row>
    <row r="152" spans="1:6" ht="24.95" customHeight="1">
      <c r="A152" s="478" t="s">
        <v>965</v>
      </c>
      <c r="B152" s="479"/>
      <c r="C152" s="128" t="s">
        <v>966</v>
      </c>
      <c r="D152" s="129" t="s">
        <v>967</v>
      </c>
      <c r="E152" s="129" t="s">
        <v>968</v>
      </c>
      <c r="F152" s="130" t="s">
        <v>969</v>
      </c>
    </row>
    <row r="153" spans="1:6" ht="30" customHeight="1">
      <c r="A153" s="134" t="s">
        <v>1087</v>
      </c>
      <c r="B153" s="135" t="s">
        <v>1088</v>
      </c>
      <c r="C153" s="141" t="s">
        <v>79</v>
      </c>
      <c r="D153" s="150">
        <v>1</v>
      </c>
      <c r="E153" s="144">
        <f>'TABELA RESUMO DE COTAÇÕES'!L9</f>
        <v>246.01666666666665</v>
      </c>
      <c r="F153" s="151">
        <f>D153*E153</f>
        <v>246.01666666666665</v>
      </c>
    </row>
    <row r="154" spans="1:6" ht="31.5" customHeight="1">
      <c r="A154" s="134" t="s">
        <v>1089</v>
      </c>
      <c r="B154" s="135" t="s">
        <v>1090</v>
      </c>
      <c r="C154" s="141" t="s">
        <v>979</v>
      </c>
      <c r="D154" s="150">
        <v>2</v>
      </c>
      <c r="E154" s="144">
        <v>19.12</v>
      </c>
      <c r="F154" s="151">
        <f>D154*E154</f>
        <v>38.24</v>
      </c>
    </row>
    <row r="155" spans="1:6" ht="30" customHeight="1">
      <c r="A155" s="134" t="s">
        <v>1002</v>
      </c>
      <c r="B155" s="135" t="s">
        <v>1003</v>
      </c>
      <c r="C155" s="141" t="s">
        <v>979</v>
      </c>
      <c r="D155" s="150">
        <v>1</v>
      </c>
      <c r="E155" s="144">
        <v>16.13</v>
      </c>
      <c r="F155" s="151">
        <f>D155*E155</f>
        <v>16.13</v>
      </c>
    </row>
    <row r="156" spans="1:6" ht="24.95" customHeight="1">
      <c r="A156" s="478" t="s">
        <v>980</v>
      </c>
      <c r="B156" s="479"/>
      <c r="C156" s="131"/>
      <c r="D156" s="132"/>
      <c r="E156" s="132"/>
      <c r="F156" s="133">
        <f>SUM(F153:F155)</f>
        <v>300.38666666666666</v>
      </c>
    </row>
    <row r="157" spans="1:6" ht="24.95" customHeight="1">
      <c r="A157" s="480"/>
      <c r="B157" s="481"/>
      <c r="C157" s="481"/>
      <c r="D157" s="481"/>
      <c r="E157" s="481"/>
      <c r="F157" s="482"/>
    </row>
    <row r="158" spans="1:6" s="177" customFormat="1" ht="30" customHeight="1">
      <c r="A158" s="127" t="s">
        <v>320</v>
      </c>
      <c r="B158" s="471" t="s">
        <v>321</v>
      </c>
      <c r="C158" s="472"/>
      <c r="D158" s="473"/>
      <c r="E158" s="468" t="s">
        <v>964</v>
      </c>
      <c r="F158" s="477" t="s">
        <v>75</v>
      </c>
    </row>
    <row r="159" spans="1:6" s="177" customFormat="1" ht="30" customHeight="1">
      <c r="A159" s="380" t="s">
        <v>319</v>
      </c>
      <c r="B159" s="474"/>
      <c r="C159" s="475"/>
      <c r="D159" s="476"/>
      <c r="E159" s="468"/>
      <c r="F159" s="477"/>
    </row>
    <row r="160" spans="1:6" s="177" customFormat="1" ht="30" customHeight="1">
      <c r="A160" s="467" t="s">
        <v>965</v>
      </c>
      <c r="B160" s="468"/>
      <c r="C160" s="179" t="s">
        <v>966</v>
      </c>
      <c r="D160" s="178" t="s">
        <v>967</v>
      </c>
      <c r="E160" s="178" t="s">
        <v>968</v>
      </c>
      <c r="F160" s="381" t="s">
        <v>969</v>
      </c>
    </row>
    <row r="161" spans="1:6" s="177" customFormat="1" ht="30" customHeight="1">
      <c r="A161" s="382" t="s">
        <v>1091</v>
      </c>
      <c r="B161" s="180" t="s">
        <v>1092</v>
      </c>
      <c r="C161" s="181" t="s">
        <v>75</v>
      </c>
      <c r="D161" s="182">
        <v>1</v>
      </c>
      <c r="E161" s="183">
        <f>'TABELA RESUMO DE COTAÇÕES'!L10</f>
        <v>630.11333333333334</v>
      </c>
      <c r="F161" s="383">
        <f>E161</f>
        <v>630.11333333333334</v>
      </c>
    </row>
    <row r="162" spans="1:6" s="177" customFormat="1" ht="30" customHeight="1">
      <c r="A162" s="382" t="s">
        <v>977</v>
      </c>
      <c r="B162" s="180" t="s">
        <v>978</v>
      </c>
      <c r="C162" s="181" t="s">
        <v>979</v>
      </c>
      <c r="D162" s="182">
        <v>1</v>
      </c>
      <c r="E162" s="183">
        <v>14.05</v>
      </c>
      <c r="F162" s="383">
        <f>D162*E162</f>
        <v>14.05</v>
      </c>
    </row>
    <row r="163" spans="1:6" s="177" customFormat="1" ht="30" customHeight="1">
      <c r="A163" s="382" t="s">
        <v>984</v>
      </c>
      <c r="B163" s="180" t="s">
        <v>985</v>
      </c>
      <c r="C163" s="181" t="s">
        <v>979</v>
      </c>
      <c r="D163" s="182">
        <v>1</v>
      </c>
      <c r="E163" s="183">
        <v>19.12</v>
      </c>
      <c r="F163" s="383">
        <f>D163*E163</f>
        <v>19.12</v>
      </c>
    </row>
    <row r="164" spans="1:6" s="177" customFormat="1" ht="30" customHeight="1">
      <c r="A164" s="467" t="s">
        <v>980</v>
      </c>
      <c r="B164" s="468"/>
      <c r="C164" s="184"/>
      <c r="D164" s="185"/>
      <c r="E164" s="185"/>
      <c r="F164" s="384">
        <f>SUM(F161:F163)</f>
        <v>663.2833333333333</v>
      </c>
    </row>
    <row r="165" spans="1:6" s="177" customFormat="1" ht="30" customHeight="1">
      <c r="A165" s="385"/>
      <c r="B165" s="186"/>
      <c r="C165" s="186"/>
      <c r="D165" s="186"/>
      <c r="E165" s="186"/>
      <c r="F165" s="386"/>
    </row>
    <row r="166" spans="1:6" ht="24.95" customHeight="1">
      <c r="A166" s="127" t="s">
        <v>148</v>
      </c>
      <c r="B166" s="483" t="s">
        <v>149</v>
      </c>
      <c r="C166" s="479" t="s">
        <v>981</v>
      </c>
      <c r="D166" s="479" t="s">
        <v>981</v>
      </c>
      <c r="E166" s="479" t="s">
        <v>964</v>
      </c>
      <c r="F166" s="484" t="s">
        <v>81</v>
      </c>
    </row>
    <row r="167" spans="1:6" ht="42.75" customHeight="1">
      <c r="A167" s="366" t="s">
        <v>147</v>
      </c>
      <c r="B167" s="479" t="s">
        <v>981</v>
      </c>
      <c r="C167" s="479" t="s">
        <v>981</v>
      </c>
      <c r="D167" s="479" t="s">
        <v>981</v>
      </c>
      <c r="E167" s="479"/>
      <c r="F167" s="484"/>
    </row>
    <row r="168" spans="1:6" ht="24.95" customHeight="1">
      <c r="A168" s="478" t="s">
        <v>965</v>
      </c>
      <c r="B168" s="479"/>
      <c r="C168" s="128" t="s">
        <v>966</v>
      </c>
      <c r="D168" s="129" t="s">
        <v>967</v>
      </c>
      <c r="E168" s="129" t="s">
        <v>968</v>
      </c>
      <c r="F168" s="130" t="s">
        <v>969</v>
      </c>
    </row>
    <row r="169" spans="1:6" ht="31.5" customHeight="1">
      <c r="A169" s="134" t="s">
        <v>1021</v>
      </c>
      <c r="B169" s="135" t="s">
        <v>1022</v>
      </c>
      <c r="C169" s="141" t="s">
        <v>979</v>
      </c>
      <c r="D169" s="150">
        <v>3.75</v>
      </c>
      <c r="E169" s="144">
        <v>19.12</v>
      </c>
      <c r="F169" s="151">
        <f t="shared" ref="F169:F183" si="6">D169*E169</f>
        <v>71.7</v>
      </c>
    </row>
    <row r="170" spans="1:6" ht="31.5" customHeight="1">
      <c r="A170" s="134" t="s">
        <v>984</v>
      </c>
      <c r="B170" s="135" t="s">
        <v>985</v>
      </c>
      <c r="C170" s="141" t="s">
        <v>979</v>
      </c>
      <c r="D170" s="150">
        <v>1.4</v>
      </c>
      <c r="E170" s="144">
        <v>19.12</v>
      </c>
      <c r="F170" s="151">
        <f t="shared" si="6"/>
        <v>26.768000000000001</v>
      </c>
    </row>
    <row r="171" spans="1:6" ht="31.5" customHeight="1">
      <c r="A171" s="134" t="s">
        <v>977</v>
      </c>
      <c r="B171" s="135" t="s">
        <v>978</v>
      </c>
      <c r="C171" s="141" t="s">
        <v>979</v>
      </c>
      <c r="D171" s="150">
        <v>1.4</v>
      </c>
      <c r="E171" s="144">
        <v>14.05</v>
      </c>
      <c r="F171" s="151">
        <f t="shared" si="6"/>
        <v>19.669999999999998</v>
      </c>
    </row>
    <row r="172" spans="1:6" ht="31.5" customHeight="1">
      <c r="A172" s="134" t="s">
        <v>1023</v>
      </c>
      <c r="B172" s="135" t="s">
        <v>1003</v>
      </c>
      <c r="C172" s="141" t="s">
        <v>979</v>
      </c>
      <c r="D172" s="150">
        <v>3.75</v>
      </c>
      <c r="E172" s="144">
        <v>16.13</v>
      </c>
      <c r="F172" s="151">
        <f t="shared" si="6"/>
        <v>60.487499999999997</v>
      </c>
    </row>
    <row r="173" spans="1:6" ht="31.5" customHeight="1">
      <c r="A173" s="134" t="s">
        <v>1024</v>
      </c>
      <c r="B173" s="135" t="s">
        <v>1025</v>
      </c>
      <c r="C173" s="141" t="s">
        <v>88</v>
      </c>
      <c r="D173" s="150">
        <v>1.06E-2</v>
      </c>
      <c r="E173" s="144">
        <v>142.44999999999999</v>
      </c>
      <c r="F173" s="151">
        <f t="shared" si="6"/>
        <v>1.5099699999999998</v>
      </c>
    </row>
    <row r="174" spans="1:6" ht="31.5" customHeight="1">
      <c r="A174" s="134" t="s">
        <v>1026</v>
      </c>
      <c r="B174" s="135" t="s">
        <v>1027</v>
      </c>
      <c r="C174" s="141" t="s">
        <v>103</v>
      </c>
      <c r="D174" s="150">
        <v>1.72</v>
      </c>
      <c r="E174" s="144">
        <v>0.74</v>
      </c>
      <c r="F174" s="151">
        <f t="shared" si="6"/>
        <v>1.2727999999999999</v>
      </c>
    </row>
    <row r="175" spans="1:6" ht="31.5" customHeight="1">
      <c r="A175" s="134" t="s">
        <v>1028</v>
      </c>
      <c r="B175" s="135" t="s">
        <v>1029</v>
      </c>
      <c r="C175" s="141" t="s">
        <v>103</v>
      </c>
      <c r="D175" s="150">
        <v>1.72</v>
      </c>
      <c r="E175" s="144">
        <v>0.69</v>
      </c>
      <c r="F175" s="151">
        <f t="shared" si="6"/>
        <v>1.1867999999999999</v>
      </c>
    </row>
    <row r="176" spans="1:6" ht="31.5" customHeight="1">
      <c r="A176" s="134" t="s">
        <v>1030</v>
      </c>
      <c r="B176" s="135" t="s">
        <v>1031</v>
      </c>
      <c r="C176" s="141" t="s">
        <v>81</v>
      </c>
      <c r="D176" s="150">
        <v>8</v>
      </c>
      <c r="E176" s="144">
        <v>0.82</v>
      </c>
      <c r="F176" s="151">
        <f t="shared" si="6"/>
        <v>6.56</v>
      </c>
    </row>
    <row r="177" spans="1:6" ht="31.5" customHeight="1">
      <c r="A177" s="134" t="s">
        <v>1032</v>
      </c>
      <c r="B177" s="135" t="s">
        <v>1033</v>
      </c>
      <c r="C177" s="141" t="s">
        <v>103</v>
      </c>
      <c r="D177" s="150">
        <v>0.2</v>
      </c>
      <c r="E177" s="144">
        <v>34.93</v>
      </c>
      <c r="F177" s="151">
        <f t="shared" si="6"/>
        <v>6.9860000000000007</v>
      </c>
    </row>
    <row r="178" spans="1:6" ht="31.5" customHeight="1">
      <c r="A178" s="134" t="s">
        <v>1034</v>
      </c>
      <c r="B178" s="135" t="s">
        <v>1035</v>
      </c>
      <c r="C178" s="141" t="s">
        <v>81</v>
      </c>
      <c r="D178" s="150">
        <v>6</v>
      </c>
      <c r="E178" s="144">
        <v>3.7</v>
      </c>
      <c r="F178" s="151">
        <f t="shared" si="6"/>
        <v>22.200000000000003</v>
      </c>
    </row>
    <row r="179" spans="1:6" ht="31.5" customHeight="1">
      <c r="A179" s="134" t="s">
        <v>1036</v>
      </c>
      <c r="B179" s="135" t="s">
        <v>1037</v>
      </c>
      <c r="C179" s="141" t="s">
        <v>81</v>
      </c>
      <c r="D179" s="150">
        <v>3</v>
      </c>
      <c r="E179" s="144">
        <v>15.77</v>
      </c>
      <c r="F179" s="151">
        <f t="shared" si="6"/>
        <v>47.31</v>
      </c>
    </row>
    <row r="180" spans="1:6" ht="31.5" customHeight="1">
      <c r="A180" s="134" t="s">
        <v>1038</v>
      </c>
      <c r="B180" s="135" t="s">
        <v>1039</v>
      </c>
      <c r="C180" s="141" t="s">
        <v>81</v>
      </c>
      <c r="D180" s="150">
        <v>1</v>
      </c>
      <c r="E180" s="144">
        <v>198.73</v>
      </c>
      <c r="F180" s="151">
        <f t="shared" si="6"/>
        <v>198.73</v>
      </c>
    </row>
    <row r="181" spans="1:6" ht="31.5" customHeight="1">
      <c r="A181" s="134" t="s">
        <v>1093</v>
      </c>
      <c r="B181" s="135" t="s">
        <v>1094</v>
      </c>
      <c r="C181" s="141" t="s">
        <v>81</v>
      </c>
      <c r="D181" s="150">
        <v>1</v>
      </c>
      <c r="E181" s="144">
        <v>348.28</v>
      </c>
      <c r="F181" s="151">
        <f t="shared" si="6"/>
        <v>348.28</v>
      </c>
    </row>
    <row r="182" spans="1:6" ht="31.5" customHeight="1">
      <c r="A182" s="134" t="s">
        <v>1042</v>
      </c>
      <c r="B182" s="135" t="s">
        <v>1043</v>
      </c>
      <c r="C182" s="141" t="s">
        <v>81</v>
      </c>
      <c r="D182" s="150">
        <v>2</v>
      </c>
      <c r="E182" s="144">
        <v>20.54</v>
      </c>
      <c r="F182" s="151">
        <f t="shared" si="6"/>
        <v>41.08</v>
      </c>
    </row>
    <row r="183" spans="1:6" ht="44.25" customHeight="1">
      <c r="A183" s="134" t="s">
        <v>1044</v>
      </c>
      <c r="B183" s="135" t="s">
        <v>1045</v>
      </c>
      <c r="C183" s="141" t="s">
        <v>81</v>
      </c>
      <c r="D183" s="150">
        <v>1</v>
      </c>
      <c r="E183" s="144">
        <v>101.78</v>
      </c>
      <c r="F183" s="151">
        <f t="shared" si="6"/>
        <v>101.78</v>
      </c>
    </row>
    <row r="184" spans="1:6" ht="24.95" customHeight="1">
      <c r="A184" s="478" t="s">
        <v>980</v>
      </c>
      <c r="B184" s="479"/>
      <c r="C184" s="131"/>
      <c r="D184" s="132"/>
      <c r="E184" s="132"/>
      <c r="F184" s="133">
        <f>SUM(F169:F183)</f>
        <v>955.52107000000001</v>
      </c>
    </row>
    <row r="185" spans="1:6" ht="24.95" customHeight="1">
      <c r="A185" s="367"/>
      <c r="B185" s="368"/>
      <c r="C185" s="368"/>
      <c r="D185" s="368"/>
      <c r="E185" s="368"/>
      <c r="F185" s="369"/>
    </row>
    <row r="186" spans="1:6" s="177" customFormat="1" ht="30" customHeight="1">
      <c r="A186" s="127" t="s">
        <v>367</v>
      </c>
      <c r="B186" s="471" t="s">
        <v>368</v>
      </c>
      <c r="C186" s="472"/>
      <c r="D186" s="473"/>
      <c r="E186" s="468" t="s">
        <v>964</v>
      </c>
      <c r="F186" s="477" t="s">
        <v>81</v>
      </c>
    </row>
    <row r="187" spans="1:6" s="177" customFormat="1" ht="30" customHeight="1">
      <c r="A187" s="380" t="s">
        <v>366</v>
      </c>
      <c r="B187" s="474"/>
      <c r="C187" s="475"/>
      <c r="D187" s="476"/>
      <c r="E187" s="468"/>
      <c r="F187" s="477"/>
    </row>
    <row r="188" spans="1:6" s="177" customFormat="1" ht="30" customHeight="1">
      <c r="A188" s="467" t="s">
        <v>965</v>
      </c>
      <c r="B188" s="468"/>
      <c r="C188" s="179" t="s">
        <v>966</v>
      </c>
      <c r="D188" s="178" t="s">
        <v>967</v>
      </c>
      <c r="E188" s="178" t="s">
        <v>968</v>
      </c>
      <c r="F188" s="381" t="s">
        <v>969</v>
      </c>
    </row>
    <row r="189" spans="1:6" s="177" customFormat="1" ht="30" customHeight="1">
      <c r="A189" s="382" t="s">
        <v>1095</v>
      </c>
      <c r="B189" s="180" t="s">
        <v>1096</v>
      </c>
      <c r="C189" s="181" t="s">
        <v>75</v>
      </c>
      <c r="D189" s="182">
        <v>1</v>
      </c>
      <c r="E189" s="183">
        <f>'TABELA RESUMO DE COTAÇÕES'!L11</f>
        <v>365.48999999999995</v>
      </c>
      <c r="F189" s="383">
        <f>E189</f>
        <v>365.48999999999995</v>
      </c>
    </row>
    <row r="190" spans="1:6" s="177" customFormat="1" ht="30" customHeight="1">
      <c r="A190" s="382" t="s">
        <v>1097</v>
      </c>
      <c r="B190" s="180" t="s">
        <v>1098</v>
      </c>
      <c r="C190" s="181" t="s">
        <v>1099</v>
      </c>
      <c r="D190" s="182">
        <v>1</v>
      </c>
      <c r="E190" s="183">
        <v>65.66</v>
      </c>
      <c r="F190" s="383">
        <f>D190*E190</f>
        <v>65.66</v>
      </c>
    </row>
    <row r="191" spans="1:6" s="177" customFormat="1" ht="30" customHeight="1">
      <c r="A191" s="382" t="s">
        <v>1100</v>
      </c>
      <c r="B191" s="180" t="s">
        <v>1101</v>
      </c>
      <c r="C191" s="181" t="s">
        <v>1099</v>
      </c>
      <c r="D191" s="182">
        <v>1</v>
      </c>
      <c r="E191" s="183">
        <v>11.08</v>
      </c>
      <c r="F191" s="383">
        <f>D191*E191</f>
        <v>11.08</v>
      </c>
    </row>
    <row r="192" spans="1:6" s="177" customFormat="1" ht="30" customHeight="1">
      <c r="A192" s="382" t="s">
        <v>1102</v>
      </c>
      <c r="B192" s="180" t="s">
        <v>1103</v>
      </c>
      <c r="C192" s="181" t="s">
        <v>103</v>
      </c>
      <c r="D192" s="182">
        <v>0.2974</v>
      </c>
      <c r="E192" s="183">
        <v>43.27</v>
      </c>
      <c r="F192" s="383">
        <f>D192*E192</f>
        <v>12.868498000000001</v>
      </c>
    </row>
    <row r="193" spans="1:6" s="177" customFormat="1" ht="30" customHeight="1">
      <c r="A193" s="382" t="s">
        <v>977</v>
      </c>
      <c r="B193" s="180" t="s">
        <v>978</v>
      </c>
      <c r="C193" s="181" t="s">
        <v>979</v>
      </c>
      <c r="D193" s="182">
        <v>0.15040000000000001</v>
      </c>
      <c r="E193" s="183">
        <v>14.05</v>
      </c>
      <c r="F193" s="383">
        <f>D193*E193</f>
        <v>2.1131200000000003</v>
      </c>
    </row>
    <row r="194" spans="1:6" s="177" customFormat="1" ht="30" customHeight="1">
      <c r="A194" s="382" t="s">
        <v>984</v>
      </c>
      <c r="B194" s="180" t="s">
        <v>985</v>
      </c>
      <c r="C194" s="181" t="s">
        <v>979</v>
      </c>
      <c r="D194" s="182">
        <v>0.47739999999999999</v>
      </c>
      <c r="E194" s="183">
        <v>19.12</v>
      </c>
      <c r="F194" s="383">
        <f>D194*E194</f>
        <v>9.1278880000000004</v>
      </c>
    </row>
    <row r="195" spans="1:6" s="177" customFormat="1" ht="30" customHeight="1">
      <c r="A195" s="467" t="s">
        <v>980</v>
      </c>
      <c r="B195" s="468"/>
      <c r="C195" s="184"/>
      <c r="D195" s="185"/>
      <c r="E195" s="185"/>
      <c r="F195" s="384">
        <f>SUM(F189:F194)</f>
        <v>466.33950599999991</v>
      </c>
    </row>
    <row r="196" spans="1:6" s="177" customFormat="1" ht="30" customHeight="1">
      <c r="A196" s="385"/>
      <c r="B196" s="186"/>
      <c r="C196" s="186"/>
      <c r="D196" s="186"/>
      <c r="E196" s="186"/>
      <c r="F196" s="386"/>
    </row>
    <row r="197" spans="1:6" s="177" customFormat="1" ht="30" customHeight="1">
      <c r="A197" s="127" t="s">
        <v>332</v>
      </c>
      <c r="B197" s="471" t="s">
        <v>333</v>
      </c>
      <c r="C197" s="472"/>
      <c r="D197" s="473"/>
      <c r="E197" s="468" t="s">
        <v>964</v>
      </c>
      <c r="F197" s="477" t="s">
        <v>81</v>
      </c>
    </row>
    <row r="198" spans="1:6" s="177" customFormat="1" ht="30" customHeight="1">
      <c r="A198" s="380" t="s">
        <v>331</v>
      </c>
      <c r="B198" s="474"/>
      <c r="C198" s="475"/>
      <c r="D198" s="476"/>
      <c r="E198" s="468"/>
      <c r="F198" s="477"/>
    </row>
    <row r="199" spans="1:6" s="177" customFormat="1" ht="30" customHeight="1">
      <c r="A199" s="467" t="s">
        <v>965</v>
      </c>
      <c r="B199" s="468"/>
      <c r="C199" s="179" t="s">
        <v>966</v>
      </c>
      <c r="D199" s="178" t="s">
        <v>967</v>
      </c>
      <c r="E199" s="178" t="s">
        <v>968</v>
      </c>
      <c r="F199" s="381" t="s">
        <v>969</v>
      </c>
    </row>
    <row r="200" spans="1:6" s="177" customFormat="1" ht="30" customHeight="1">
      <c r="A200" s="382" t="s">
        <v>1104</v>
      </c>
      <c r="B200" s="180" t="s">
        <v>1105</v>
      </c>
      <c r="C200" s="181" t="s">
        <v>1099</v>
      </c>
      <c r="D200" s="182">
        <v>1</v>
      </c>
      <c r="E200" s="183">
        <v>6.01</v>
      </c>
      <c r="F200" s="383">
        <f>E200*D200</f>
        <v>6.01</v>
      </c>
    </row>
    <row r="201" spans="1:6" s="177" customFormat="1" ht="30" customHeight="1">
      <c r="A201" s="382" t="s">
        <v>1106</v>
      </c>
      <c r="B201" s="180" t="s">
        <v>1107</v>
      </c>
      <c r="C201" s="181" t="s">
        <v>1099</v>
      </c>
      <c r="D201" s="182">
        <v>1</v>
      </c>
      <c r="E201" s="183">
        <v>18.54</v>
      </c>
      <c r="F201" s="383">
        <f t="shared" ref="F201:F212" si="7">E201*D201</f>
        <v>18.54</v>
      </c>
    </row>
    <row r="202" spans="1:6" s="177" customFormat="1" ht="30" customHeight="1">
      <c r="A202" s="382" t="s">
        <v>1108</v>
      </c>
      <c r="B202" s="180" t="s">
        <v>1109</v>
      </c>
      <c r="C202" s="181" t="s">
        <v>1099</v>
      </c>
      <c r="D202" s="182">
        <v>1</v>
      </c>
      <c r="E202" s="183">
        <v>6.35</v>
      </c>
      <c r="F202" s="383">
        <f t="shared" si="7"/>
        <v>6.35</v>
      </c>
    </row>
    <row r="203" spans="1:6" s="177" customFormat="1" ht="30" customHeight="1">
      <c r="A203" s="382" t="s">
        <v>1110</v>
      </c>
      <c r="B203" s="180" t="s">
        <v>1111</v>
      </c>
      <c r="C203" s="181" t="s">
        <v>1099</v>
      </c>
      <c r="D203" s="182">
        <v>2</v>
      </c>
      <c r="E203" s="183">
        <v>8.64</v>
      </c>
      <c r="F203" s="383">
        <f t="shared" si="7"/>
        <v>17.28</v>
      </c>
    </row>
    <row r="204" spans="1:6" s="177" customFormat="1" ht="30" customHeight="1">
      <c r="A204" s="382" t="s">
        <v>1112</v>
      </c>
      <c r="B204" s="180" t="s">
        <v>1113</v>
      </c>
      <c r="C204" s="181" t="s">
        <v>1099</v>
      </c>
      <c r="D204" s="182">
        <v>3</v>
      </c>
      <c r="E204" s="183">
        <v>5.92</v>
      </c>
      <c r="F204" s="383">
        <f t="shared" si="7"/>
        <v>17.759999999999998</v>
      </c>
    </row>
    <row r="205" spans="1:6" s="177" customFormat="1" ht="30" customHeight="1">
      <c r="A205" s="382" t="s">
        <v>1114</v>
      </c>
      <c r="B205" s="180" t="s">
        <v>1115</v>
      </c>
      <c r="C205" s="181" t="s">
        <v>1099</v>
      </c>
      <c r="D205" s="182">
        <v>1</v>
      </c>
      <c r="E205" s="183">
        <v>7.23</v>
      </c>
      <c r="F205" s="383">
        <f t="shared" si="7"/>
        <v>7.23</v>
      </c>
    </row>
    <row r="206" spans="1:6" s="177" customFormat="1" ht="30" customHeight="1">
      <c r="A206" s="382" t="s">
        <v>1116</v>
      </c>
      <c r="B206" s="180" t="s">
        <v>1117</v>
      </c>
      <c r="C206" s="181" t="s">
        <v>1099</v>
      </c>
      <c r="D206" s="182">
        <v>6</v>
      </c>
      <c r="E206" s="183">
        <v>8.2100000000000009</v>
      </c>
      <c r="F206" s="383">
        <f t="shared" si="7"/>
        <v>49.260000000000005</v>
      </c>
    </row>
    <row r="207" spans="1:6" s="177" customFormat="1" ht="30" customHeight="1">
      <c r="A207" s="382" t="s">
        <v>1118</v>
      </c>
      <c r="B207" s="180" t="s">
        <v>1119</v>
      </c>
      <c r="C207" s="181" t="s">
        <v>1099</v>
      </c>
      <c r="D207" s="182">
        <v>1</v>
      </c>
      <c r="E207" s="183">
        <v>39.840000000000003</v>
      </c>
      <c r="F207" s="383">
        <f t="shared" si="7"/>
        <v>39.840000000000003</v>
      </c>
    </row>
    <row r="208" spans="1:6" s="177" customFormat="1" ht="30" customHeight="1">
      <c r="A208" s="382" t="s">
        <v>1120</v>
      </c>
      <c r="B208" s="180" t="s">
        <v>1121</v>
      </c>
      <c r="C208" s="181" t="s">
        <v>1099</v>
      </c>
      <c r="D208" s="182">
        <v>3</v>
      </c>
      <c r="E208" s="183">
        <v>46.69</v>
      </c>
      <c r="F208" s="383">
        <f t="shared" si="7"/>
        <v>140.07</v>
      </c>
    </row>
    <row r="209" spans="1:6" s="177" customFormat="1" ht="30" customHeight="1">
      <c r="A209" s="382" t="s">
        <v>1122</v>
      </c>
      <c r="B209" s="180" t="s">
        <v>1123</v>
      </c>
      <c r="C209" s="181" t="s">
        <v>1099</v>
      </c>
      <c r="D209" s="182">
        <v>2</v>
      </c>
      <c r="E209" s="183">
        <v>63.81</v>
      </c>
      <c r="F209" s="383">
        <f t="shared" si="7"/>
        <v>127.62</v>
      </c>
    </row>
    <row r="210" spans="1:6" s="177" customFormat="1" ht="30" customHeight="1">
      <c r="A210" s="382" t="s">
        <v>1124</v>
      </c>
      <c r="B210" s="180" t="s">
        <v>1125</v>
      </c>
      <c r="C210" s="181" t="s">
        <v>1099</v>
      </c>
      <c r="D210" s="182">
        <v>1</v>
      </c>
      <c r="E210" s="183">
        <v>109.19</v>
      </c>
      <c r="F210" s="383">
        <f t="shared" si="7"/>
        <v>109.19</v>
      </c>
    </row>
    <row r="211" spans="1:6" s="177" customFormat="1" ht="30" customHeight="1">
      <c r="A211" s="382" t="s">
        <v>1002</v>
      </c>
      <c r="B211" s="180" t="s">
        <v>1003</v>
      </c>
      <c r="C211" s="181" t="s">
        <v>979</v>
      </c>
      <c r="D211" s="182">
        <v>5</v>
      </c>
      <c r="E211" s="183">
        <v>16.13</v>
      </c>
      <c r="F211" s="383">
        <f t="shared" si="7"/>
        <v>80.649999999999991</v>
      </c>
    </row>
    <row r="212" spans="1:6" s="177" customFormat="1" ht="30" customHeight="1">
      <c r="A212" s="382" t="s">
        <v>1077</v>
      </c>
      <c r="B212" s="180" t="s">
        <v>1078</v>
      </c>
      <c r="C212" s="181" t="s">
        <v>979</v>
      </c>
      <c r="D212" s="182">
        <v>6</v>
      </c>
      <c r="E212" s="183">
        <v>19.12</v>
      </c>
      <c r="F212" s="383">
        <f t="shared" si="7"/>
        <v>114.72</v>
      </c>
    </row>
    <row r="213" spans="1:6" s="177" customFormat="1" ht="30" customHeight="1">
      <c r="A213" s="467" t="s">
        <v>980</v>
      </c>
      <c r="B213" s="468"/>
      <c r="C213" s="184"/>
      <c r="D213" s="185"/>
      <c r="E213" s="185"/>
      <c r="F213" s="384">
        <f>SUM(F200:F212)</f>
        <v>734.5200000000001</v>
      </c>
    </row>
    <row r="214" spans="1:6" s="177" customFormat="1" ht="30" customHeight="1">
      <c r="A214" s="385"/>
      <c r="B214" s="186"/>
      <c r="C214" s="186"/>
      <c r="D214" s="186"/>
      <c r="E214" s="186"/>
      <c r="F214" s="386"/>
    </row>
    <row r="215" spans="1:6" s="177" customFormat="1" ht="30" customHeight="1">
      <c r="A215" s="127" t="s">
        <v>376</v>
      </c>
      <c r="B215" s="471" t="s">
        <v>377</v>
      </c>
      <c r="C215" s="472"/>
      <c r="D215" s="473"/>
      <c r="E215" s="468" t="s">
        <v>964</v>
      </c>
      <c r="F215" s="477" t="s">
        <v>81</v>
      </c>
    </row>
    <row r="216" spans="1:6" s="177" customFormat="1" ht="30" customHeight="1">
      <c r="A216" s="387" t="s">
        <v>375</v>
      </c>
      <c r="B216" s="474"/>
      <c r="C216" s="475"/>
      <c r="D216" s="476"/>
      <c r="E216" s="468"/>
      <c r="F216" s="477"/>
    </row>
    <row r="217" spans="1:6" s="177" customFormat="1" ht="30" customHeight="1">
      <c r="A217" s="467" t="s">
        <v>965</v>
      </c>
      <c r="B217" s="468"/>
      <c r="C217" s="179" t="s">
        <v>966</v>
      </c>
      <c r="D217" s="178" t="s">
        <v>967</v>
      </c>
      <c r="E217" s="178" t="s">
        <v>968</v>
      </c>
      <c r="F217" s="381" t="s">
        <v>969</v>
      </c>
    </row>
    <row r="218" spans="1:6" s="177" customFormat="1" ht="30" customHeight="1">
      <c r="A218" s="382" t="s">
        <v>1126</v>
      </c>
      <c r="B218" s="180" t="s">
        <v>377</v>
      </c>
      <c r="C218" s="181" t="s">
        <v>81</v>
      </c>
      <c r="D218" s="182">
        <v>1</v>
      </c>
      <c r="E218" s="183">
        <f>'TABELA RESUMO DE COTAÇÕES'!L12</f>
        <v>53.543333333333329</v>
      </c>
      <c r="F218" s="383">
        <f t="shared" ref="F218:F220" si="8">E218*D218</f>
        <v>53.543333333333329</v>
      </c>
    </row>
    <row r="219" spans="1:6" s="177" customFormat="1" ht="30" customHeight="1">
      <c r="A219" s="382" t="s">
        <v>977</v>
      </c>
      <c r="B219" s="180" t="s">
        <v>978</v>
      </c>
      <c r="C219" s="181" t="s">
        <v>979</v>
      </c>
      <c r="D219" s="182">
        <v>0.22</v>
      </c>
      <c r="E219" s="183">
        <v>14.05</v>
      </c>
      <c r="F219" s="383">
        <f t="shared" si="8"/>
        <v>3.0910000000000002</v>
      </c>
    </row>
    <row r="220" spans="1:6" s="177" customFormat="1" ht="30" customHeight="1">
      <c r="A220" s="382" t="s">
        <v>984</v>
      </c>
      <c r="B220" s="180" t="s">
        <v>985</v>
      </c>
      <c r="C220" s="181" t="s">
        <v>979</v>
      </c>
      <c r="D220" s="182">
        <v>0.22</v>
      </c>
      <c r="E220" s="183">
        <v>19.12</v>
      </c>
      <c r="F220" s="383">
        <f t="shared" si="8"/>
        <v>4.2064000000000004</v>
      </c>
    </row>
    <row r="221" spans="1:6" s="177" customFormat="1" ht="30" customHeight="1">
      <c r="A221" s="469" t="s">
        <v>980</v>
      </c>
      <c r="B221" s="470"/>
      <c r="C221" s="184"/>
      <c r="D221" s="185"/>
      <c r="E221" s="185"/>
      <c r="F221" s="384">
        <f>SUM(F218:F220)</f>
        <v>60.840733333333333</v>
      </c>
    </row>
    <row r="222" spans="1:6" s="177" customFormat="1" ht="30" customHeight="1">
      <c r="A222" s="385"/>
      <c r="B222" s="186"/>
      <c r="C222" s="186"/>
      <c r="D222" s="186"/>
      <c r="E222" s="186"/>
      <c r="F222" s="386"/>
    </row>
    <row r="223" spans="1:6" s="177" customFormat="1" ht="30" customHeight="1">
      <c r="A223" s="127" t="s">
        <v>373</v>
      </c>
      <c r="B223" s="471" t="s">
        <v>374</v>
      </c>
      <c r="C223" s="472"/>
      <c r="D223" s="473"/>
      <c r="E223" s="468" t="s">
        <v>964</v>
      </c>
      <c r="F223" s="477" t="s">
        <v>81</v>
      </c>
    </row>
    <row r="224" spans="1:6" s="177" customFormat="1" ht="30" customHeight="1">
      <c r="A224" s="387" t="s">
        <v>372</v>
      </c>
      <c r="B224" s="474"/>
      <c r="C224" s="475"/>
      <c r="D224" s="476"/>
      <c r="E224" s="468"/>
      <c r="F224" s="477"/>
    </row>
    <row r="225" spans="1:6" s="177" customFormat="1" ht="30" customHeight="1">
      <c r="A225" s="467" t="s">
        <v>965</v>
      </c>
      <c r="B225" s="468"/>
      <c r="C225" s="179" t="s">
        <v>966</v>
      </c>
      <c r="D225" s="178" t="s">
        <v>967</v>
      </c>
      <c r="E225" s="178" t="s">
        <v>968</v>
      </c>
      <c r="F225" s="381" t="s">
        <v>969</v>
      </c>
    </row>
    <row r="226" spans="1:6" s="177" customFormat="1" ht="30" customHeight="1">
      <c r="A226" s="382" t="s">
        <v>1127</v>
      </c>
      <c r="B226" s="180" t="s">
        <v>1128</v>
      </c>
      <c r="C226" s="181" t="s">
        <v>81</v>
      </c>
      <c r="D226" s="182">
        <v>1</v>
      </c>
      <c r="E226" s="183">
        <v>47.25</v>
      </c>
      <c r="F226" s="383">
        <f t="shared" ref="F226:F230" si="9">E226*D226</f>
        <v>47.25</v>
      </c>
    </row>
    <row r="227" spans="1:6" s="177" customFormat="1" ht="30" customHeight="1">
      <c r="A227" s="382" t="s">
        <v>1129</v>
      </c>
      <c r="B227" s="180" t="s">
        <v>1130</v>
      </c>
      <c r="C227" s="181" t="s">
        <v>81</v>
      </c>
      <c r="D227" s="182">
        <v>1</v>
      </c>
      <c r="E227" s="183">
        <f>'TABELA RESUMO DE COTAÇÕES'!L13</f>
        <v>5.583333333333333</v>
      </c>
      <c r="F227" s="383">
        <f t="shared" ref="F227" si="10">E227*D227</f>
        <v>5.583333333333333</v>
      </c>
    </row>
    <row r="228" spans="1:6" s="177" customFormat="1" ht="30" customHeight="1">
      <c r="A228" s="382" t="s">
        <v>1131</v>
      </c>
      <c r="B228" s="180" t="s">
        <v>1132</v>
      </c>
      <c r="C228" s="181" t="s">
        <v>88</v>
      </c>
      <c r="D228" s="182">
        <v>1E-3</v>
      </c>
      <c r="E228" s="183">
        <v>379.48</v>
      </c>
      <c r="F228" s="383">
        <f t="shared" ref="F228" si="11">E228*D228</f>
        <v>0.37948000000000004</v>
      </c>
    </row>
    <row r="229" spans="1:6" s="177" customFormat="1" ht="30" customHeight="1">
      <c r="A229" s="382" t="s">
        <v>977</v>
      </c>
      <c r="B229" s="180" t="s">
        <v>978</v>
      </c>
      <c r="C229" s="181" t="s">
        <v>979</v>
      </c>
      <c r="D229" s="182">
        <v>0.6</v>
      </c>
      <c r="E229" s="183">
        <v>14.05</v>
      </c>
      <c r="F229" s="383">
        <f t="shared" si="9"/>
        <v>8.43</v>
      </c>
    </row>
    <row r="230" spans="1:6" s="177" customFormat="1" ht="30" customHeight="1">
      <c r="A230" s="382" t="s">
        <v>984</v>
      </c>
      <c r="B230" s="180" t="s">
        <v>985</v>
      </c>
      <c r="C230" s="181" t="s">
        <v>979</v>
      </c>
      <c r="D230" s="182">
        <v>0.6</v>
      </c>
      <c r="E230" s="183">
        <v>19.12</v>
      </c>
      <c r="F230" s="383">
        <f t="shared" si="9"/>
        <v>11.472</v>
      </c>
    </row>
    <row r="231" spans="1:6" s="177" customFormat="1" ht="30" customHeight="1">
      <c r="A231" s="469" t="s">
        <v>980</v>
      </c>
      <c r="B231" s="470"/>
      <c r="C231" s="184"/>
      <c r="D231" s="185"/>
      <c r="E231" s="185"/>
      <c r="F231" s="384">
        <f>SUM(F226:F230)</f>
        <v>73.114813333333331</v>
      </c>
    </row>
    <row r="232" spans="1:6" s="177" customFormat="1" ht="30" customHeight="1">
      <c r="A232" s="385"/>
      <c r="B232" s="186"/>
      <c r="C232" s="186"/>
      <c r="D232" s="186"/>
      <c r="E232" s="186"/>
      <c r="F232" s="386"/>
    </row>
    <row r="233" spans="1:6" s="177" customFormat="1" ht="30" customHeight="1">
      <c r="A233" s="127" t="s">
        <v>336</v>
      </c>
      <c r="B233" s="471" t="s">
        <v>1133</v>
      </c>
      <c r="C233" s="472"/>
      <c r="D233" s="473"/>
      <c r="E233" s="468" t="s">
        <v>964</v>
      </c>
      <c r="F233" s="477" t="s">
        <v>81</v>
      </c>
    </row>
    <row r="234" spans="1:6" s="177" customFormat="1" ht="30" customHeight="1">
      <c r="A234" s="387" t="s">
        <v>1134</v>
      </c>
      <c r="B234" s="474"/>
      <c r="C234" s="475"/>
      <c r="D234" s="476"/>
      <c r="E234" s="468"/>
      <c r="F234" s="477"/>
    </row>
    <row r="235" spans="1:6" s="177" customFormat="1" ht="30" customHeight="1">
      <c r="A235" s="467" t="s">
        <v>965</v>
      </c>
      <c r="B235" s="468"/>
      <c r="C235" s="179" t="s">
        <v>966</v>
      </c>
      <c r="D235" s="178" t="s">
        <v>967</v>
      </c>
      <c r="E235" s="178" t="s">
        <v>968</v>
      </c>
      <c r="F235" s="381" t="s">
        <v>969</v>
      </c>
    </row>
    <row r="236" spans="1:6" s="177" customFormat="1" ht="30" customHeight="1">
      <c r="A236" s="382" t="s">
        <v>1135</v>
      </c>
      <c r="B236" s="180" t="s">
        <v>337</v>
      </c>
      <c r="C236" s="181" t="s">
        <v>81</v>
      </c>
      <c r="D236" s="182">
        <v>1</v>
      </c>
      <c r="E236" s="183">
        <f>'TABELA RESUMO DE COTAÇÕES'!L14</f>
        <v>86401.53333333334</v>
      </c>
      <c r="F236" s="383">
        <f t="shared" ref="F236" si="12">E236*D236</f>
        <v>86401.53333333334</v>
      </c>
    </row>
    <row r="237" spans="1:6" s="177" customFormat="1" ht="30" customHeight="1">
      <c r="A237" s="469" t="s">
        <v>980</v>
      </c>
      <c r="B237" s="470"/>
      <c r="C237" s="184"/>
      <c r="D237" s="185"/>
      <c r="E237" s="185"/>
      <c r="F237" s="384">
        <f>SUM(F236:F236)</f>
        <v>86401.53333333334</v>
      </c>
    </row>
    <row r="238" spans="1:6" s="177" customFormat="1" ht="30" customHeight="1">
      <c r="A238" s="385"/>
      <c r="B238" s="186"/>
      <c r="C238" s="186"/>
      <c r="D238" s="186"/>
      <c r="E238" s="186"/>
      <c r="F238" s="386"/>
    </row>
    <row r="239" spans="1:6" s="177" customFormat="1" ht="30" customHeight="1">
      <c r="A239" s="127" t="s">
        <v>235</v>
      </c>
      <c r="B239" s="471" t="s">
        <v>236</v>
      </c>
      <c r="C239" s="472"/>
      <c r="D239" s="473"/>
      <c r="E239" s="468" t="s">
        <v>964</v>
      </c>
      <c r="F239" s="477" t="s">
        <v>81</v>
      </c>
    </row>
    <row r="240" spans="1:6" s="177" customFormat="1" ht="30" customHeight="1">
      <c r="A240" s="387" t="s">
        <v>234</v>
      </c>
      <c r="B240" s="474"/>
      <c r="C240" s="475"/>
      <c r="D240" s="476"/>
      <c r="E240" s="468"/>
      <c r="F240" s="477"/>
    </row>
    <row r="241" spans="1:6" s="177" customFormat="1" ht="30" customHeight="1">
      <c r="A241" s="467" t="s">
        <v>965</v>
      </c>
      <c r="B241" s="468"/>
      <c r="C241" s="179" t="s">
        <v>966</v>
      </c>
      <c r="D241" s="178" t="s">
        <v>967</v>
      </c>
      <c r="E241" s="178" t="s">
        <v>968</v>
      </c>
      <c r="F241" s="381" t="s">
        <v>969</v>
      </c>
    </row>
    <row r="242" spans="1:6" s="177" customFormat="1" ht="30" customHeight="1">
      <c r="A242" s="382" t="s">
        <v>1136</v>
      </c>
      <c r="B242" s="180" t="s">
        <v>1137</v>
      </c>
      <c r="C242" s="181" t="s">
        <v>81</v>
      </c>
      <c r="D242" s="182">
        <v>1</v>
      </c>
      <c r="E242" s="183">
        <v>3127.19</v>
      </c>
      <c r="F242" s="383">
        <f t="shared" ref="F242:F244" si="13">E242*D242</f>
        <v>3127.19</v>
      </c>
    </row>
    <row r="243" spans="1:6" s="177" customFormat="1" ht="30" customHeight="1">
      <c r="A243" s="382" t="s">
        <v>977</v>
      </c>
      <c r="B243" s="180" t="s">
        <v>978</v>
      </c>
      <c r="C243" s="181" t="s">
        <v>979</v>
      </c>
      <c r="D243" s="182">
        <v>0.5</v>
      </c>
      <c r="E243" s="183">
        <v>14.05</v>
      </c>
      <c r="F243" s="383">
        <f t="shared" si="13"/>
        <v>7.0250000000000004</v>
      </c>
    </row>
    <row r="244" spans="1:6" s="177" customFormat="1" ht="30" customHeight="1">
      <c r="A244" s="382" t="s">
        <v>1089</v>
      </c>
      <c r="B244" s="180" t="s">
        <v>1090</v>
      </c>
      <c r="C244" s="181" t="s">
        <v>979</v>
      </c>
      <c r="D244" s="182">
        <v>1</v>
      </c>
      <c r="E244" s="183">
        <v>19.12</v>
      </c>
      <c r="F244" s="383">
        <f t="shared" si="13"/>
        <v>19.12</v>
      </c>
    </row>
    <row r="245" spans="1:6" s="177" customFormat="1" ht="30" customHeight="1">
      <c r="A245" s="469" t="s">
        <v>980</v>
      </c>
      <c r="B245" s="470"/>
      <c r="C245" s="184"/>
      <c r="D245" s="185"/>
      <c r="E245" s="185"/>
      <c r="F245" s="384">
        <f>SUM(F242:F244)</f>
        <v>3153.335</v>
      </c>
    </row>
    <row r="246" spans="1:6" s="177" customFormat="1" ht="30" customHeight="1">
      <c r="A246" s="385"/>
      <c r="B246" s="186"/>
      <c r="C246" s="186"/>
      <c r="D246" s="186"/>
      <c r="E246" s="186"/>
      <c r="F246" s="386"/>
    </row>
    <row r="247" spans="1:6" s="177" customFormat="1" ht="30" customHeight="1">
      <c r="A247" s="127" t="s">
        <v>1138</v>
      </c>
      <c r="B247" s="471" t="s">
        <v>278</v>
      </c>
      <c r="C247" s="472"/>
      <c r="D247" s="473"/>
      <c r="E247" s="468" t="s">
        <v>964</v>
      </c>
      <c r="F247" s="477" t="s">
        <v>81</v>
      </c>
    </row>
    <row r="248" spans="1:6" s="177" customFormat="1" ht="30" customHeight="1">
      <c r="A248" s="387" t="s">
        <v>160</v>
      </c>
      <c r="B248" s="474"/>
      <c r="C248" s="475"/>
      <c r="D248" s="476"/>
      <c r="E248" s="468"/>
      <c r="F248" s="477"/>
    </row>
    <row r="249" spans="1:6" s="177" customFormat="1" ht="30" customHeight="1">
      <c r="A249" s="467" t="s">
        <v>965</v>
      </c>
      <c r="B249" s="468"/>
      <c r="C249" s="179" t="s">
        <v>966</v>
      </c>
      <c r="D249" s="178" t="s">
        <v>967</v>
      </c>
      <c r="E249" s="178" t="s">
        <v>968</v>
      </c>
      <c r="F249" s="381" t="s">
        <v>969</v>
      </c>
    </row>
    <row r="250" spans="1:6" s="177" customFormat="1" ht="30" customHeight="1">
      <c r="A250" s="382" t="s">
        <v>335</v>
      </c>
      <c r="B250" s="180" t="s">
        <v>278</v>
      </c>
      <c r="C250" s="181" t="s">
        <v>81</v>
      </c>
      <c r="D250" s="182">
        <v>1</v>
      </c>
      <c r="E250" s="183">
        <f>'TABELA RESUMO DE COTAÇÕES'!L16</f>
        <v>228.10999999999999</v>
      </c>
      <c r="F250" s="383">
        <f t="shared" ref="F250:F252" si="14">E250*D250</f>
        <v>228.10999999999999</v>
      </c>
    </row>
    <row r="251" spans="1:6" s="177" customFormat="1" ht="30" customHeight="1">
      <c r="A251" s="382" t="s">
        <v>977</v>
      </c>
      <c r="B251" s="180" t="s">
        <v>978</v>
      </c>
      <c r="C251" s="181" t="s">
        <v>979</v>
      </c>
      <c r="D251" s="182">
        <v>1</v>
      </c>
      <c r="E251" s="183">
        <v>14.05</v>
      </c>
      <c r="F251" s="383">
        <f t="shared" si="14"/>
        <v>14.05</v>
      </c>
    </row>
    <row r="252" spans="1:6" s="177" customFormat="1" ht="30" customHeight="1">
      <c r="A252" s="382" t="s">
        <v>984</v>
      </c>
      <c r="B252" s="180" t="s">
        <v>985</v>
      </c>
      <c r="C252" s="181" t="s">
        <v>979</v>
      </c>
      <c r="D252" s="182">
        <v>1</v>
      </c>
      <c r="E252" s="183">
        <v>19.12</v>
      </c>
      <c r="F252" s="383">
        <f t="shared" si="14"/>
        <v>19.12</v>
      </c>
    </row>
    <row r="253" spans="1:6" s="177" customFormat="1" ht="30" customHeight="1">
      <c r="A253" s="469" t="s">
        <v>980</v>
      </c>
      <c r="B253" s="470"/>
      <c r="C253" s="184"/>
      <c r="D253" s="185"/>
      <c r="E253" s="185"/>
      <c r="F253" s="384">
        <f>SUM(F250:F252)</f>
        <v>261.27999999999997</v>
      </c>
    </row>
    <row r="254" spans="1:6" s="177" customFormat="1" ht="30" customHeight="1">
      <c r="A254" s="385"/>
      <c r="B254" s="186"/>
      <c r="C254" s="186"/>
      <c r="D254" s="186"/>
      <c r="E254" s="186"/>
      <c r="F254" s="386"/>
    </row>
    <row r="255" spans="1:6" s="177" customFormat="1" ht="30" customHeight="1">
      <c r="A255" s="127" t="s">
        <v>277</v>
      </c>
      <c r="B255" s="471" t="s">
        <v>280</v>
      </c>
      <c r="C255" s="472"/>
      <c r="D255" s="473"/>
      <c r="E255" s="468" t="s">
        <v>964</v>
      </c>
      <c r="F255" s="477" t="s">
        <v>81</v>
      </c>
    </row>
    <row r="256" spans="1:6" s="177" customFormat="1" ht="30" customHeight="1">
      <c r="A256" s="387" t="s">
        <v>160</v>
      </c>
      <c r="B256" s="474"/>
      <c r="C256" s="475"/>
      <c r="D256" s="476"/>
      <c r="E256" s="468"/>
      <c r="F256" s="477"/>
    </row>
    <row r="257" spans="1:6" s="177" customFormat="1" ht="30" customHeight="1">
      <c r="A257" s="467" t="s">
        <v>965</v>
      </c>
      <c r="B257" s="468"/>
      <c r="C257" s="179" t="s">
        <v>966</v>
      </c>
      <c r="D257" s="178" t="s">
        <v>967</v>
      </c>
      <c r="E257" s="178" t="s">
        <v>968</v>
      </c>
      <c r="F257" s="381" t="s">
        <v>969</v>
      </c>
    </row>
    <row r="258" spans="1:6" s="177" customFormat="1" ht="30" customHeight="1">
      <c r="A258" s="382" t="s">
        <v>335</v>
      </c>
      <c r="B258" s="180" t="s">
        <v>280</v>
      </c>
      <c r="C258" s="181" t="s">
        <v>81</v>
      </c>
      <c r="D258" s="182">
        <v>1</v>
      </c>
      <c r="E258" s="183">
        <v>3127.19</v>
      </c>
      <c r="F258" s="383">
        <f t="shared" ref="F258:F260" si="15">E258*D258</f>
        <v>3127.19</v>
      </c>
    </row>
    <row r="259" spans="1:6" s="177" customFormat="1" ht="30" customHeight="1">
      <c r="A259" s="382" t="s">
        <v>977</v>
      </c>
      <c r="B259" s="180" t="s">
        <v>978</v>
      </c>
      <c r="C259" s="181" t="s">
        <v>979</v>
      </c>
      <c r="D259" s="182">
        <v>1</v>
      </c>
      <c r="E259" s="183">
        <v>14.05</v>
      </c>
      <c r="F259" s="383">
        <f t="shared" si="15"/>
        <v>14.05</v>
      </c>
    </row>
    <row r="260" spans="1:6" s="177" customFormat="1" ht="30" customHeight="1">
      <c r="A260" s="382" t="s">
        <v>984</v>
      </c>
      <c r="B260" s="180" t="s">
        <v>985</v>
      </c>
      <c r="C260" s="181" t="s">
        <v>979</v>
      </c>
      <c r="D260" s="182">
        <v>1</v>
      </c>
      <c r="E260" s="183">
        <v>19.12</v>
      </c>
      <c r="F260" s="383">
        <f t="shared" si="15"/>
        <v>19.12</v>
      </c>
    </row>
    <row r="261" spans="1:6" s="177" customFormat="1" ht="30" customHeight="1">
      <c r="A261" s="469" t="s">
        <v>980</v>
      </c>
      <c r="B261" s="470"/>
      <c r="C261" s="184"/>
      <c r="D261" s="185"/>
      <c r="E261" s="185"/>
      <c r="F261" s="384">
        <f>SUM(F258:F260)</f>
        <v>3160.36</v>
      </c>
    </row>
    <row r="262" spans="1:6" s="177" customFormat="1" ht="30" customHeight="1">
      <c r="A262" s="385"/>
      <c r="B262" s="186"/>
      <c r="C262" s="186"/>
      <c r="D262" s="186"/>
      <c r="E262" s="186"/>
      <c r="F262" s="386"/>
    </row>
    <row r="263" spans="1:6" s="177" customFormat="1" ht="30" customHeight="1">
      <c r="A263" s="127" t="s">
        <v>222</v>
      </c>
      <c r="B263" s="471" t="s">
        <v>223</v>
      </c>
      <c r="C263" s="472"/>
      <c r="D263" s="473"/>
      <c r="E263" s="468" t="s">
        <v>964</v>
      </c>
      <c r="F263" s="477" t="s">
        <v>81</v>
      </c>
    </row>
    <row r="264" spans="1:6" s="177" customFormat="1" ht="30" customHeight="1">
      <c r="A264" s="387" t="s">
        <v>221</v>
      </c>
      <c r="B264" s="474"/>
      <c r="C264" s="475"/>
      <c r="D264" s="476"/>
      <c r="E264" s="468"/>
      <c r="F264" s="477"/>
    </row>
    <row r="265" spans="1:6" s="177" customFormat="1" ht="30" customHeight="1">
      <c r="A265" s="467" t="s">
        <v>965</v>
      </c>
      <c r="B265" s="468"/>
      <c r="C265" s="179" t="s">
        <v>966</v>
      </c>
      <c r="D265" s="178" t="s">
        <v>967</v>
      </c>
      <c r="E265" s="178" t="s">
        <v>968</v>
      </c>
      <c r="F265" s="381" t="s">
        <v>969</v>
      </c>
    </row>
    <row r="266" spans="1:6" s="177" customFormat="1" ht="30" customHeight="1">
      <c r="A266" s="382" t="s">
        <v>1139</v>
      </c>
      <c r="B266" s="378" t="s">
        <v>1140</v>
      </c>
      <c r="C266" s="181" t="s">
        <v>81</v>
      </c>
      <c r="D266" s="182">
        <v>1</v>
      </c>
      <c r="E266" s="183">
        <f>'TABELA RESUMO DE COTAÇÕES'!L15</f>
        <v>2599.65</v>
      </c>
      <c r="F266" s="383">
        <f t="shared" ref="F266:F268" si="16">E266*D266</f>
        <v>2599.65</v>
      </c>
    </row>
    <row r="267" spans="1:6" s="177" customFormat="1" ht="30" customHeight="1">
      <c r="A267" s="382" t="s">
        <v>977</v>
      </c>
      <c r="B267" s="180" t="s">
        <v>978</v>
      </c>
      <c r="C267" s="181" t="s">
        <v>979</v>
      </c>
      <c r="D267" s="182">
        <v>6.5</v>
      </c>
      <c r="E267" s="183">
        <v>14.05</v>
      </c>
      <c r="F267" s="383">
        <f t="shared" si="16"/>
        <v>91.325000000000003</v>
      </c>
    </row>
    <row r="268" spans="1:6" s="177" customFormat="1" ht="30" customHeight="1">
      <c r="A268" s="382" t="s">
        <v>1089</v>
      </c>
      <c r="B268" s="180" t="s">
        <v>1090</v>
      </c>
      <c r="C268" s="181" t="s">
        <v>979</v>
      </c>
      <c r="D268" s="182">
        <v>6.5</v>
      </c>
      <c r="E268" s="183">
        <v>19.12</v>
      </c>
      <c r="F268" s="383">
        <f t="shared" si="16"/>
        <v>124.28</v>
      </c>
    </row>
    <row r="269" spans="1:6" s="177" customFormat="1" ht="30" customHeight="1">
      <c r="A269" s="469" t="s">
        <v>980</v>
      </c>
      <c r="B269" s="470"/>
      <c r="C269" s="184"/>
      <c r="D269" s="185"/>
      <c r="E269" s="185"/>
      <c r="F269" s="384">
        <f>SUM(F266:F268)</f>
        <v>2815.2550000000001</v>
      </c>
    </row>
    <row r="270" spans="1:6" s="177" customFormat="1" ht="30" customHeight="1" thickBot="1">
      <c r="A270" s="388"/>
      <c r="B270" s="389"/>
      <c r="C270" s="389"/>
      <c r="D270" s="389"/>
      <c r="E270" s="389"/>
      <c r="F270" s="390"/>
    </row>
    <row r="271" spans="1:6" ht="30" customHeight="1">
      <c r="A271" s="136"/>
      <c r="F271" s="137"/>
    </row>
    <row r="272" spans="1:6" ht="71.25" customHeight="1">
      <c r="A272" s="136"/>
      <c r="B272" s="394" t="s">
        <v>1141</v>
      </c>
      <c r="F272" s="137"/>
    </row>
    <row r="273" spans="1:6" ht="20.100000000000001" customHeight="1">
      <c r="A273" s="136"/>
      <c r="B273" s="395" t="s">
        <v>25</v>
      </c>
      <c r="F273" s="137"/>
    </row>
    <row r="274" spans="1:6" ht="20.100000000000001" customHeight="1">
      <c r="A274" s="136"/>
      <c r="B274" s="395" t="s">
        <v>26</v>
      </c>
      <c r="F274" s="137"/>
    </row>
    <row r="275" spans="1:6" ht="20.100000000000001" customHeight="1" thickBot="1">
      <c r="A275" s="138"/>
      <c r="B275" s="396" t="s">
        <v>1142</v>
      </c>
      <c r="C275" s="139"/>
      <c r="D275" s="139"/>
      <c r="E275" s="139"/>
      <c r="F275" s="140"/>
    </row>
    <row r="276" spans="1:6" ht="30" customHeight="1"/>
    <row r="277" spans="1:6" ht="30" customHeight="1"/>
    <row r="278" spans="1:6" ht="30" customHeight="1"/>
    <row r="279" spans="1:6" ht="30" customHeight="1"/>
    <row r="280" spans="1:6" ht="30" customHeight="1"/>
    <row r="281" spans="1:6" ht="30" customHeight="1"/>
    <row r="282" spans="1:6" ht="30" customHeight="1"/>
    <row r="283" spans="1:6" ht="30" customHeight="1"/>
    <row r="284" spans="1:6" ht="30" customHeight="1"/>
    <row r="285" spans="1:6" ht="30" customHeight="1"/>
    <row r="286" spans="1:6" ht="30" customHeight="1"/>
    <row r="287" spans="1:6" ht="30" customHeight="1"/>
    <row r="288" spans="1:6" ht="30" customHeight="1"/>
    <row r="289" ht="30" customHeight="1"/>
    <row r="290" ht="30" customHeight="1"/>
    <row r="291" ht="30" customHeight="1"/>
    <row r="292" ht="30" customHeight="1"/>
    <row r="293" ht="30" customHeight="1"/>
    <row r="294" ht="30" customHeight="1"/>
    <row r="295" ht="30" customHeight="1"/>
    <row r="296" ht="30" customHeight="1"/>
    <row r="297" ht="30" customHeight="1"/>
    <row r="298" ht="30" customHeight="1"/>
    <row r="299" ht="30" customHeight="1"/>
    <row r="300" ht="30" customHeight="1"/>
    <row r="301" ht="30" customHeight="1"/>
    <row r="302" ht="30" customHeight="1"/>
    <row r="303" ht="30" customHeight="1"/>
    <row r="304" ht="30" customHeight="1"/>
    <row r="305" ht="30" customHeight="1"/>
    <row r="306" ht="30" customHeight="1"/>
    <row r="307" ht="30" customHeight="1"/>
    <row r="308" ht="30" customHeight="1"/>
    <row r="309" ht="30" customHeight="1"/>
    <row r="310" ht="30" customHeight="1"/>
    <row r="311" ht="30" customHeight="1"/>
    <row r="312" ht="30" customHeight="1"/>
    <row r="313" ht="30" customHeight="1"/>
    <row r="314" ht="30" customHeight="1"/>
    <row r="315" ht="30" customHeight="1"/>
    <row r="316" ht="30" customHeight="1"/>
    <row r="317" ht="30" customHeight="1"/>
    <row r="318" ht="30" customHeight="1"/>
    <row r="319" ht="30" customHeight="1"/>
    <row r="320" ht="30" customHeight="1"/>
    <row r="321" ht="30" customHeight="1"/>
    <row r="322" ht="30" customHeight="1"/>
    <row r="323" ht="30" customHeight="1"/>
    <row r="324" ht="30" customHeight="1"/>
    <row r="325" ht="30" customHeight="1"/>
    <row r="326" ht="30" customHeight="1"/>
    <row r="327" ht="30" customHeight="1"/>
    <row r="328" ht="30" customHeight="1"/>
    <row r="329" ht="30" customHeight="1"/>
    <row r="330" ht="30" customHeight="1"/>
    <row r="331" ht="30" customHeight="1"/>
    <row r="332" ht="30" customHeight="1"/>
    <row r="333" ht="30" customHeight="1"/>
    <row r="334" ht="30" customHeight="1"/>
    <row r="335" ht="30" customHeight="1"/>
    <row r="336" ht="30" customHeight="1"/>
    <row r="337" ht="30" customHeight="1"/>
    <row r="338" ht="30" customHeight="1"/>
    <row r="339" ht="30" customHeight="1"/>
    <row r="340" ht="30" customHeight="1"/>
    <row r="341" ht="30" customHeight="1"/>
    <row r="342" ht="30" customHeight="1"/>
    <row r="343" ht="30" customHeight="1"/>
    <row r="344" ht="30" customHeight="1"/>
    <row r="345" ht="30" customHeight="1"/>
    <row r="346" ht="30" customHeight="1"/>
    <row r="347" ht="30" customHeight="1"/>
    <row r="348" ht="30" customHeight="1"/>
    <row r="349" ht="30" customHeight="1"/>
    <row r="350" ht="30" customHeight="1"/>
    <row r="351" ht="30" customHeight="1"/>
    <row r="352" ht="30" customHeight="1"/>
    <row r="353" ht="30" customHeight="1"/>
    <row r="354" ht="30" customHeight="1"/>
    <row r="355" ht="30" customHeight="1"/>
    <row r="356" ht="30" customHeight="1"/>
    <row r="357" ht="30" customHeight="1"/>
    <row r="358" ht="30" customHeight="1"/>
    <row r="359" ht="30" customHeight="1"/>
    <row r="360" ht="30" customHeight="1"/>
    <row r="361" ht="30" customHeight="1"/>
    <row r="362" ht="30" customHeight="1"/>
    <row r="363" ht="30" customHeight="1"/>
    <row r="364" ht="30" customHeight="1"/>
    <row r="365" ht="30" customHeight="1"/>
    <row r="366" ht="30" customHeight="1"/>
    <row r="367" ht="30" customHeight="1"/>
    <row r="368" ht="30" customHeight="1"/>
  </sheetData>
  <mergeCells count="142">
    <mergeCell ref="B233:D234"/>
    <mergeCell ref="E233:E234"/>
    <mergeCell ref="F233:F234"/>
    <mergeCell ref="A235:B235"/>
    <mergeCell ref="A237:B237"/>
    <mergeCell ref="B223:D224"/>
    <mergeCell ref="E223:E224"/>
    <mergeCell ref="F223:F224"/>
    <mergeCell ref="A225:B225"/>
    <mergeCell ref="A231:B231"/>
    <mergeCell ref="B215:D216"/>
    <mergeCell ref="E215:E216"/>
    <mergeCell ref="F215:F216"/>
    <mergeCell ref="A217:B217"/>
    <mergeCell ref="A221:B221"/>
    <mergeCell ref="A108:B108"/>
    <mergeCell ref="A168:B168"/>
    <mergeCell ref="A184:B184"/>
    <mergeCell ref="A127:F127"/>
    <mergeCell ref="B114:D115"/>
    <mergeCell ref="E114:E115"/>
    <mergeCell ref="F114:F115"/>
    <mergeCell ref="A116:B116"/>
    <mergeCell ref="A126:B126"/>
    <mergeCell ref="B166:D167"/>
    <mergeCell ref="E166:E167"/>
    <mergeCell ref="F166:F167"/>
    <mergeCell ref="F137:F138"/>
    <mergeCell ref="A139:B139"/>
    <mergeCell ref="A148:B148"/>
    <mergeCell ref="A136:F136"/>
    <mergeCell ref="B128:D129"/>
    <mergeCell ref="E128:E129"/>
    <mergeCell ref="F128:F129"/>
    <mergeCell ref="A130:B130"/>
    <mergeCell ref="A135:B135"/>
    <mergeCell ref="A61:F61"/>
    <mergeCell ref="B54:D55"/>
    <mergeCell ref="E54:E55"/>
    <mergeCell ref="F54:F55"/>
    <mergeCell ref="A56:B56"/>
    <mergeCell ref="A60:B60"/>
    <mergeCell ref="B97:D98"/>
    <mergeCell ref="E97:E98"/>
    <mergeCell ref="F97:F98"/>
    <mergeCell ref="A75:B75"/>
    <mergeCell ref="A76:F76"/>
    <mergeCell ref="A67:F67"/>
    <mergeCell ref="B68:D69"/>
    <mergeCell ref="E68:E69"/>
    <mergeCell ref="F68:F69"/>
    <mergeCell ref="A70:B70"/>
    <mergeCell ref="B62:D63"/>
    <mergeCell ref="E62:E63"/>
    <mergeCell ref="F62:F63"/>
    <mergeCell ref="A64:B64"/>
    <mergeCell ref="A66:B66"/>
    <mergeCell ref="B77:D78"/>
    <mergeCell ref="E77:E78"/>
    <mergeCell ref="F77:F78"/>
    <mergeCell ref="A24:B24"/>
    <mergeCell ref="A36:B36"/>
    <mergeCell ref="A52:B52"/>
    <mergeCell ref="A53:F53"/>
    <mergeCell ref="A16:B16"/>
    <mergeCell ref="A7:B7"/>
    <mergeCell ref="A12:B12"/>
    <mergeCell ref="A13:F13"/>
    <mergeCell ref="B14:D15"/>
    <mergeCell ref="E14:E15"/>
    <mergeCell ref="F14:F15"/>
    <mergeCell ref="A20:B20"/>
    <mergeCell ref="A21:F21"/>
    <mergeCell ref="A37:F37"/>
    <mergeCell ref="B38:D39"/>
    <mergeCell ref="E38:E39"/>
    <mergeCell ref="F38:F39"/>
    <mergeCell ref="A40:B40"/>
    <mergeCell ref="A1:F1"/>
    <mergeCell ref="A2:F2"/>
    <mergeCell ref="A3:F3"/>
    <mergeCell ref="A4:F4"/>
    <mergeCell ref="B5:D6"/>
    <mergeCell ref="E5:E6"/>
    <mergeCell ref="F5:F6"/>
    <mergeCell ref="B22:D23"/>
    <mergeCell ref="E22:E23"/>
    <mergeCell ref="F22:F23"/>
    <mergeCell ref="A79:B79"/>
    <mergeCell ref="A95:B95"/>
    <mergeCell ref="A164:B164"/>
    <mergeCell ref="B158:D159"/>
    <mergeCell ref="E158:E159"/>
    <mergeCell ref="F158:F159"/>
    <mergeCell ref="A160:B160"/>
    <mergeCell ref="A156:B156"/>
    <mergeCell ref="A157:F157"/>
    <mergeCell ref="A149:F149"/>
    <mergeCell ref="B150:D151"/>
    <mergeCell ref="E150:E151"/>
    <mergeCell ref="F150:F151"/>
    <mergeCell ref="A152:B152"/>
    <mergeCell ref="B137:D138"/>
    <mergeCell ref="E137:E138"/>
    <mergeCell ref="A99:B99"/>
    <mergeCell ref="A104:B104"/>
    <mergeCell ref="A112:B112"/>
    <mergeCell ref="A113:F113"/>
    <mergeCell ref="A105:F105"/>
    <mergeCell ref="B106:D107"/>
    <mergeCell ref="E106:E107"/>
    <mergeCell ref="F106:F107"/>
    <mergeCell ref="B197:D198"/>
    <mergeCell ref="E197:E198"/>
    <mergeCell ref="F197:F198"/>
    <mergeCell ref="A199:B199"/>
    <mergeCell ref="A213:B213"/>
    <mergeCell ref="B186:D187"/>
    <mergeCell ref="E186:E187"/>
    <mergeCell ref="F186:F187"/>
    <mergeCell ref="A188:B188"/>
    <mergeCell ref="A195:B195"/>
    <mergeCell ref="B239:D240"/>
    <mergeCell ref="E239:E240"/>
    <mergeCell ref="F239:F240"/>
    <mergeCell ref="A241:B241"/>
    <mergeCell ref="A245:B245"/>
    <mergeCell ref="B247:D248"/>
    <mergeCell ref="E247:E248"/>
    <mergeCell ref="F247:F248"/>
    <mergeCell ref="A249:B249"/>
    <mergeCell ref="A265:B265"/>
    <mergeCell ref="A269:B269"/>
    <mergeCell ref="A253:B253"/>
    <mergeCell ref="B255:D256"/>
    <mergeCell ref="E255:E256"/>
    <mergeCell ref="F255:F256"/>
    <mergeCell ref="A257:B257"/>
    <mergeCell ref="A261:B261"/>
    <mergeCell ref="B263:D264"/>
    <mergeCell ref="E263:E264"/>
    <mergeCell ref="F263:F264"/>
  </mergeCells>
  <printOptions horizontalCentered="1"/>
  <pageMargins left="0.51180555555555596" right="0.51180555555555596" top="0.78680555555555598" bottom="0.78680555555555598" header="0.31458333333333299" footer="0.31458333333333299"/>
  <pageSetup paperSize="9" scale="76" fitToHeight="0" orientation="landscape" r:id="rId1"/>
  <rowBreaks count="3" manualBreakCount="3">
    <brk id="213" max="5" man="1"/>
    <brk id="232" max="5" man="1"/>
    <brk id="254" max="5"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0C3CE-ABA0-4C4B-BACA-B862E565AEA8}">
  <sheetPr>
    <pageSetUpPr fitToPage="1"/>
  </sheetPr>
  <dimension ref="A1:E492"/>
  <sheetViews>
    <sheetView view="pageBreakPreview" zoomScale="70" zoomScaleNormal="40" zoomScaleSheetLayoutView="70" workbookViewId="0">
      <pane ySplit="4" topLeftCell="A208" activePane="bottomLeft" state="frozen"/>
      <selection pane="bottomLeft" activeCell="I217" sqref="I217"/>
    </sheetView>
  </sheetViews>
  <sheetFormatPr defaultColWidth="9" defaultRowHeight="15"/>
  <cols>
    <col min="1" max="1" width="150.7109375" style="4" customWidth="1"/>
    <col min="2" max="2" width="31.140625" style="16" bestFit="1" customWidth="1"/>
    <col min="3" max="4" width="15.7109375" style="149" customWidth="1"/>
    <col min="5" max="5" width="15.7109375" customWidth="1"/>
    <col min="6" max="6" width="8" customWidth="1"/>
  </cols>
  <sheetData>
    <row r="1" spans="1:5" s="5" customFormat="1" ht="64.5" customHeight="1">
      <c r="A1" s="503" t="s">
        <v>1143</v>
      </c>
      <c r="B1" s="504"/>
      <c r="C1" s="504"/>
      <c r="D1" s="504"/>
      <c r="E1" s="505"/>
    </row>
    <row r="2" spans="1:5" s="5" customFormat="1" ht="39.950000000000003" customHeight="1">
      <c r="A2" s="506" t="s">
        <v>38</v>
      </c>
      <c r="B2" s="507"/>
      <c r="C2" s="507"/>
      <c r="D2" s="507"/>
      <c r="E2" s="508"/>
    </row>
    <row r="3" spans="1:5" s="6" customFormat="1" ht="19.5" customHeight="1">
      <c r="A3" s="509" t="s">
        <v>64</v>
      </c>
      <c r="B3" s="511" t="s">
        <v>1144</v>
      </c>
      <c r="C3" s="511" t="s">
        <v>1145</v>
      </c>
      <c r="D3" s="511" t="s">
        <v>1146</v>
      </c>
      <c r="E3" s="513" t="s">
        <v>1147</v>
      </c>
    </row>
    <row r="4" spans="1:5" s="7" customFormat="1" ht="19.5" customHeight="1">
      <c r="A4" s="510"/>
      <c r="B4" s="512"/>
      <c r="C4" s="512"/>
      <c r="D4" s="512"/>
      <c r="E4" s="514"/>
    </row>
    <row r="5" spans="1:5" ht="39.950000000000003" customHeight="1">
      <c r="A5" s="391" t="str">
        <f>ORÇAMENTO!D26</f>
        <v>GABIÃO COM TELA DE ARAME GALVANIZADO, FIO 2,7MM, MALHA HEXAGONAL 8 X 10CM, TIPO CAIXA</v>
      </c>
      <c r="B5" s="147">
        <f>ORÇAMENTO!I26</f>
        <v>565236.52</v>
      </c>
      <c r="C5" s="148">
        <f>B5/'PLANILHA RESUMO'!$C$44</f>
        <v>5.16639143911286E-2</v>
      </c>
      <c r="D5" s="148">
        <f>C5</f>
        <v>5.16639143911286E-2</v>
      </c>
      <c r="E5" s="392" t="s">
        <v>1148</v>
      </c>
    </row>
    <row r="6" spans="1:5" ht="39.950000000000003" customHeight="1">
      <c r="A6" s="391" t="str">
        <f>ORÇAMENTO!D21</f>
        <v>FORNECIMENTO E APLICAÇÃO DE CONCRETO USINADO FCK=30 MPA - CONSIDERANDO LANÇAMENTO MANUAL PARA INFRA-ESTRUTURA (5% DE PERDAS JÁ INCLUÍDO NO CUSTO)</v>
      </c>
      <c r="B6" s="147">
        <f>ORÇAMENTO!I21</f>
        <v>525516.15</v>
      </c>
      <c r="C6" s="148">
        <f>B6/'PLANILHA RESUMO'!$C$44</f>
        <v>4.803338146791275E-2</v>
      </c>
      <c r="D6" s="148">
        <f>C6+D5</f>
        <v>9.9697295859041357E-2</v>
      </c>
      <c r="E6" s="392" t="s">
        <v>1148</v>
      </c>
    </row>
    <row r="7" spans="1:5" ht="39.950000000000003" customHeight="1">
      <c r="A7" s="391" t="str">
        <f>ORÇAMENTO!D32</f>
        <v>FORNECIMENTO, DOBRAGEM E COLOCAÇÃO EM FÔRMA, DE ARMADURA CA-50 A GROSSA, DIÂMETRO DE 12.5 A 25.0MM</v>
      </c>
      <c r="B7" s="147">
        <f>ORÇAMENTO!I32</f>
        <v>510073.79</v>
      </c>
      <c r="C7" s="148">
        <f>B7/'PLANILHA RESUMO'!$C$44</f>
        <v>4.6621914344314667E-2</v>
      </c>
      <c r="D7" s="148">
        <f t="shared" ref="D7:D70" si="0">C7+D6</f>
        <v>0.14631921020335603</v>
      </c>
      <c r="E7" s="392" t="s">
        <v>1148</v>
      </c>
    </row>
    <row r="8" spans="1:5" ht="39.950000000000003" customHeight="1">
      <c r="A8" s="391" t="str">
        <f>ORÇAMENTO!D33</f>
        <v>LAJE PRÉ-MOLDADA, A REVESTIR, INCLUSIVE CAPEAMENTO E = 4 CM, SC = 200 KG/M2, L = 8,00 M</v>
      </c>
      <c r="B8" s="147">
        <f>ORÇAMENTO!I33</f>
        <v>440966.32</v>
      </c>
      <c r="C8" s="148">
        <f>B8/'PLANILHA RESUMO'!$C$44</f>
        <v>4.0305333076940994E-2</v>
      </c>
      <c r="D8" s="148">
        <f t="shared" si="0"/>
        <v>0.18662454328029704</v>
      </c>
      <c r="E8" s="392" t="s">
        <v>1148</v>
      </c>
    </row>
    <row r="9" spans="1:5" ht="39.950000000000003" customHeight="1">
      <c r="A9" s="391" t="str">
        <f>ORÇAMENTO!D28</f>
        <v>FORNECIMENTO E APLICAÇÃO DE CONCRETO USINADO FCK=30 MPA - CONSIDERANDO BOMBEAMENTO (5% DE PERDAS JÁ INCLUÍDO NO CUSTO) (6% DE TAXA P/ CONCR. BOMBEAVEL)</v>
      </c>
      <c r="B9" s="147">
        <f>ORÇAMENTO!I28</f>
        <v>439160.27</v>
      </c>
      <c r="C9" s="148">
        <f>B9/'PLANILHA RESUMO'!$C$44</f>
        <v>4.0140255964467617E-2</v>
      </c>
      <c r="D9" s="148">
        <f t="shared" si="0"/>
        <v>0.22676479924476467</v>
      </c>
      <c r="E9" s="392" t="s">
        <v>1148</v>
      </c>
    </row>
    <row r="10" spans="1:5" ht="39.950000000000003" customHeight="1">
      <c r="A10" s="391" t="str">
        <f>ORÇAMENTO!D31</f>
        <v>FORNECIMENTO, DOBRAGEM E COLOCAÇÃO EM FÔRMA, DE ARMADURA CA-50 A MÉDIA, DIÂMETRO DE 6.3 A 10.0 MM</v>
      </c>
      <c r="B10" s="147">
        <f>ORÇAMENTO!I31</f>
        <v>429840.99</v>
      </c>
      <c r="C10" s="148">
        <f>B10/'PLANILHA RESUMO'!$C$44</f>
        <v>3.9288452397162804E-2</v>
      </c>
      <c r="D10" s="148">
        <f t="shared" si="0"/>
        <v>0.2660532516419275</v>
      </c>
      <c r="E10" s="392" t="s">
        <v>1148</v>
      </c>
    </row>
    <row r="11" spans="1:5" ht="39.950000000000003" customHeight="1">
      <c r="A11" s="391" t="str">
        <f>ORÇAMENTO!D29</f>
        <v>FÔRMA EM CHAPA DE MADEIRA COMPENSADA PLASTIFICADA 12MM PARA ESTRUTURA EM GERAL, 5 REAPROVEITAMENTOS, REFORÇADA COM SARRAFOS DE MADEIRA 2.5X10CM (INCL MATERIAL, CORTE, MONTAGEM, ESCORAS EM EUCALIPTO E DESFORMA)</v>
      </c>
      <c r="B11" s="147">
        <f>ORÇAMENTO!I29</f>
        <v>357191.69</v>
      </c>
      <c r="C11" s="148">
        <f>B11/'PLANILHA RESUMO'!$C$44</f>
        <v>3.2648139744018208E-2</v>
      </c>
      <c r="D11" s="148">
        <f t="shared" si="0"/>
        <v>0.2987013913859457</v>
      </c>
      <c r="E11" s="392" t="s">
        <v>1148</v>
      </c>
    </row>
    <row r="12" spans="1:5" ht="39.950000000000003" customHeight="1">
      <c r="A12" s="391" t="str">
        <f>ORÇAMENTO!D35</f>
        <v>ALVENARIA DE BLOCOS DE CONCRETO 14X19X39CM, C/ RESIST. MÍNIMO A COMPRES. 2.5 MPA, ASSENT. C/ ARG. DE CIMENTO, CAL HIDRATADA CH1 E AREIA NO TRAÇO 1:0.5:8 ESP. DAS JUNTAS 10MM E ESP. DAS PAREDES, S/ REV. 14CM</v>
      </c>
      <c r="B12" s="147">
        <f>ORÇAMENTO!I35</f>
        <v>353278.99855502188</v>
      </c>
      <c r="C12" s="148">
        <f>B12/'PLANILHA RESUMO'!$C$44</f>
        <v>3.2290510771544441E-2</v>
      </c>
      <c r="D12" s="148">
        <f t="shared" si="0"/>
        <v>0.33099190215749014</v>
      </c>
      <c r="E12" s="392" t="s">
        <v>1148</v>
      </c>
    </row>
    <row r="13" spans="1:5" ht="39.950000000000003" customHeight="1">
      <c r="A13" s="391" t="str">
        <f>ORÇAMENTO!D73</f>
        <v>CERÂMICA 10 X 10 CM, REF CAMBURI BRANCO ELIANE, CECRISA OU PORTOBELLO, EMPREGANDO ARGAMASSA COLANTE, INCLUSIVE REJUNTAMENTO JUNTA PLUS CINZA CLARO ESP. 3 MM</v>
      </c>
      <c r="B13" s="147">
        <f>ORÇAMENTO!I73</f>
        <v>305924.648160465</v>
      </c>
      <c r="C13" s="148">
        <f>B13/'PLANILHA RESUMO'!$C$44</f>
        <v>2.7962214530473723E-2</v>
      </c>
      <c r="D13" s="148">
        <f t="shared" si="0"/>
        <v>0.35895411668796384</v>
      </c>
      <c r="E13" s="392" t="s">
        <v>1148</v>
      </c>
    </row>
    <row r="14" spans="1:5" ht="39.950000000000003" customHeight="1">
      <c r="A14" s="391" t="str">
        <f>ORÇAMENTO!D25</f>
        <v>FORNECIMENTO, DOBRAGEM E COLOCAÇÃO EM FÔRMA, DE ARMADURA CA-50 A GROSSA, DIÂMETRO DE 12.5 A 25.0MM</v>
      </c>
      <c r="B14" s="147">
        <f>ORÇAMENTO!I25</f>
        <v>277183.31</v>
      </c>
      <c r="C14" s="148">
        <f>B14/'PLANILHA RESUMO'!$C$44</f>
        <v>2.5335190299610611E-2</v>
      </c>
      <c r="D14" s="148">
        <f t="shared" si="0"/>
        <v>0.38428930698757446</v>
      </c>
      <c r="E14" s="392" t="s">
        <v>1148</v>
      </c>
    </row>
    <row r="15" spans="1:5" ht="39.950000000000003" customHeight="1">
      <c r="A15" s="391" t="str">
        <f>ORÇAMENTO!D22</f>
        <v>FÔRMA DE TÁBUA DE MADEIRA DE 2.5 X 30.0 CM PARA FUNDAÇÕES, LEVANDO-SE EM CONTA A UTILIZAÇÃO 5 VEZES (INCLUIDO O MATERIAL, CORTE, MONTAGEM, ESCORAMENTO E DESFORMA)</v>
      </c>
      <c r="B15" s="147">
        <f>ORÇAMENTO!I22</f>
        <v>268004.27</v>
      </c>
      <c r="C15" s="148">
        <f>B15/'PLANILHA RESUMO'!$C$44</f>
        <v>2.4496204989969357E-2</v>
      </c>
      <c r="D15" s="148">
        <f t="shared" si="0"/>
        <v>0.40878551197754381</v>
      </c>
      <c r="E15" s="392" t="s">
        <v>1148</v>
      </c>
    </row>
    <row r="16" spans="1:5" ht="39.950000000000003" customHeight="1">
      <c r="A16" s="391" t="str">
        <f>ORÇAMENTO!D65</f>
        <v>ÍNDICE DE IMPERM.C/ MANTA ASFÁLTICA ATENDENDO NBR 9952, ASFALTO POLIMERIZADO ESP.3MM, REFORÇ.C/ FILME INT. POLIETILENO, REGUL. BASE C/ ARG.1:4 ESP.MÍN.15MM, PROTEÇÃO MEC. ARG.1:4 ESP.20MM E JUNTAS DILAT.</v>
      </c>
      <c r="B16" s="147">
        <f>ORÇAMENTO!I65</f>
        <v>216816.96740558406</v>
      </c>
      <c r="C16" s="148">
        <f>B16/'PLANILHA RESUMO'!$C$44</f>
        <v>1.9817568126323851E-2</v>
      </c>
      <c r="D16" s="148">
        <f t="shared" si="0"/>
        <v>0.42860308010386766</v>
      </c>
      <c r="E16" s="392" t="s">
        <v>1148</v>
      </c>
    </row>
    <row r="17" spans="1:5" ht="39.950000000000003" customHeight="1">
      <c r="A17" s="391" t="str">
        <f>ORÇAMENTO!D79</f>
        <v>PISO CERÂMICO ESMALTADO, PEI 5, ACABAMENTO SEMIBRILHO, DIM. 45X45CM, REF. DE COR CARGO PLUS WHITE ELIANE/EQUIV. ASSENTADO COM ARGAMASSA DE CIMENTO COLANTE, INCLUSIVE REJUNTAMENTO</v>
      </c>
      <c r="B17" s="147">
        <f>ORÇAMENTO!I79</f>
        <v>203516.55348395999</v>
      </c>
      <c r="C17" s="148">
        <f>B17/'PLANILHA RESUMO'!$C$44</f>
        <v>1.8601879787195727E-2</v>
      </c>
      <c r="D17" s="148">
        <f t="shared" si="0"/>
        <v>0.4472049598910634</v>
      </c>
      <c r="E17" s="392" t="s">
        <v>1148</v>
      </c>
    </row>
    <row r="18" spans="1:5" ht="39.950000000000003" customHeight="1">
      <c r="A18" s="391" t="str">
        <f>ORÇAMENTO!D243</f>
        <v>MURO DE ALVENARIA DE BLOCOS CERÂMICOS 10X20X20CM, C/ PILARES A CADA 2 M, ESP. 10CM E H=2.5M, REVESTIDO COM CHAPISCO, REBOCO E PINTURA ACRÍLICA A 2 DEMÃOS, INCL. PILARES, CINTAS E SAPATAS, EMPREGANDO ARG. CIMENTO CAL E AREIA</v>
      </c>
      <c r="B18" s="147">
        <f>ORÇAMENTO!I243</f>
        <v>201271.11413807998</v>
      </c>
      <c r="C18" s="148">
        <f>B18/'PLANILHA RESUMO'!$C$44</f>
        <v>1.8396641480697029E-2</v>
      </c>
      <c r="D18" s="148">
        <f t="shared" si="0"/>
        <v>0.46560160137176043</v>
      </c>
      <c r="E18" s="392" t="s">
        <v>1148</v>
      </c>
    </row>
    <row r="19" spans="1:5" ht="39.950000000000003" customHeight="1">
      <c r="A19" s="391" t="str">
        <f>ORÇAMENTO!D170</f>
        <v>TELHAMENTO COM TELHA ONDULADA DE FIBROCIMENTO E = 6 MM, COM RECOBRIMENTO LATERAL DE 1/4 DE ONDA PARA TELHADO COM INCLINAÇÃO MAIOR QUE 10°, COM ATÉ 2 ÁGUAS, INCLUSO IÇAMENTO. AF_07/2019</v>
      </c>
      <c r="B19" s="147">
        <f>ORÇAMENTO!I170</f>
        <v>189325.49429030996</v>
      </c>
      <c r="C19" s="148">
        <f>B19/'PLANILHA RESUMO'!$C$44</f>
        <v>1.7304784427362691E-2</v>
      </c>
      <c r="D19" s="148">
        <f t="shared" si="0"/>
        <v>0.48290638579912315</v>
      </c>
      <c r="E19" s="392" t="s">
        <v>1148</v>
      </c>
    </row>
    <row r="20" spans="1:5" ht="39.950000000000003" customHeight="1">
      <c r="A20" s="391" t="str">
        <f>ORÇAMENTO!D178</f>
        <v>CADEIRA PARA AUDITÓRIO</v>
      </c>
      <c r="B20" s="147">
        <f>ORÇAMENTO!I178</f>
        <v>186132.01721624998</v>
      </c>
      <c r="C20" s="148">
        <f>B20/'PLANILHA RESUMO'!$C$44</f>
        <v>1.7012893298027545E-2</v>
      </c>
      <c r="D20" s="148">
        <f t="shared" si="0"/>
        <v>0.49991927909715067</v>
      </c>
      <c r="E20" s="392" t="s">
        <v>1148</v>
      </c>
    </row>
    <row r="21" spans="1:5" ht="39.950000000000003" customHeight="1">
      <c r="A21" s="391" t="str">
        <f>ORÇAMENTO!D230</f>
        <v>PINTURA COM TINTA ACRÍLICA, MARCAS DE REFERÊNCIA SUVINIL, CORAL E METALATEX, INCLUSIVE SELADOR ACRÍLICO, EM PAREDES E FORROS, A DUAS DEMÃOS</v>
      </c>
      <c r="B21" s="147">
        <f>ORÇAMENTO!I230</f>
        <v>168390</v>
      </c>
      <c r="C21" s="148">
        <f>B21/'PLANILHA RESUMO'!$C$44</f>
        <v>1.5391232230221331E-2</v>
      </c>
      <c r="D21" s="148">
        <f t="shared" si="0"/>
        <v>0.51531051132737205</v>
      </c>
      <c r="E21" s="392" t="s">
        <v>1148</v>
      </c>
    </row>
    <row r="22" spans="1:5" ht="50.1" customHeight="1">
      <c r="A22" s="391" t="str">
        <f>ORÇAMENTO!D218</f>
        <v>LUMINARIA EMBUTIR COMPL., CORPO CH. AÇO PINTADA BRANCA, REFLETOR, ALETAS PARABÓLICAS ALUM.ALTA PUREZA E REFLETÂNCIA INCLUSIVE 2 LÂMPADAS LED T8 18W TEMP. DE COR 5000K C/ 1,20M - REF. CE232AL-N - AMES, 6025 - LUMAVI -LDEF 2X32W - LUMILUZ OU EQUIVALENTE</v>
      </c>
      <c r="B22" s="147">
        <f>ORÇAMENTO!I218</f>
        <v>162831.96601199996</v>
      </c>
      <c r="C22" s="148">
        <f>B22/'PLANILHA RESUMO'!$C$44</f>
        <v>1.4883215175451025E-2</v>
      </c>
      <c r="D22" s="148">
        <f t="shared" si="0"/>
        <v>0.53019372650282304</v>
      </c>
      <c r="E22" s="392" t="s">
        <v>1149</v>
      </c>
    </row>
    <row r="23" spans="1:5" ht="39.950000000000003" customHeight="1">
      <c r="A23" s="391" t="str">
        <f>ORÇAMENTO!D163</f>
        <v>CONDUTOR DE COBRE NÚ, SEÇÃO DE 35MM2, INCLUSIVE SUPORTES ISOLADORES E ACESSÓRIOS DE FIXAÇÃO, CONFORME PROJETO</v>
      </c>
      <c r="B23" s="147">
        <f>ORÇAMENTO!I163</f>
        <v>155995.43</v>
      </c>
      <c r="C23" s="148">
        <f>B23/'PLANILHA RESUMO'!$C$44</f>
        <v>1.4258340103231994E-2</v>
      </c>
      <c r="D23" s="148">
        <f t="shared" si="0"/>
        <v>0.54445206660605505</v>
      </c>
      <c r="E23" s="392" t="s">
        <v>1149</v>
      </c>
    </row>
    <row r="24" spans="1:5" ht="39.950000000000003" customHeight="1">
      <c r="A24" s="391" t="str">
        <f>ORÇAMENTO!D20</f>
        <v>FORNECIMENTO, PREPARO E APLICAÇÃO DE CONCRETO MAGRO COM CONSUMO MÍNIMO DE CIMENTO DE 250 KG/M3 (BRITA 1 E 2) - (5% DE PERDAS JÁ INCLUÍDO NO CUSTO)</v>
      </c>
      <c r="B24" s="147">
        <f>ORÇAMENTO!I20</f>
        <v>155548.94</v>
      </c>
      <c r="C24" s="148">
        <f>B24/'PLANILHA RESUMO'!$C$44</f>
        <v>1.4217529893133584E-2</v>
      </c>
      <c r="D24" s="148">
        <f t="shared" si="0"/>
        <v>0.55866959649918868</v>
      </c>
      <c r="E24" s="392" t="s">
        <v>1149</v>
      </c>
    </row>
    <row r="25" spans="1:5" ht="39.950000000000003" customHeight="1">
      <c r="A25" s="391" t="str">
        <f>ORÇAMENTO!D52</f>
        <v>JANELA DE CORRER PARA VIDRO EM ALUMÍNIO ANODIZADO COR NATURAL, LINHA 25, COMPLETA, INCL. PUXADOR COM TRANCA, ALIZAR, CAIXILHO E CONTRAMARCO, EXCLUSIVE VIDRO</v>
      </c>
      <c r="B25" s="147">
        <f>ORÇAMENTO!I52</f>
        <v>150221.59167179998</v>
      </c>
      <c r="C25" s="148">
        <f>B25/'PLANILHA RESUMO'!$C$44</f>
        <v>1.3730598036784584E-2</v>
      </c>
      <c r="D25" s="148">
        <f t="shared" si="0"/>
        <v>0.57240019453597324</v>
      </c>
      <c r="E25" s="392" t="s">
        <v>1149</v>
      </c>
    </row>
    <row r="26" spans="1:5" ht="39.950000000000003" customHeight="1">
      <c r="A26" s="391" t="str">
        <f>ORÇAMENTO!D23</f>
        <v>FORNECIMENTO, DOBRAGEM E COLOCAÇÃO EM FÔRMA, DE ARMADURA CA-60 B FINA, DIÂMETRO DE 4.0 A 7.0MM</v>
      </c>
      <c r="B26" s="147">
        <f>ORÇAMENTO!I23</f>
        <v>146788.81</v>
      </c>
      <c r="C26" s="148">
        <f>B26/'PLANILHA RESUMO'!$C$44</f>
        <v>1.3416833918331464E-2</v>
      </c>
      <c r="D26" s="148">
        <f t="shared" si="0"/>
        <v>0.58581702845430472</v>
      </c>
      <c r="E26" s="392" t="s">
        <v>1149</v>
      </c>
    </row>
    <row r="27" spans="1:5" ht="39.950000000000003" customHeight="1">
      <c r="A27" s="391" t="str">
        <f>ORÇAMENTO!D76</f>
        <v>EMBOÇO DE ARGAMASSA DE CIMENTO, CAL HIDRATADA CH1 E AREIA MÉDIA OU GROSSA LAVADA NO TRAÇO 1:0.5:6, ESPESSURA 20 MM</v>
      </c>
      <c r="B27" s="147">
        <f>ORÇAMENTO!I76</f>
        <v>129476.680310724</v>
      </c>
      <c r="C27" s="148">
        <f>B27/'PLANILHA RESUMO'!$C$44</f>
        <v>1.1834465556508574E-2</v>
      </c>
      <c r="D27" s="148">
        <f t="shared" si="0"/>
        <v>0.5976514940108133</v>
      </c>
      <c r="E27" s="392" t="s">
        <v>1149</v>
      </c>
    </row>
    <row r="28" spans="1:5" ht="39.950000000000003" customHeight="1">
      <c r="A28" s="391" t="str">
        <f>ORÇAMENTO!D24</f>
        <v>FORNECIMENTO, DOBRAGEM E COLOCAÇÃO EM FÔRMA, DE ARMADURA CA-50 A MÉDIA, DIÂMETRO DE 6.3 A 10.0 MM</v>
      </c>
      <c r="B28" s="147">
        <f>ORÇAMENTO!I24</f>
        <v>127588.47</v>
      </c>
      <c r="C28" s="148">
        <f>B28/'PLANILHA RESUMO'!$C$44</f>
        <v>1.1661878803186813E-2</v>
      </c>
      <c r="D28" s="148">
        <f t="shared" si="0"/>
        <v>0.60931337281400011</v>
      </c>
      <c r="E28" s="392" t="s">
        <v>1149</v>
      </c>
    </row>
    <row r="29" spans="1:5" ht="39.950000000000003" customHeight="1">
      <c r="A29" s="391" t="str">
        <f>ORÇAMENTO!D147</f>
        <v>SUBESTAÇÃO EXT. AÉREA TRIFÁS. 225KVA, COMPLETA, C/ QUADROS DE MEDIÇÃO, TRANSF. A ÓLEO, CHAVE GERAL TRIP., POSTE E ACESSÓRIOS, CONF. NOR-TEC-01 DA ESCELSA, INCL. MURETA REV. C/ ARG. CIMENTO, CAL HIDRAT. CH1 E AREIA TRAÇO 1:0.5:6</v>
      </c>
      <c r="B29" s="147">
        <f>ORÇAMENTO!I147</f>
        <v>118067.533923</v>
      </c>
      <c r="C29" s="148">
        <f>B29/'PLANILHA RESUMO'!$C$44</f>
        <v>1.0791643407912751E-2</v>
      </c>
      <c r="D29" s="148">
        <f t="shared" si="0"/>
        <v>0.62010501622191283</v>
      </c>
      <c r="E29" s="392" t="s">
        <v>1149</v>
      </c>
    </row>
    <row r="30" spans="1:5" ht="39.950000000000003" customHeight="1">
      <c r="A30" s="391" t="str">
        <f>ORÇAMENTO!D60</f>
        <v>BRISE METÁLICO SM-84 COR PRATA OU SIMILAR, COM ESTRUTURA E MONTAGEM</v>
      </c>
      <c r="B30" s="147">
        <f>ORÇAMENTO!I60</f>
        <v>112761.88013999999</v>
      </c>
      <c r="C30" s="148">
        <f>B30/'PLANILHA RESUMO'!$C$44</f>
        <v>1.0306694482755048E-2</v>
      </c>
      <c r="D30" s="148">
        <f t="shared" si="0"/>
        <v>0.63041171070466784</v>
      </c>
      <c r="E30" s="392" t="s">
        <v>1149</v>
      </c>
    </row>
    <row r="31" spans="1:5" ht="39.950000000000003" customHeight="1">
      <c r="A31" s="391" t="str">
        <f>ORÇAMENTO!D69</f>
        <v>FORRO EM PLACAS DE GESSO, PARA AMBIENTES COMERCIAIS. AF_05/2017_P</v>
      </c>
      <c r="B31" s="147">
        <f>ORÇAMENTO!I69</f>
        <v>111504.99</v>
      </c>
      <c r="C31" s="148">
        <f>B31/'PLANILHA RESUMO'!$C$44</f>
        <v>1.0191811841074335E-2</v>
      </c>
      <c r="D31" s="148">
        <f t="shared" si="0"/>
        <v>0.64060352254574215</v>
      </c>
      <c r="E31" s="392" t="s">
        <v>1149</v>
      </c>
    </row>
    <row r="32" spans="1:5" ht="39.950000000000003" customHeight="1">
      <c r="A32" s="391" t="str">
        <f>ORÇAMENTO!D62</f>
        <v>VIDRO PLANO TRANSPARENTE LISO, COM 4 MM DE ESPESSURA</v>
      </c>
      <c r="B32" s="147">
        <f>ORÇAMENTO!I62</f>
        <v>110726.04062520001</v>
      </c>
      <c r="C32" s="148">
        <f>B32/'PLANILHA RESUMO'!$C$44</f>
        <v>1.0120614081568828E-2</v>
      </c>
      <c r="D32" s="148">
        <f t="shared" si="0"/>
        <v>0.65072413662731099</v>
      </c>
      <c r="E32" s="392" t="s">
        <v>1149</v>
      </c>
    </row>
    <row r="33" spans="1:5" ht="39.950000000000003" customHeight="1">
      <c r="A33" s="391" t="str">
        <f>ORÇAMENTO!D71</f>
        <v>REBOCO DE ARGAMASSA DE CIMENTO, CAL HIDRATADA CH1 E AREIA MÉDIA OU GROSSA LAVADA NO TRAÇO 1:0.5:6, ESPESSURA 5MM</v>
      </c>
      <c r="B33" s="147">
        <f>ORÇAMENTO!I71</f>
        <v>110525.341633711</v>
      </c>
      <c r="C33" s="148">
        <f>B33/'PLANILHA RESUMO'!$C$44</f>
        <v>1.0102269733410513E-2</v>
      </c>
      <c r="D33" s="148">
        <f t="shared" si="0"/>
        <v>0.66082640636072154</v>
      </c>
      <c r="E33" s="392" t="s">
        <v>1149</v>
      </c>
    </row>
    <row r="34" spans="1:5" ht="39.950000000000003" customHeight="1">
      <c r="A34" s="391" t="str">
        <f>ORÇAMENTO!D171</f>
        <v>TRAMA DE MADEIRA COMPOSTA POR TERÇAS PARA TELHADOS DE ATÉ 2 ÁGUAS PARA TELHA ONDULADA DE FIBROCIMENTO, METÁLICA, PLÁSTICA OU TERMOACÚSTICA, INCLUSO TRANSPORTE VERTICAL. AF_07/2019</v>
      </c>
      <c r="B34" s="147">
        <f>ORÇAMENTO!I171</f>
        <v>108418.52063468999</v>
      </c>
      <c r="C34" s="148">
        <f>B34/'PLANILHA RESUMO'!$C$44</f>
        <v>9.9097014617587579E-3</v>
      </c>
      <c r="D34" s="148">
        <f t="shared" si="0"/>
        <v>0.67073610782248028</v>
      </c>
      <c r="E34" s="392" t="s">
        <v>1149</v>
      </c>
    </row>
    <row r="35" spans="1:5" ht="39.950000000000003" customHeight="1">
      <c r="A35" s="391" t="str">
        <f>ORÇAMENTO!D82</f>
        <v>PISO CIMENTADO LISO COM 1.5 CM DE ESPESSURA, DE ARGAMASSA DE CIMENTO E AREIA NO TRAÇO 1:3 E JUNTAS PLÁSTICAS EM QUADROS DE 1 M</v>
      </c>
      <c r="B35" s="147">
        <f>ORÇAMENTO!I82</f>
        <v>102103.84766507999</v>
      </c>
      <c r="C35" s="148">
        <f>B35/'PLANILHA RESUMO'!$C$44</f>
        <v>9.3325258685930772E-3</v>
      </c>
      <c r="D35" s="148">
        <f t="shared" si="0"/>
        <v>0.6800686336910734</v>
      </c>
      <c r="E35" s="392" t="s">
        <v>1149</v>
      </c>
    </row>
    <row r="36" spans="1:5" ht="39.950000000000003" customHeight="1">
      <c r="A36" s="391" t="str">
        <f>ORÇAMENTO!D182</f>
        <v>RESERVATÓRIO TIPO TUBULAR</v>
      </c>
      <c r="B36" s="147">
        <f>ORÇAMENTO!I182</f>
        <v>99854.25</v>
      </c>
      <c r="C36" s="148">
        <f>B36/'PLANILHA RESUMO'!$C$44</f>
        <v>9.1269074821817113E-3</v>
      </c>
      <c r="D36" s="148">
        <f t="shared" si="0"/>
        <v>0.6891955411732551</v>
      </c>
      <c r="E36" s="392" t="s">
        <v>1149</v>
      </c>
    </row>
    <row r="37" spans="1:5" ht="39.950000000000003" customHeight="1">
      <c r="A37" s="391" t="str">
        <f>ORÇAMENTO!D133</f>
        <v>FIO DE COBRE TERMOPLÁSTICO, COM ISOLAMENTO PARA 750V, SEÇÃO DE 2.5 MM2</v>
      </c>
      <c r="B37" s="147">
        <f>ORÇAMENTO!I133</f>
        <v>93861.303369299989</v>
      </c>
      <c r="C37" s="148">
        <f>B37/'PLANILHA RESUMO'!$C$44</f>
        <v>8.5791384143247933E-3</v>
      </c>
      <c r="D37" s="148">
        <f t="shared" si="0"/>
        <v>0.69777467958757988</v>
      </c>
      <c r="E37" s="392" t="s">
        <v>1149</v>
      </c>
    </row>
    <row r="38" spans="1:5" ht="39.950000000000003" customHeight="1">
      <c r="A38" s="391" t="str">
        <f>ORÇAMENTO!D235</f>
        <v>CALHA DE CONCRETO E ALVENARIA, REVESTIDA INTERNAMENTE, COM GRELHA DE FERRO, SEÇÃO 0,20M X 0,15M</v>
      </c>
      <c r="B38" s="147">
        <f>ORÇAMENTO!I235</f>
        <v>89022.61</v>
      </c>
      <c r="C38" s="148">
        <f>B38/'PLANILHA RESUMO'!$C$44</f>
        <v>8.136870742029954E-3</v>
      </c>
      <c r="D38" s="148">
        <f t="shared" si="0"/>
        <v>0.70591155032960984</v>
      </c>
      <c r="E38" s="392" t="s">
        <v>1149</v>
      </c>
    </row>
    <row r="39" spans="1:5" ht="39.950000000000003" customHeight="1">
      <c r="A39" s="391" t="str">
        <f>ORÇAMENTO!D15</f>
        <v>EXECUÇÃO E COMPACTAÇÃO DE ATERRO COM SOLO PREDOMINANTEMENTE ARGILOSO EXCLUSIVE SOLO, ESCAVAÇÃO, CARGA E TRANSPORTE. AF_11/2019</v>
      </c>
      <c r="B39" s="147">
        <f>ORÇAMENTO!I15</f>
        <v>85833.58</v>
      </c>
      <c r="C39" s="148">
        <f>B39/'PLANILHA RESUMO'!$C$44</f>
        <v>7.8453860854639894E-3</v>
      </c>
      <c r="D39" s="148">
        <f t="shared" si="0"/>
        <v>0.71375693641507387</v>
      </c>
      <c r="E39" s="392" t="s">
        <v>1149</v>
      </c>
    </row>
    <row r="40" spans="1:5" ht="39.950000000000003" customHeight="1">
      <c r="A40" s="391" t="str">
        <f>ORÇAMENTO!D12</f>
        <v>TAPUME TELHA METÁLICA ONDULADA EM AÇO GALVALUME 0,50MM BRANCA H=2,20M, INCL. MONTAGEM ESTR. MAD. 8"X8", C/ADESIVO "DER-ES" 60X60CM A CADA 10M, INCL. FAIXAS PINT. ESMALTE SINT. CORES AZUL C/ H=30CM E ROSA C/ H=10CM (REAPROVEITAMENTO 2X)</v>
      </c>
      <c r="B40" s="147">
        <f>ORÇAMENTO!I12</f>
        <v>85781.55</v>
      </c>
      <c r="C40" s="148">
        <f>B40/'PLANILHA RESUMO'!$C$44</f>
        <v>7.8406304241246082E-3</v>
      </c>
      <c r="D40" s="148">
        <f t="shared" si="0"/>
        <v>0.72159756683919851</v>
      </c>
      <c r="E40" s="392" t="s">
        <v>1149</v>
      </c>
    </row>
    <row r="41" spans="1:5" ht="39.950000000000003" customHeight="1">
      <c r="A41" s="391" t="str">
        <f>ORÇAMENTO!D74</f>
        <v>REVESTIMENTO CERÂMICO PARA PAREDES INTERNAS COM PLACAS TIPO ESMALTADA EXTRA DE DIMENSÕES 33X45 CM APLICADAS EM AMBIENTES DE ÁREA MAIOR QUE 5 M² NA ALTURA INTEIRA DAS PAREDES. AF_06/2014</v>
      </c>
      <c r="B41" s="147">
        <f>ORÇAMENTO!I74</f>
        <v>79988.576287703996</v>
      </c>
      <c r="C41" s="148">
        <f>B41/'PLANILHA RESUMO'!$C$44</f>
        <v>7.3111393396806668E-3</v>
      </c>
      <c r="D41" s="148">
        <f t="shared" si="0"/>
        <v>0.72890870617887915</v>
      </c>
      <c r="E41" s="392" t="s">
        <v>1149</v>
      </c>
    </row>
    <row r="42" spans="1:5" ht="39.950000000000003" customHeight="1">
      <c r="A42" s="391" t="str">
        <f>ORÇAMENTO!D106</f>
        <v>TUBO DE PVC RÍGIDO SOLDÁVEL BRANCO, PARA ESGOTO, DIÂMETRO 150MM (6"), INCLUSIVE CONEXÕES</v>
      </c>
      <c r="B42" s="147">
        <f>ORÇAMENTO!I106</f>
        <v>72027.759999999995</v>
      </c>
      <c r="C42" s="148">
        <f>B42/'PLANILHA RESUMO'!$C$44</f>
        <v>6.5835024715401556E-3</v>
      </c>
      <c r="D42" s="148">
        <f t="shared" si="0"/>
        <v>0.73549220865041931</v>
      </c>
      <c r="E42" s="392" t="s">
        <v>1149</v>
      </c>
    </row>
    <row r="43" spans="1:5" ht="39.950000000000003" customHeight="1">
      <c r="A43" s="391" t="str">
        <f>ORÇAMENTO!D93</f>
        <v>CAIXA SIFONADA ESPECIAL DE ALV. BLOCO CONC.9X19X39CM, DIM 60X60CM E HMÁX=1M, C/ TAMPA EM CONCRETO ESP.5CM, LASTRO CONC.ESP.10CM, REVEST. INTERN. C/CHAP. E REB. IMPERMEAB. ESCAV, REATERRO E CURVA CURTA C/ VISITA E PLUG EM PVC 100MM</v>
      </c>
      <c r="B43" s="147">
        <f>ORÇAMENTO!I93</f>
        <v>70944.47</v>
      </c>
      <c r="C43" s="148">
        <f>B43/'PLANILHA RESUMO'!$C$44</f>
        <v>6.4844872808359783E-3</v>
      </c>
      <c r="D43" s="148">
        <f t="shared" si="0"/>
        <v>0.74197669593125526</v>
      </c>
      <c r="E43" s="392" t="s">
        <v>1149</v>
      </c>
    </row>
    <row r="44" spans="1:5" ht="39.950000000000003" customHeight="1">
      <c r="A44" s="391" t="str">
        <f>ORÇAMENTO!D36</f>
        <v>DIVISÓRIA DE GRANITO CINZA ANDORINHA COM 3 CM DE ESPESSURA, FIXADA COM CANTONEIRA DE FERRO CROMADO</v>
      </c>
      <c r="B44" s="147">
        <f>ORÇAMENTO!I36</f>
        <v>69926.08548708001</v>
      </c>
      <c r="C44" s="148">
        <f>B44/'PLANILHA RESUMO'!$C$44</f>
        <v>6.391404600522347E-3</v>
      </c>
      <c r="D44" s="148">
        <f t="shared" si="0"/>
        <v>0.7483681005317776</v>
      </c>
      <c r="E44" s="392" t="s">
        <v>1149</v>
      </c>
    </row>
    <row r="45" spans="1:5" ht="39.950000000000003" customHeight="1">
      <c r="A45" s="391" t="str">
        <f>ORÇAMENTO!D72</f>
        <v>CHAPISCO DE ARGAMASSA DE CIMENTO E AREIA MÉDIA OU GROSSA LAVADA NO TRAÇO 1:3, ESPESSURA 5MM, COM UTILIZAÇÃO DE IMPERMEABILIZANTE</v>
      </c>
      <c r="B45" s="147">
        <f>ORÇAMENTO!I72</f>
        <v>69654.774901701559</v>
      </c>
      <c r="C45" s="148">
        <f>B45/'PLANILHA RESUMO'!$C$44</f>
        <v>6.3666061907232075E-3</v>
      </c>
      <c r="D45" s="148">
        <f t="shared" si="0"/>
        <v>0.75473470672250076</v>
      </c>
      <c r="E45" s="392" t="s">
        <v>1149</v>
      </c>
    </row>
    <row r="46" spans="1:5" ht="39.950000000000003" customHeight="1">
      <c r="A46" s="391" t="str">
        <f>ORÇAMENTO!D17</f>
        <v>REATERRO MANUAL DE VALAS COM COMPACTAÇÃO MECANIZADA. AF_04/2016</v>
      </c>
      <c r="B46" s="147">
        <f>ORÇAMENTO!I17</f>
        <v>67553.59</v>
      </c>
      <c r="C46" s="148">
        <f>B46/'PLANILHA RESUMO'!$C$44</f>
        <v>6.1745530712937671E-3</v>
      </c>
      <c r="D46" s="148">
        <f t="shared" si="0"/>
        <v>0.76090925979379453</v>
      </c>
      <c r="E46" s="392" t="s">
        <v>1149</v>
      </c>
    </row>
    <row r="47" spans="1:5" ht="39.950000000000003" customHeight="1">
      <c r="A47" s="391" t="str">
        <f>ORÇAMENTO!D129</f>
        <v>ELETRODUTO DE PVC RÍGIDO ROSCÁVEL, DIÂM. 3" (85MM), INCLUSIVE CONEXÕES</v>
      </c>
      <c r="B47" s="147">
        <f>ORÇAMENTO!I129</f>
        <v>66466.694559600001</v>
      </c>
      <c r="C47" s="148">
        <f>B47/'PLANILHA RESUMO'!$C$44</f>
        <v>6.0752083350673579E-3</v>
      </c>
      <c r="D47" s="148">
        <f t="shared" si="0"/>
        <v>0.7669844681288619</v>
      </c>
      <c r="E47" s="392" t="s">
        <v>1149</v>
      </c>
    </row>
    <row r="48" spans="1:5" ht="39.950000000000003" customHeight="1">
      <c r="A48" s="391" t="str">
        <f>ORÇAMENTO!D141</f>
        <v>CABO DE COBRE FLEXÍVEL ISOLADO, 70 MM², ANTI-CHAMA 0,6/1,0 KV, PARA REDE ENTERRADA DE DISTRIBUIÇÃO DE ENERGIA ELÉTRICA - FORNECIMENTO E INSTALAÇÃO. AF_12/2021</v>
      </c>
      <c r="B48" s="147">
        <f>ORÇAMENTO!I141</f>
        <v>66217.649932800006</v>
      </c>
      <c r="C48" s="148">
        <f>B48/'PLANILHA RESUMO'!$C$44</f>
        <v>6.0524450849529354E-3</v>
      </c>
      <c r="D48" s="148">
        <f t="shared" si="0"/>
        <v>0.77303691321381485</v>
      </c>
      <c r="E48" s="392" t="s">
        <v>1149</v>
      </c>
    </row>
    <row r="49" spans="1:5" ht="39.950000000000003" customHeight="1">
      <c r="A49" s="391" t="str">
        <f>ORÇAMENTO!D105</f>
        <v>TUBO DE PVC RÍGIDO SOLDÁVEL BRANCO, PARA ESGOTO, DIÂMETRO 100MM (4"), INCLUSIVE CONEXÕES</v>
      </c>
      <c r="B49" s="147">
        <f>ORÇAMENTO!I105</f>
        <v>65577.990000000005</v>
      </c>
      <c r="C49" s="148">
        <f>B49/'PLANILHA RESUMO'!$C$44</f>
        <v>5.993978699929522E-3</v>
      </c>
      <c r="D49" s="148">
        <f t="shared" si="0"/>
        <v>0.77903089191374442</v>
      </c>
      <c r="E49" s="392" t="s">
        <v>1149</v>
      </c>
    </row>
    <row r="50" spans="1:5" ht="39.950000000000003" customHeight="1">
      <c r="A50" s="391" t="str">
        <f>ORÇAMENTO!D67</f>
        <v>IMPERMEABILIZAÇÃO DE FLOREIRA OU VIGA BALDRAME COM ARGAMASSA DE CIMENTO E AREIA, COM ADITIVO IMPERMEABILIZANTE, E = 2 CM. AF_06/2018</v>
      </c>
      <c r="B50" s="147">
        <f>ORÇAMENTO!I67</f>
        <v>64551.500373599993</v>
      </c>
      <c r="C50" s="148">
        <f>B50/'PLANILHA RESUMO'!$C$44</f>
        <v>5.900155193653403E-3</v>
      </c>
      <c r="D50" s="148">
        <f t="shared" si="0"/>
        <v>0.78493104710739781</v>
      </c>
      <c r="E50" s="392" t="s">
        <v>1149</v>
      </c>
    </row>
    <row r="51" spans="1:5" ht="39.950000000000003" customHeight="1">
      <c r="A51" s="391" t="str">
        <f>ORÇAMENTO!D43</f>
        <v>PORTA DE MADEIRA 0,80 X 2,10 M, INTERNA, COM BATENTE, GUARNIÇÃO E FERRAGEM</v>
      </c>
      <c r="B51" s="147">
        <f>ORÇAMENTO!I43</f>
        <v>61888.914772946999</v>
      </c>
      <c r="C51" s="148">
        <f>B51/'PLANILHA RESUMO'!$C$44</f>
        <v>5.6567887626747604E-3</v>
      </c>
      <c r="D51" s="148">
        <f t="shared" si="0"/>
        <v>0.79058783587007253</v>
      </c>
      <c r="E51" s="392" t="s">
        <v>1149</v>
      </c>
    </row>
    <row r="52" spans="1:5" ht="39.950000000000003" customHeight="1">
      <c r="A52" s="391" t="str">
        <f>ORÇAMENTO!D158</f>
        <v>TUBO DE AÇO GALVANIZADO, INCLUSIVE CONEXÕES, DIÂM. 65MM (21/2")</v>
      </c>
      <c r="B52" s="147">
        <f>ORÇAMENTO!I158</f>
        <v>61464.33</v>
      </c>
      <c r="C52" s="148">
        <f>B52/'PLANILHA RESUMO'!$C$44</f>
        <v>5.6179807405722423E-3</v>
      </c>
      <c r="D52" s="148">
        <f t="shared" si="0"/>
        <v>0.79620581661064482</v>
      </c>
      <c r="E52" s="392" t="s">
        <v>1149</v>
      </c>
    </row>
    <row r="53" spans="1:5" ht="39.950000000000003" customHeight="1">
      <c r="A53" s="391" t="str">
        <f>ORÇAMENTO!D54</f>
        <v>PORTA DE ABRIR TIPO VENEZIANA EM ALUMÍNIO ANODIZADO, LINHA 25, COMPLETA, INCL. PUXADOR COM TRANCA, CAIXILHO, ALIZAR E CONTRAMARCO</v>
      </c>
      <c r="B53" s="147">
        <f>ORÇAMENTO!I54</f>
        <v>61135.0066152</v>
      </c>
      <c r="C53" s="148">
        <f>B53/'PLANILHA RESUMO'!$C$44</f>
        <v>5.5878798278440559E-3</v>
      </c>
      <c r="D53" s="148">
        <f t="shared" si="0"/>
        <v>0.80179369643848886</v>
      </c>
      <c r="E53" s="392" t="s">
        <v>1149</v>
      </c>
    </row>
    <row r="54" spans="1:5" ht="39.950000000000003" customHeight="1">
      <c r="A54" s="391" t="str">
        <f>ORÇAMENTO!D236</f>
        <v>BANCO DE CONCRETO ARMADO APARENTE COM APOIOS DE ALVENARIA ASSENTADA COM ARGAMASSA DE CIMENTO, CAL E AREIA, LARGURA DE 0,50M E ESPESSURA DE 0,05M</v>
      </c>
      <c r="B54" s="147">
        <f>ORÇAMENTO!I236</f>
        <v>60114.58</v>
      </c>
      <c r="C54" s="148">
        <f>B54/'PLANILHA RESUMO'!$C$44</f>
        <v>5.4946104946981336E-3</v>
      </c>
      <c r="D54" s="148">
        <f t="shared" si="0"/>
        <v>0.80728830693318698</v>
      </c>
      <c r="E54" s="392" t="s">
        <v>1150</v>
      </c>
    </row>
    <row r="55" spans="1:5" ht="39.950000000000003" customHeight="1">
      <c r="A55" s="391" t="str">
        <f>ORÇAMENTO!D51</f>
        <v>BÁSCULA PARA VIDRO EM ALUMÍNIO ANODIZADO COR NATURAL, LINHA 25, COMPLETA, COM TRANCA, CAIXILHO, ALIZAR E CONTRAMARCO, EXCLUSIVE VIDRO</v>
      </c>
      <c r="B55" s="147">
        <f>ORÇAMENTO!I51</f>
        <v>55962.122235120005</v>
      </c>
      <c r="C55" s="148">
        <f>B55/'PLANILHA RESUMO'!$C$44</f>
        <v>5.1150663306417533E-3</v>
      </c>
      <c r="D55" s="148">
        <f t="shared" si="0"/>
        <v>0.81240337326382872</v>
      </c>
      <c r="E55" s="392" t="s">
        <v>1150</v>
      </c>
    </row>
    <row r="56" spans="1:5" ht="39.950000000000003" customHeight="1">
      <c r="A56" s="391" t="str">
        <f>ORÇAMENTO!D44</f>
        <v>PORTA MADEIRA DE LEI TIPO ANGELIM PEDRA OU EQUIV.,ESP. 30 A 35 MM, SARRAFEADA COM ENCHIMENTO, C/ FRISO P/ VERNIZ, PADRÃO SEDU, COM VISOR, INCLUSIVE ALIZARES, DOBRADIÇAS E FECHADURA TIPO EXT. EM LATÃO CROMADO LAFONTE OU EQUIV., EXCL. MARCO, DIMENSÕES: 0.80 X 2.10 M</v>
      </c>
      <c r="B56" s="147">
        <f>ORÇAMENTO!I44</f>
        <v>54388.061343000001</v>
      </c>
      <c r="C56" s="148">
        <f>B56/'PLANILHA RESUMO'!$C$44</f>
        <v>4.9711935547338704E-3</v>
      </c>
      <c r="D56" s="148">
        <f t="shared" si="0"/>
        <v>0.81737456681856258</v>
      </c>
      <c r="E56" s="392" t="s">
        <v>1150</v>
      </c>
    </row>
    <row r="57" spans="1:5" ht="39.950000000000003" customHeight="1">
      <c r="A57" s="391" t="str">
        <f>ORÇAMENTO!D184</f>
        <v>BACIA SIFONADA DE LOUÇA BRANCA PARA PORTADORES DE NECESSIDADES ESPECIAIS, VOGUE PLUS CONFORTO – LINHA CONFORTO, MOD P51, INCL. ASSENTO COM ABERTURA FRONTAL, REF.AP52,MARCA DE REF. DECA OU EQUIVALENTE</v>
      </c>
      <c r="B57" s="147">
        <f>ORÇAMENTO!I184</f>
        <v>50170.81</v>
      </c>
      <c r="C57" s="148">
        <f>B57/'PLANILHA RESUMO'!$C$44</f>
        <v>4.5857271090225709E-3</v>
      </c>
      <c r="D57" s="148">
        <f t="shared" si="0"/>
        <v>0.82196029392758518</v>
      </c>
      <c r="E57" s="392" t="s">
        <v>1150</v>
      </c>
    </row>
    <row r="58" spans="1:5" ht="39.950000000000003" customHeight="1">
      <c r="A58" s="391" t="str">
        <f>ORÇAMENTO!D198</f>
        <v>BANCADA DE GRANITO COM ESPESSURA DE 2 CM</v>
      </c>
      <c r="B58" s="147">
        <f>ORÇAMENTO!I198</f>
        <v>49145.42</v>
      </c>
      <c r="C58" s="148">
        <f>B58/'PLANILHA RESUMO'!$C$44</f>
        <v>4.4920041111215867E-3</v>
      </c>
      <c r="D58" s="148">
        <f t="shared" si="0"/>
        <v>0.82645229803870679</v>
      </c>
      <c r="E58" s="392" t="s">
        <v>1150</v>
      </c>
    </row>
    <row r="59" spans="1:5" ht="39.950000000000003" customHeight="1">
      <c r="A59" s="391" t="str">
        <f>ORÇAMENTO!D234</f>
        <v>LIMPEZA GERAL DA OBRA (EDIFICAÇÃO)</v>
      </c>
      <c r="B59" s="147">
        <f>ORÇAMENTO!I234</f>
        <v>48184.67</v>
      </c>
      <c r="C59" s="148">
        <f>B59/'PLANILHA RESUMO'!$C$44</f>
        <v>4.404189357483098E-3</v>
      </c>
      <c r="D59" s="148">
        <f t="shared" si="0"/>
        <v>0.83085648739618989</v>
      </c>
      <c r="E59" s="392" t="s">
        <v>1150</v>
      </c>
    </row>
    <row r="60" spans="1:5" ht="39.950000000000003" customHeight="1">
      <c r="A60" s="391" t="str">
        <f>ORÇAMENTO!D173</f>
        <v>CHAPIM DE CONCRETO PRÉ-MOLDADO</v>
      </c>
      <c r="B60" s="147">
        <f>ORÇAMENTO!I173</f>
        <v>47548.517402483987</v>
      </c>
      <c r="C60" s="148">
        <f>B60/'PLANILHA RESUMO'!$C$44</f>
        <v>4.3460435509492931E-3</v>
      </c>
      <c r="D60" s="148">
        <f t="shared" si="0"/>
        <v>0.83520253094713914</v>
      </c>
      <c r="E60" s="392" t="s">
        <v>1150</v>
      </c>
    </row>
    <row r="61" spans="1:5" ht="50.1" customHeight="1">
      <c r="A61" s="391" t="str">
        <f>ORÇAMENTO!D96</f>
        <v>TUBO DE PVC RÍGIDO SOLDÁVEL MARROM, DIÂM. 25MM (3/4"), INCLUSIVE CONEXÕES</v>
      </c>
      <c r="B61" s="147">
        <f>ORÇAMENTO!I96</f>
        <v>46921.35</v>
      </c>
      <c r="C61" s="148">
        <f>B61/'PLANILHA RESUMO'!$C$44</f>
        <v>4.2887190118504406E-3</v>
      </c>
      <c r="D61" s="148">
        <f t="shared" si="0"/>
        <v>0.8394912499589896</v>
      </c>
      <c r="E61" s="392" t="s">
        <v>1150</v>
      </c>
    </row>
    <row r="62" spans="1:5" ht="39.950000000000003" customHeight="1">
      <c r="A62" s="391" t="str">
        <f>ORÇAMENTO!D183</f>
        <v>BACIA SANITÁRIA DE LOUÇA BRANCA, COM CAIXA ACOPLADA DUPLO ACIONAMENTO, MARCA DE REF. DECA LINHA RAVENA OU EQUIVALENTE, INCLUSIVE ASSENTO PLÁSTICO E ACESSÓRIOS DE FIXAÇÃO</v>
      </c>
      <c r="B62" s="147">
        <f>ORÇAMENTO!I183</f>
        <v>46646.97</v>
      </c>
      <c r="C62" s="148">
        <f>B62/'PLANILHA RESUMO'!$C$44</f>
        <v>4.2636400505146835E-3</v>
      </c>
      <c r="D62" s="148">
        <f t="shared" si="0"/>
        <v>0.84375489000950432</v>
      </c>
      <c r="E62" s="392" t="s">
        <v>1150</v>
      </c>
    </row>
    <row r="63" spans="1:5" ht="39.950000000000003" customHeight="1">
      <c r="A63" s="391" t="str">
        <f>ORÇAMENTO!D245</f>
        <v>CERCA/GRADIL NYLOFOR H=2,03M, MALHA 5 X 20CM - FIO 4,30MM, COM FIXADORES DE POLIAMIDA EM POSTE 40 X 60 MM CHUMBADOS EM BASE DE CONCRETO (EXCLUSIVE ESTA) , REVESTIDOS EM POLIESTER POR PROCESSO DE PINTURA ELETROSTÁTICA (GRADIL E POSTE), NAS CORES VERDE OU BRANCA - FORNECIMENTO E INSTALAÇÃO</v>
      </c>
      <c r="B63" s="147">
        <f>ORÇAMENTO!I245</f>
        <v>45832.585174178399</v>
      </c>
      <c r="C63" s="148">
        <f>B63/'PLANILHA RESUMO'!$C$44</f>
        <v>4.1892034095087531E-3</v>
      </c>
      <c r="D63" s="148">
        <f t="shared" si="0"/>
        <v>0.84794409341901311</v>
      </c>
      <c r="E63" s="392" t="s">
        <v>1150</v>
      </c>
    </row>
    <row r="64" spans="1:5" ht="39.950000000000003" customHeight="1">
      <c r="A64" s="391" t="str">
        <f>ORÇAMENTO!D145</f>
        <v>CABO DE COBRE TERMOPLÁSTICO (PVC) FLEXÍVEL ISOLADO 0,6/1KV, ANTI-CHAMA 90ºC HEPR - 300,0 MM2</v>
      </c>
      <c r="B64" s="147">
        <f>ORÇAMENTO!I145</f>
        <v>45012.013703999997</v>
      </c>
      <c r="C64" s="148">
        <f>B64/'PLANILHA RESUMO'!$C$44</f>
        <v>4.1142012950185223E-3</v>
      </c>
      <c r="D64" s="148">
        <f t="shared" si="0"/>
        <v>0.85205829471403161</v>
      </c>
      <c r="E64" s="392" t="s">
        <v>1150</v>
      </c>
    </row>
    <row r="65" spans="1:5" ht="39.950000000000003" customHeight="1">
      <c r="A65" s="391" t="str">
        <f>ORÇAMENTO!D126</f>
        <v>ELETRODUTO FLEXÍVEL CORRUGADO 3/4" , MARCA DE REFERÊNCIA TIGRE</v>
      </c>
      <c r="B65" s="147">
        <f>ORÇAMENTO!I126</f>
        <v>43223.740339199998</v>
      </c>
      <c r="C65" s="148">
        <f>B65/'PLANILHA RESUMO'!$C$44</f>
        <v>3.9507490077760731E-3</v>
      </c>
      <c r="D65" s="148">
        <f t="shared" si="0"/>
        <v>0.85600904372180764</v>
      </c>
      <c r="E65" s="392" t="s">
        <v>1150</v>
      </c>
    </row>
    <row r="66" spans="1:5" ht="39.950000000000003" customHeight="1">
      <c r="A66" s="391" t="str">
        <f>ORÇAMENTO!D77</f>
        <v>EMASSAMENTO DE PAREDES E FORROS, COM DUAS DEMÃOS DE MASSA À BASE DE PVA, MARCAS DE REFERÊNCIA SUVINIL, CORAL OU METALATEX</v>
      </c>
      <c r="B66" s="147">
        <f>ORÇAMENTO!I77</f>
        <v>42853.796497049989</v>
      </c>
      <c r="C66" s="148">
        <f>B66/'PLANILHA RESUMO'!$C$44</f>
        <v>3.9169352920763812E-3</v>
      </c>
      <c r="D66" s="148">
        <f t="shared" si="0"/>
        <v>0.85992597901388401</v>
      </c>
      <c r="E66" s="392" t="s">
        <v>1150</v>
      </c>
    </row>
    <row r="67" spans="1:5" ht="39.950000000000003" customHeight="1">
      <c r="A67" s="391" t="str">
        <f>ORÇAMENTO!D202</f>
        <v>BEBEDOURO DE AÇO INOX, MARCAS DE REFERÊNCIA FISHER, METALPRESS OU MEKAL, INCLUSIVE VÁLVULA, SIFÃO CROMADO E TORNEIRAS, EXCLUSIVE ALVENARIA, DIM. 0.45X2.75 M, CONFORME DETALHE EM PROJETO</v>
      </c>
      <c r="B67" s="147">
        <f>ORÇAMENTO!I202</f>
        <v>42403.93</v>
      </c>
      <c r="C67" s="148">
        <f>B67/'PLANILHA RESUMO'!$C$44</f>
        <v>3.875816462403048E-3</v>
      </c>
      <c r="D67" s="148">
        <f t="shared" si="0"/>
        <v>0.8638017954762871</v>
      </c>
      <c r="E67" s="392" t="s">
        <v>1150</v>
      </c>
    </row>
    <row r="68" spans="1:5" ht="39.950000000000003" customHeight="1">
      <c r="A68" s="391" t="str">
        <f>ORÇAMENTO!D165</f>
        <v>TERMINAL AÉREO EM LATÃO (MINICAPTOR), COM CONECTOR E FIXAÇÃO HORIZONTAL 250MM X 10MM, REF. TEL-2024, INCLUSIVE VEDAÇÃO DOS FUROS COM POLIURETANO REF. TEL 5905, MARCA DE REF. TERMOTÉCNICA OU EQUIVALENTE</v>
      </c>
      <c r="B68" s="147">
        <f>ORÇAMENTO!I165</f>
        <v>41202.129999999997</v>
      </c>
      <c r="C68" s="148">
        <f>B68/'PLANILHA RESUMO'!$C$44</f>
        <v>3.7659691858766505E-3</v>
      </c>
      <c r="D68" s="148">
        <f t="shared" si="0"/>
        <v>0.86756776466216379</v>
      </c>
      <c r="E68" s="392" t="s">
        <v>1150</v>
      </c>
    </row>
    <row r="69" spans="1:5" ht="39.950000000000003" customHeight="1">
      <c r="A69" s="391" t="str">
        <f>ORÇAMENTO!D140</f>
        <v>CABO DE COBRE FLEXÍVEL ISOLADO, 50 MM², ANTI-CHAMA 0,6/1,0 KV, PARA REDE ENTERRADA DE DISTRIBUIÇÃO DE ENERGIA ELÉTRICA - FORNECIMENTO E INSTALAÇÃO. AF_12/2021</v>
      </c>
      <c r="B69" s="147">
        <f>ORÇAMENTO!I140</f>
        <v>39111.112823999996</v>
      </c>
      <c r="C69" s="148">
        <f>B69/'PLANILHA RESUMO'!$C$44</f>
        <v>3.5748454198976875E-3</v>
      </c>
      <c r="D69" s="148">
        <f t="shared" si="0"/>
        <v>0.87114261008206151</v>
      </c>
      <c r="E69" s="392" t="s">
        <v>1150</v>
      </c>
    </row>
    <row r="70" spans="1:5" ht="39.950000000000003" customHeight="1">
      <c r="A70" s="391" t="str">
        <f>ORÇAMENTO!D63</f>
        <v>ESPELHO PARA BANHEIROS ESPESSURA 4 MM, INCLUINDO CHAPA COMPENSADA 10 MM, MOLDURA DE ALUMÍNIO EM PERFIL L 3/4", FIXADO COM PARAFUSOS CROMADOS</v>
      </c>
      <c r="B70" s="147">
        <f>ORÇAMENTO!I63</f>
        <v>38761.267671648013</v>
      </c>
      <c r="C70" s="148">
        <f>B70/'PLANILHA RESUMO'!$C$44</f>
        <v>3.542868770545193E-3</v>
      </c>
      <c r="D70" s="148">
        <f t="shared" si="0"/>
        <v>0.87468547885260672</v>
      </c>
      <c r="E70" s="392" t="s">
        <v>1150</v>
      </c>
    </row>
    <row r="71" spans="1:5" ht="39.950000000000003" customHeight="1">
      <c r="A71" s="391" t="str">
        <f>ORÇAMENTO!D87</f>
        <v>PISO VINÍLICO SEMI-FLEXÍVEL EM PLACAS, PADRÃO LISO, ESPESSURA 3,2 MM, FIXADO COM COLA. AF_09/2020</v>
      </c>
      <c r="B71" s="147">
        <f>ORÇAMENTO!I87</f>
        <v>37863.193642499995</v>
      </c>
      <c r="C71" s="148">
        <f>B71/'PLANILHA RESUMO'!$C$44</f>
        <v>3.4607827444002454E-3</v>
      </c>
      <c r="D71" s="148">
        <f t="shared" ref="D71:D134" si="1">C71+D70</f>
        <v>0.87814626159700693</v>
      </c>
      <c r="E71" s="392" t="s">
        <v>1150</v>
      </c>
    </row>
    <row r="72" spans="1:5" ht="39.950000000000003" customHeight="1">
      <c r="A72" s="391" t="str">
        <f>ORÇAMENTO!D16</f>
        <v>ESCAVAÇÃO MECÂNICA EM MATERIAL DE 1A. CATEGORIA</v>
      </c>
      <c r="B72" s="147">
        <f>ORÇAMENTO!I16</f>
        <v>37573.879999999997</v>
      </c>
      <c r="C72" s="148">
        <f>B72/'PLANILHA RESUMO'!$C$44</f>
        <v>3.4343388138872179E-3</v>
      </c>
      <c r="D72" s="148">
        <f t="shared" si="1"/>
        <v>0.88158060041089414</v>
      </c>
      <c r="E72" s="392" t="s">
        <v>1150</v>
      </c>
    </row>
    <row r="73" spans="1:5" ht="39.950000000000003" customHeight="1">
      <c r="A73" s="391" t="str">
        <f>ORÇAMENTO!D111</f>
        <v>QUADRO EMB. TRIF DIN 70 CIRC 225A - FORNECIMENTO E INSTALAÇÃO</v>
      </c>
      <c r="B73" s="147">
        <f>ORÇAMENTO!I111</f>
        <v>36578.608215</v>
      </c>
      <c r="C73" s="148">
        <f>B73/'PLANILHA RESUMO'!$C$44</f>
        <v>3.3433686899183254E-3</v>
      </c>
      <c r="D73" s="148">
        <f t="shared" si="1"/>
        <v>0.8849239691008125</v>
      </c>
      <c r="E73" s="392" t="s">
        <v>1150</v>
      </c>
    </row>
    <row r="74" spans="1:5" ht="39.950000000000003" customHeight="1">
      <c r="A74" s="391" t="str">
        <f>ORÇAMENTO!D58</f>
        <v>PORTÃO DE FERRO DE ABRIR EM BARRA CHATA, CHAPA E TUBO, INCLUSIVE CHUMBAMENTO</v>
      </c>
      <c r="B74" s="147">
        <f>ORÇAMENTO!I58</f>
        <v>35765.069190479997</v>
      </c>
      <c r="C74" s="148">
        <f>B74/'PLANILHA RESUMO'!$C$44</f>
        <v>3.2690093570913454E-3</v>
      </c>
      <c r="D74" s="148">
        <f t="shared" si="1"/>
        <v>0.88819297845790379</v>
      </c>
      <c r="E74" s="392" t="s">
        <v>1150</v>
      </c>
    </row>
    <row r="75" spans="1:5" ht="39.950000000000003" customHeight="1">
      <c r="A75" s="391" t="str">
        <f>ORÇAMENTO!D172</f>
        <v>INSTALAÇÃO DE VIDRO TEMPERADO, E = 6 MM, ENCAIXADO EM PERFIL U. AF_01/2021_P</v>
      </c>
      <c r="B75" s="147">
        <f>ORÇAMENTO!I172</f>
        <v>33988.512913079998</v>
      </c>
      <c r="C75" s="148">
        <f>B75/'PLANILHA RESUMO'!$C$44</f>
        <v>3.1066280385123272E-3</v>
      </c>
      <c r="D75" s="148">
        <f t="shared" si="1"/>
        <v>0.89129960649641615</v>
      </c>
      <c r="E75" s="392" t="s">
        <v>1150</v>
      </c>
    </row>
    <row r="76" spans="1:5" ht="39.950000000000003" customHeight="1">
      <c r="A76" s="391" t="str">
        <f>ORÇAMENTO!D174</f>
        <v>RUFO DE CHAPA METÁLICA Nº 26 COM LARGURA DE 30 CM</v>
      </c>
      <c r="B76" s="147">
        <f>ORÇAMENTO!I174</f>
        <v>32218.131428999997</v>
      </c>
      <c r="C76" s="148">
        <f>B76/'PLANILHA RESUMO'!$C$44</f>
        <v>2.944811110205663E-3</v>
      </c>
      <c r="D76" s="148">
        <f t="shared" si="1"/>
        <v>0.89424441760662177</v>
      </c>
      <c r="E76" s="392" t="s">
        <v>1150</v>
      </c>
    </row>
    <row r="77" spans="1:5" ht="39.950000000000003" customHeight="1">
      <c r="A77" s="391" t="str">
        <f>ORÇAMENTO!D132</f>
        <v>FIO DE COBRE TERMOPLÁSTICO, COM ISOLAMENTO PARA 750V, SEÇÃO DE 1.5 MM2</v>
      </c>
      <c r="B77" s="147">
        <f>ORÇAMENTO!I132</f>
        <v>31907.107593600002</v>
      </c>
      <c r="C77" s="148">
        <f>B77/'PLANILHA RESUMO'!$C$44</f>
        <v>2.91638281826567E-3</v>
      </c>
      <c r="D77" s="148">
        <f t="shared" si="1"/>
        <v>0.89716080042488744</v>
      </c>
      <c r="E77" s="392" t="s">
        <v>1150</v>
      </c>
    </row>
    <row r="78" spans="1:5" ht="39.950000000000003" customHeight="1">
      <c r="A78" s="391" t="str">
        <f>ORÇAMENTO!D164</f>
        <v>CABO CONDUTOR DE COBRE ELETROLÍTICO NU, TEMPERA MEIO DURA, ENCORDOAMENTO CLASSE 2, PARA ATERRAMENTO, DIAM. 50MM2</v>
      </c>
      <c r="B78" s="147">
        <f>ORÇAMENTO!I164</f>
        <v>31749.64</v>
      </c>
      <c r="C78" s="148">
        <f>B78/'PLANILHA RESUMO'!$C$44</f>
        <v>2.9019899190327477E-3</v>
      </c>
      <c r="D78" s="148">
        <f t="shared" si="1"/>
        <v>0.90006279034392023</v>
      </c>
      <c r="E78" s="392" t="s">
        <v>1150</v>
      </c>
    </row>
    <row r="79" spans="1:5" ht="39.950000000000003" customHeight="1">
      <c r="A79" s="391" t="str">
        <f>ORÇAMENTO!D134</f>
        <v>FIO OU CABO DE COBRE TERMOPLÁSTICO, COM ISOLAMENTO PARA 750V, SEÇÃO DE 4.0 MM2</v>
      </c>
      <c r="B79" s="147">
        <f>ORÇAMENTO!I134</f>
        <v>27902.654599199996</v>
      </c>
      <c r="C79" s="148">
        <f>B79/'PLANILHA RESUMO'!$C$44</f>
        <v>2.5503666297044983E-3</v>
      </c>
      <c r="D79" s="148">
        <f t="shared" si="1"/>
        <v>0.90261315697362476</v>
      </c>
      <c r="E79" s="392" t="s">
        <v>1150</v>
      </c>
    </row>
    <row r="80" spans="1:5" ht="39.950000000000003" customHeight="1">
      <c r="A80" s="391" t="str">
        <f>ORÇAMENTO!D241</f>
        <v>BASE DE BRITA GRADUADA, INCLUSIVE FORNECIMENTO E TRANSPORTE DA BRITA</v>
      </c>
      <c r="B80" s="147">
        <f>ORÇAMENTO!I241</f>
        <v>26993.01</v>
      </c>
      <c r="C80" s="148">
        <f>B80/'PLANILHA RESUMO'!$C$44</f>
        <v>2.4672230269177902E-3</v>
      </c>
      <c r="D80" s="148">
        <f t="shared" si="1"/>
        <v>0.90508038000054258</v>
      </c>
      <c r="E80" s="392" t="s">
        <v>1150</v>
      </c>
    </row>
    <row r="81" spans="1:5" ht="39.950000000000003" customHeight="1">
      <c r="A81" s="391" t="str">
        <f>ORÇAMENTO!D239</f>
        <v>BLOCOS PRÉ-MOLDADOS DE CONCRETO TIPO PAVI-S OU EQUIVALENTE, ESPESSURA DE 6 CM E RESISTÊNCIA A COMPRESSÃO MÍNIMA DE 35MPA, ASSENTADOS SOBRE COLCHÃO DE PÓ DE PEDRA NA ESPESSURA DE 10 CM</v>
      </c>
      <c r="B81" s="147">
        <f>ORÇAMENTO!I239</f>
        <v>26143.58</v>
      </c>
      <c r="C81" s="148">
        <f>B81/'PLANILHA RESUMO'!$C$44</f>
        <v>2.389583176610071E-3</v>
      </c>
      <c r="D81" s="148">
        <f t="shared" si="1"/>
        <v>0.90746996317715267</v>
      </c>
      <c r="E81" s="392" t="s">
        <v>1150</v>
      </c>
    </row>
    <row r="82" spans="1:5" ht="39.950000000000003" customHeight="1">
      <c r="A82" s="391" t="str">
        <f>ORÇAMENTO!D80</f>
        <v>PISO CERÂMICO ESMALTADO, PEI 5, ACABAMENTO SEMIBRILHO, DIM. 45X45CM, REF. DE COR CARGO PLUS WHITE ELIANE/EQUIV. ASSENTADO COM ARGAMASSA DE CIMENTO COLANTE, INCLUSIVE REJUNTAMENTO</v>
      </c>
      <c r="B82" s="147">
        <f>ORÇAMENTO!I80</f>
        <v>23273.300151480002</v>
      </c>
      <c r="C82" s="148">
        <f>B82/'PLANILHA RESUMO'!$C$44</f>
        <v>2.1272330149953917E-3</v>
      </c>
      <c r="D82" s="148">
        <f t="shared" si="1"/>
        <v>0.90959719619214807</v>
      </c>
      <c r="E82" s="392" t="s">
        <v>1150</v>
      </c>
    </row>
    <row r="83" spans="1:5" ht="39.950000000000003" customHeight="1">
      <c r="A83" s="391" t="str">
        <f>ORÇAMENTO!D188</f>
        <v>CUBA LOUÇA DE EMBUTIR REDONDA, 30CM, L-41, COMPLETA, MARCAS DE REFERÊNCIA DECA, CELITE OU IDEAL STANDARD, INCL. VÁLVULA E SIFÃO, EXCLUSIVE TORNEIRA</v>
      </c>
      <c r="B83" s="147">
        <f>ORÇAMENTO!I188</f>
        <v>23258.11</v>
      </c>
      <c r="C83" s="148">
        <f>B83/'PLANILHA RESUMO'!$C$44</f>
        <v>2.1258446003090035E-3</v>
      </c>
      <c r="D83" s="148">
        <f t="shared" si="1"/>
        <v>0.91172304079245703</v>
      </c>
      <c r="E83" s="392" t="s">
        <v>1150</v>
      </c>
    </row>
    <row r="84" spans="1:5" ht="39.950000000000003" customHeight="1">
      <c r="A84" s="391" t="str">
        <f>ORÇAMENTO!D101</f>
        <v>TUBO DE PVC RÍGIDO SOLDÁVEL BRANCO, PARA ESGOTO, DIÂMETRO 150MM (6"), INCLUSIVE CONEXÕES</v>
      </c>
      <c r="B84" s="147">
        <f>ORÇAMENTO!I101</f>
        <v>23212.57</v>
      </c>
      <c r="C84" s="148">
        <f>B84/'PLANILHA RESUMO'!$C$44</f>
        <v>2.1216821398555067E-3</v>
      </c>
      <c r="D84" s="148">
        <f t="shared" si="1"/>
        <v>0.91384472293231256</v>
      </c>
      <c r="E84" s="392" t="s">
        <v>1150</v>
      </c>
    </row>
    <row r="85" spans="1:5" ht="39.950000000000003" customHeight="1">
      <c r="A85" s="391" t="str">
        <f>ORÇAMENTO!D201</f>
        <v>RESERVATÓRIO DE POLIETILENO DE 10000L, INCLUSIVE PEÇA DE MADEIRA 6X16CM PARA APOIO, EXCLUSIVE FLANGES E TORNEIRA DE BÓIA</v>
      </c>
      <c r="B85" s="147">
        <f>ORÇAMENTO!I201</f>
        <v>22731.72</v>
      </c>
      <c r="C85" s="148">
        <f>B85/'PLANILHA RESUMO'!$C$44</f>
        <v>2.0777313469467714E-3</v>
      </c>
      <c r="D85" s="148">
        <f t="shared" si="1"/>
        <v>0.91592245427925933</v>
      </c>
      <c r="E85" s="392" t="s">
        <v>1150</v>
      </c>
    </row>
    <row r="86" spans="1:5" ht="39.950000000000003" customHeight="1">
      <c r="A86" s="391" t="str">
        <f>ORÇAMENTO!D48</f>
        <v>PEITORIL DE GRANITO CINZA POLIDO, 15 CM, ESP. 3CM</v>
      </c>
      <c r="B86" s="147">
        <f>ORÇAMENTO!I48</f>
        <v>22420.175093999998</v>
      </c>
      <c r="C86" s="148">
        <f>B86/'PLANILHA RESUMO'!$C$44</f>
        <v>2.0492554279587763E-3</v>
      </c>
      <c r="D86" s="148">
        <f t="shared" si="1"/>
        <v>0.91797170970721809</v>
      </c>
      <c r="E86" s="392" t="s">
        <v>1150</v>
      </c>
    </row>
    <row r="87" spans="1:5" ht="39.950000000000003" customHeight="1">
      <c r="A87" s="391" t="str">
        <f>ORÇAMENTO!D13</f>
        <v>'LOCACAO CONVENCIONAL DE OBRA, UTILIZANDO GABARITO DE TÁBUAS CORRIDAS PONTALETADAS A CADA 2,00M - 2 UTILIZAÇÕES. AF_10/2018</v>
      </c>
      <c r="B87" s="147">
        <f>ORÇAMENTO!I13</f>
        <v>22318.06</v>
      </c>
      <c r="C87" s="148">
        <f>B87/'PLANILHA RESUMO'!$C$44</f>
        <v>2.0399218741493767E-3</v>
      </c>
      <c r="D87" s="148">
        <f t="shared" si="1"/>
        <v>0.92001163158136745</v>
      </c>
      <c r="E87" s="392" t="s">
        <v>1150</v>
      </c>
    </row>
    <row r="88" spans="1:5" ht="39.950000000000003" customHeight="1">
      <c r="A88" s="391" t="str">
        <f>ORÇAMENTO!D56</f>
        <v>PORTÃO DE FERRO DE CORRER EM BARRA CHATA, INCLUSIVE CHUMBAMENTO</v>
      </c>
      <c r="B88" s="147">
        <f>ORÇAMENTO!I56</f>
        <v>21462.442354079998</v>
      </c>
      <c r="C88" s="148">
        <f>B88/'PLANILHA RESUMO'!$C$44</f>
        <v>1.9617164588121828E-3</v>
      </c>
      <c r="D88" s="148">
        <f t="shared" si="1"/>
        <v>0.92197334804017961</v>
      </c>
      <c r="E88" s="392" t="s">
        <v>1150</v>
      </c>
    </row>
    <row r="89" spans="1:5" ht="39.950000000000003" customHeight="1">
      <c r="A89" s="391" t="str">
        <f>ORÇAMENTO!D186</f>
        <v>LAVATÓRIO DE LOUÇA BRANCA COM COLUNA SUSPENSA, LINHA VOGUE PLUS CONFORT PARA PORTADORES DE NECESSIDADES ESPECIAIS, MARCA DE REFERENCIA DECA, CELITE OU IDEAL STANDART, INCLUSIVE VALVULA, SIFÃO E ENGATES, EXCLUSIVE TORNEIRA</v>
      </c>
      <c r="B89" s="147">
        <f>ORÇAMENTO!I186</f>
        <v>20464.75</v>
      </c>
      <c r="C89" s="148">
        <f>B89/'PLANILHA RESUMO'!$C$44</f>
        <v>1.8705250892774037E-3</v>
      </c>
      <c r="D89" s="148">
        <f t="shared" si="1"/>
        <v>0.92384387312945704</v>
      </c>
      <c r="E89" s="392" t="s">
        <v>1150</v>
      </c>
    </row>
    <row r="90" spans="1:5" ht="39.950000000000003" customHeight="1">
      <c r="A90" s="391" t="str">
        <f>ORÇAMENTO!D153</f>
        <v>PONTO PARA ILUMINAÇÃO DE EMERGÊNCIA COMPLETO, INCLUSIVE BLOCO AUTÔNOMO DE ILUMINAÇÃO 2X9W COM TOMADA UNIVERSAL</v>
      </c>
      <c r="B90" s="147">
        <f>ORÇAMENTO!I153</f>
        <v>19771.810000000001</v>
      </c>
      <c r="C90" s="148">
        <f>B90/'PLANILHA RESUMO'!$C$44</f>
        <v>1.8071887839052939E-3</v>
      </c>
      <c r="D90" s="148">
        <f t="shared" si="1"/>
        <v>0.92565106191336233</v>
      </c>
      <c r="E90" s="392" t="s">
        <v>1150</v>
      </c>
    </row>
    <row r="91" spans="1:5" ht="39.950000000000003" customHeight="1">
      <c r="A91" s="391" t="str">
        <f>ORÇAMENTO!D75</f>
        <v>EMASSAMENTO DE PAREDES E FORROS, COM DUAS DEMÃOS DE MASSA ACRÍLICA, MARCAS DE REFERÊNCIA SUVINIL, CORAL OU METALATEX</v>
      </c>
      <c r="B91" s="147">
        <f>ORÇAMENTO!I75</f>
        <v>19752.555888209998</v>
      </c>
      <c r="C91" s="148">
        <f>B91/'PLANILHA RESUMO'!$C$44</f>
        <v>1.8054289139252085E-3</v>
      </c>
      <c r="D91" s="148">
        <f t="shared" si="1"/>
        <v>0.92745649082728754</v>
      </c>
      <c r="E91" s="392" t="s">
        <v>1150</v>
      </c>
    </row>
    <row r="92" spans="1:5" ht="39.950000000000003" customHeight="1">
      <c r="A92" s="391" t="str">
        <f>ORÇAMENTO!D154</f>
        <v>BOMBA CENTRÍFUGA, TRIFÁSICA, 10 CV OU 9,86 HP, HM 85 A 140 M, Q 4,2 A 14,9 M3/H - FORNECIMENTO E INSTALAÇÃO. AF_12/2020</v>
      </c>
      <c r="B92" s="147">
        <f>ORÇAMENTO!I154</f>
        <v>19183.18</v>
      </c>
      <c r="C92" s="148">
        <f>B92/'PLANILHA RESUMO'!$C$44</f>
        <v>1.7533866517853629E-3</v>
      </c>
      <c r="D92" s="148">
        <f t="shared" si="1"/>
        <v>0.92920987747907291</v>
      </c>
      <c r="E92" s="392" t="s">
        <v>1150</v>
      </c>
    </row>
    <row r="93" spans="1:5" ht="39.950000000000003" customHeight="1">
      <c r="A93" s="391" t="str">
        <f>ORÇAMENTO!D210</f>
        <v>BOMBA CENTRÍFUGA, TRIFÁSICA, 10 CV OU 9,86 HP, HM 85 A 140 M, Q 4,2 A 14,9 M3/H - FORNECIMENTO E INSTALAÇÃO. AF_12/2020</v>
      </c>
      <c r="B93" s="147">
        <f>ORÇAMENTO!I210</f>
        <v>19183.18</v>
      </c>
      <c r="C93" s="148">
        <f>B93/'PLANILHA RESUMO'!$C$44</f>
        <v>1.7533866517853629E-3</v>
      </c>
      <c r="D93" s="148">
        <f t="shared" si="1"/>
        <v>0.93096326413085828</v>
      </c>
      <c r="E93" s="392" t="s">
        <v>1150</v>
      </c>
    </row>
    <row r="94" spans="1:5" ht="39.950000000000003" customHeight="1">
      <c r="A94" s="391" t="str">
        <f>ORÇAMENTO!D142</f>
        <v>CABO DE COBRE TERMOPLÁSTICO (PVC) FLEXÍVEL ISOLADO 0,6/1KV, ANTI-CHAMA 90ºC HEPR - 25,0 MM2</v>
      </c>
      <c r="B94" s="147">
        <f>ORÇAMENTO!I142</f>
        <v>19153.942781999998</v>
      </c>
      <c r="C94" s="148">
        <f>B94/'PLANILHA RESUMO'!$C$44</f>
        <v>1.7507143029997839E-3</v>
      </c>
      <c r="D94" s="148">
        <f t="shared" si="1"/>
        <v>0.93271397843385806</v>
      </c>
      <c r="E94" s="392" t="s">
        <v>1150</v>
      </c>
    </row>
    <row r="95" spans="1:5" ht="39.950000000000003" customHeight="1">
      <c r="A95" s="391" t="str">
        <f>ORÇAMENTO!D246</f>
        <v>MURETA EM ALVENARIA DE BLOCOS CERÂMICOS 10X20X20CMM, H=0.60CM, PARA FECHAMENTO DE QUADRA, COM PILARETES DE TRAVAMENTO EM CONCRETO ARMADO A CADA 3M, INCLUSIVE CHAPISCO</v>
      </c>
      <c r="B95" s="147">
        <f>ORÇAMENTO!I246</f>
        <v>19082.16321336</v>
      </c>
      <c r="C95" s="148">
        <f>B95/'PLANILHA RESUMO'!$C$44</f>
        <v>1.7441534857878156E-3</v>
      </c>
      <c r="D95" s="148">
        <f t="shared" si="1"/>
        <v>0.93445813191964588</v>
      </c>
      <c r="E95" s="392" t="s">
        <v>1150</v>
      </c>
    </row>
    <row r="96" spans="1:5" ht="39.950000000000003" customHeight="1">
      <c r="A96" s="391" t="str">
        <f>ORÇAMENTO!D139</f>
        <v>CABO DE COBRE FLEXÍVEL ISOLADO, 35 MM², ANTI-CHAMA 0,6/1,0 KV, PARA REDE ENTERRADA DE DISTRIBUIÇÃO DE ENERGIA ELÉTRICA - FORNECIMENTO E INSTALAÇÃO. AF_12/2021</v>
      </c>
      <c r="B96" s="147">
        <f>ORÇAMENTO!I139</f>
        <v>19073.204279999998</v>
      </c>
      <c r="C96" s="148">
        <f>B96/'PLANILHA RESUMO'!$C$44</f>
        <v>1.7433346187299211E-3</v>
      </c>
      <c r="D96" s="148">
        <f t="shared" si="1"/>
        <v>0.93620146653837577</v>
      </c>
      <c r="E96" s="392" t="s">
        <v>1150</v>
      </c>
    </row>
    <row r="97" spans="1:5" ht="39.950000000000003" customHeight="1">
      <c r="A97" s="391" t="str">
        <f>ORÇAMENTO!D103</f>
        <v>TUBO DE PVC RÍGIDO SOLDÁVEL BRANCO, PARA ESGOTO, DIÂMETRO 50MM (2"), INCLUSIVE CONEXÕES</v>
      </c>
      <c r="B97" s="147">
        <f>ORÇAMENTO!I103</f>
        <v>18806.07</v>
      </c>
      <c r="C97" s="148">
        <f>B97/'PLANILHA RESUMO'!$C$44</f>
        <v>1.7189179328214175E-3</v>
      </c>
      <c r="D97" s="148">
        <f t="shared" si="1"/>
        <v>0.93792038447119719</v>
      </c>
      <c r="E97" s="392" t="s">
        <v>1150</v>
      </c>
    </row>
    <row r="98" spans="1:5" ht="39.950000000000003" customHeight="1">
      <c r="A98" s="391" t="str">
        <f>ORÇAMENTO!D91</f>
        <v>CAIXAS DE INSPEÇÃO DE ALV. BLOCOS CONCRETO 9X19X39CM, DIM, 60X60CM E HMÁX = 1M, COM TAMPA DE CONC. ESP. 5CM, LASTRO DE CONC. ESP. 10CM, REVEST INTERN. C/ CHAPISCO E REBOCO IMPERMEABILIZADO, INCL. ESCAVAÇÃO, REATERRO E ENCHIMENTO</v>
      </c>
      <c r="B98" s="147">
        <f>ORÇAMENTO!I91</f>
        <v>18736.740000000002</v>
      </c>
      <c r="C98" s="148">
        <f>B98/'PLANILHA RESUMO'!$C$44</f>
        <v>1.7125810118016347E-3</v>
      </c>
      <c r="D98" s="148">
        <f t="shared" si="1"/>
        <v>0.93963296548299879</v>
      </c>
      <c r="E98" s="392" t="s">
        <v>1150</v>
      </c>
    </row>
    <row r="99" spans="1:5" ht="39.950000000000003" customHeight="1">
      <c r="A99" s="391" t="str">
        <f>ORÇAMENTO!D55</f>
        <v>GRADE DE FERRO EM BARRA CHATA, INCLUSIVE CHUMBAMENTO</v>
      </c>
      <c r="B99" s="147">
        <f>ORÇAMENTO!I55</f>
        <v>18478.412804880001</v>
      </c>
      <c r="C99" s="148">
        <f>B99/'PLANILHA RESUMO'!$C$44</f>
        <v>1.6889693136516637E-3</v>
      </c>
      <c r="D99" s="148">
        <f t="shared" si="1"/>
        <v>0.94132193479665049</v>
      </c>
      <c r="E99" s="392" t="s">
        <v>1150</v>
      </c>
    </row>
    <row r="100" spans="1:5" ht="39.950000000000003" customHeight="1">
      <c r="A100" s="391" t="str">
        <f>ORÇAMENTO!D242</f>
        <v>FORNECIMENTO E ESPALHAMENTO DE AREIA MÉDIA LAVADA</v>
      </c>
      <c r="B100" s="147">
        <f>ORÇAMENTO!I242</f>
        <v>17041.53</v>
      </c>
      <c r="C100" s="148">
        <f>B100/'PLANILHA RESUMO'!$C$44</f>
        <v>1.5576349295580718E-3</v>
      </c>
      <c r="D100" s="148">
        <f t="shared" si="1"/>
        <v>0.94287956972620857</v>
      </c>
      <c r="E100" s="392" t="s">
        <v>1150</v>
      </c>
    </row>
    <row r="101" spans="1:5" ht="39.950000000000003" customHeight="1">
      <c r="A101" s="391" t="str">
        <f>ORÇAMENTO!D175</f>
        <v>PERGOLADO EM MADEIRA - FORNECIMENTO E INSTALAÇÃO</v>
      </c>
      <c r="B101" s="147">
        <f>ORÇAMENTO!I175</f>
        <v>16546.637471999999</v>
      </c>
      <c r="C101" s="148">
        <f>B101/'PLANILHA RESUMO'!$C$44</f>
        <v>1.5124006173812838E-3</v>
      </c>
      <c r="D101" s="148">
        <f t="shared" si="1"/>
        <v>0.9443919703435899</v>
      </c>
      <c r="E101" s="392" t="s">
        <v>1150</v>
      </c>
    </row>
    <row r="102" spans="1:5" ht="39.950000000000003" customHeight="1">
      <c r="A102" s="391" t="str">
        <f>ORÇAMENTO!D30</f>
        <v>FORNECIMENTO, DOBRAGEM E COLOCAÇÃO EM FÔRMA, DE ARMADURA CA-60 B FINA, DIÂMETRO DE 4.0 A 7.0MM</v>
      </c>
      <c r="B102" s="147">
        <f>ORÇAMENTO!I30</f>
        <v>15883.75</v>
      </c>
      <c r="C102" s="148">
        <f>B102/'PLANILHA RESUMO'!$C$44</f>
        <v>1.4518111819988009E-3</v>
      </c>
      <c r="D102" s="148">
        <f t="shared" si="1"/>
        <v>0.94584378152558868</v>
      </c>
      <c r="E102" s="392" t="s">
        <v>1150</v>
      </c>
    </row>
    <row r="103" spans="1:5" ht="39.950000000000003" customHeight="1">
      <c r="A103" s="391" t="str">
        <f>ORÇAMENTO!D138</f>
        <v>CABO DE COBRE TERMOPLÁSTICO, COM ISOLAMENTO PARA 750V, SEÇÃO DE 25.0 MM2</v>
      </c>
      <c r="B103" s="147">
        <f>ORÇAMENTO!I138</f>
        <v>15323.362113600002</v>
      </c>
      <c r="C103" s="148">
        <f>B103/'PLANILHA RESUMO'!$C$44</f>
        <v>1.4005904438398528E-3</v>
      </c>
      <c r="D103" s="148">
        <f t="shared" si="1"/>
        <v>0.94724437196942857</v>
      </c>
      <c r="E103" s="392" t="s">
        <v>1150</v>
      </c>
    </row>
    <row r="104" spans="1:5" ht="39.950000000000003" customHeight="1">
      <c r="A104" s="391" t="str">
        <f>ORÇAMENTO!D196</f>
        <v>CHUVEIRO COMPLETO, LINHA ANTI-VANDALISMO, MARCAS DE REFERÊNCIA FABRIMAR, DECA OU DOCOL</v>
      </c>
      <c r="B104" s="147">
        <f>ORÇAMENTO!I196</f>
        <v>14791.54</v>
      </c>
      <c r="C104" s="148">
        <f>B104/'PLANILHA RESUMO'!$C$44</f>
        <v>1.3519806828351331E-3</v>
      </c>
      <c r="D104" s="148">
        <f t="shared" si="1"/>
        <v>0.94859635265226372</v>
      </c>
      <c r="E104" s="392" t="s">
        <v>1150</v>
      </c>
    </row>
    <row r="105" spans="1:5" ht="39.950000000000003" customHeight="1">
      <c r="A105" s="391" t="str">
        <f>ORÇAMENTO!D247</f>
        <v>CHAPIM SOBRE MUROS LINEARES, EM GRANITO OU MÁRMORE, L = 25 CM, ASSENTADO COM ARGAMASSA 1:6 COM ADITIVO. AF_11/2020</v>
      </c>
      <c r="B105" s="147">
        <f>ORÇAMENTO!I247</f>
        <v>14691.353489279998</v>
      </c>
      <c r="C105" s="148">
        <f>B105/'PLANILHA RESUMO'!$C$44</f>
        <v>1.3428234059610483E-3</v>
      </c>
      <c r="D105" s="148">
        <f t="shared" si="1"/>
        <v>0.94993917605822475</v>
      </c>
      <c r="E105" s="392" t="s">
        <v>1150</v>
      </c>
    </row>
    <row r="106" spans="1:5" ht="39.950000000000003" customHeight="1">
      <c r="A106" s="391" t="str">
        <f>ORÇAMENTO!D66</f>
        <v>IMPERMEABILIZAÇÃO, EMPREGANDO ARGAMASSA DE CIMENTO E AREIA SEM PENEIRAR NO TRAÇO 1:3 COM ADITIVO IMPERMEABILIZADO TIPO SIKA 1 OU EQUIVALENTE, ESPESSURA DE 2 CM</v>
      </c>
      <c r="B106" s="147">
        <f>ORÇAMENTO!I66</f>
        <v>14516.377797719999</v>
      </c>
      <c r="C106" s="148">
        <f>B106/'PLANILHA RESUMO'!$C$44</f>
        <v>1.3268302264168739E-3</v>
      </c>
      <c r="D106" s="148">
        <f t="shared" si="1"/>
        <v>0.95126600628464164</v>
      </c>
      <c r="E106" s="392" t="s">
        <v>1150</v>
      </c>
    </row>
    <row r="107" spans="1:5" ht="39.950000000000003" customHeight="1">
      <c r="A107" s="391" t="str">
        <f>ORÇAMENTO!D199</f>
        <v>RESERVATÓRIO DE POLIETILENO DE 2000L, INCLUSIVE PEÇA DE APOIO 6X16 CM, EXCLUSIVE FLANGES E TORNEIRA DE BÓIA</v>
      </c>
      <c r="B107" s="147">
        <f>ORÇAMENTO!I199</f>
        <v>14150.31</v>
      </c>
      <c r="C107" s="148">
        <f>B107/'PLANILHA RESUMO'!$C$44</f>
        <v>1.2933707900684315E-3</v>
      </c>
      <c r="D107" s="148">
        <f t="shared" si="1"/>
        <v>0.95255937707471006</v>
      </c>
      <c r="E107" s="392" t="s">
        <v>1150</v>
      </c>
    </row>
    <row r="108" spans="1:5" ht="39.950000000000003" customHeight="1">
      <c r="A108" s="391" t="str">
        <f>ORÇAMENTO!D192</f>
        <v>TORNEIRA PRESSÃO CROMADA DIÂM. 1/2" PARA LAVATÓRIO, MARCAS DE REFERÊNCIA FABRIMAR, DECA OU DOCOL</v>
      </c>
      <c r="B108" s="147">
        <f>ORÇAMENTO!I192</f>
        <v>14012.89</v>
      </c>
      <c r="C108" s="148">
        <f>B108/'PLANILHA RESUMO'!$C$44</f>
        <v>1.2808102868730102E-3</v>
      </c>
      <c r="D108" s="148">
        <f t="shared" si="1"/>
        <v>0.95384018736158305</v>
      </c>
      <c r="E108" s="392" t="s">
        <v>1150</v>
      </c>
    </row>
    <row r="109" spans="1:5" ht="39.950000000000003" customHeight="1">
      <c r="A109" s="391" t="str">
        <f>ORÇAMENTO!D227</f>
        <v>TOMADA MÉDIA DE EMBUTIR (2 MÓDULOS), 2P+T 10 A, SEM SUPORTE E SEM PLACA - FORNECIMENTO E INSTALAÇÃO. AF_12/2015</v>
      </c>
      <c r="B109" s="147">
        <f>ORÇAMENTO!I227</f>
        <v>13643.429579999998</v>
      </c>
      <c r="C109" s="148">
        <f>B109/'PLANILHA RESUMO'!$C$44</f>
        <v>1.2470407570666373E-3</v>
      </c>
      <c r="D109" s="148">
        <f t="shared" si="1"/>
        <v>0.95508722811864966</v>
      </c>
      <c r="E109" s="392" t="s">
        <v>1150</v>
      </c>
    </row>
    <row r="110" spans="1:5" ht="39.950000000000003" customHeight="1">
      <c r="A110" s="391" t="str">
        <f>ORÇAMENTO!D152</f>
        <v>HIDRANTE DE PAREDE, COM ABRIGO EM CHAPA, 60X90X17CM, COM SUPORTE E MANGUEIRA 20M 63MM, ADAPTADOR ROSCA FÊMEA E ENGATE RÁPIDO, ESGUICHO EM LATÃO REGULAVEL, REGISTRO GLOBO ANGULAR 45º/ 63MM</v>
      </c>
      <c r="B110" s="147">
        <f>ORÇAMENTO!I152</f>
        <v>13430.6</v>
      </c>
      <c r="C110" s="148">
        <f>B110/'PLANILHA RESUMO'!$C$44</f>
        <v>1.2275876452949143E-3</v>
      </c>
      <c r="D110" s="148">
        <f t="shared" si="1"/>
        <v>0.95631481576394461</v>
      </c>
      <c r="E110" s="392" t="s">
        <v>1150</v>
      </c>
    </row>
    <row r="111" spans="1:5" ht="39.950000000000003" customHeight="1">
      <c r="A111" s="391" t="str">
        <f>ORÇAMENTO!D206</f>
        <v>MICTÓRIO DE AÇO INOX, MARCAS DE REFERÊNCIA FISHER, METALPRESS OU MEKAL, COM 30 CM DE LARGURA E COMP. VARIÁVEL, INCLUSIVE VÁLVULA TIPO AMERICANA, ENGATE FLEXÍVEL CROMADO, VÁLVULA DE DESCARGA, SIFÃO CROMADO E CONJUNTO DE FIXAÇÃO</v>
      </c>
      <c r="B111" s="147">
        <f>ORÇAMENTO!I206</f>
        <v>13261.59</v>
      </c>
      <c r="C111" s="148">
        <f>B111/'PLANILHA RESUMO'!$C$44</f>
        <v>1.2121397436426207E-3</v>
      </c>
      <c r="D111" s="148">
        <f t="shared" si="1"/>
        <v>0.95752695550758726</v>
      </c>
      <c r="E111" s="392" t="s">
        <v>1150</v>
      </c>
    </row>
    <row r="112" spans="1:5" ht="39.950000000000003" customHeight="1">
      <c r="A112" s="391" t="str">
        <f>ORÇAMENTO!D10</f>
        <v>REDE DE LUZ, INCL. PADRÃO ENTRADA DE ENERGIA TRIFÁS., CABO DE LIGAÇÃO ATÉ BARRACÕES, QUADRO DE DISTRIB., DISJ. E CHAVE DE FORÇA (QUANDO NECESSÁRIO), CONS. 20M ENTRE PADRÃO ENTRADA E QDG, CONF. PROJETO (1 UTILIZAÇÃO</v>
      </c>
      <c r="B112" s="147">
        <f>ORÇAMENTO!I10</f>
        <v>12842.02</v>
      </c>
      <c r="C112" s="148">
        <f>B112/'PLANILHA RESUMO'!$C$44</f>
        <v>1.1737900832896665E-3</v>
      </c>
      <c r="D112" s="148">
        <f t="shared" si="1"/>
        <v>0.95870074559087692</v>
      </c>
      <c r="E112" s="392" t="s">
        <v>1150</v>
      </c>
    </row>
    <row r="113" spans="1:5" ht="39.950000000000003" customHeight="1">
      <c r="A113" s="391" t="str">
        <f>ORÇAMENTO!D107</f>
        <v>REGISTRO DE GAVETA COM CANOPLA CROMADA, DIAM. 20MM (3/4"), MARCAS DE REFERÊNCIA FABRIMAR, DECA OU DOCOL</v>
      </c>
      <c r="B113" s="147">
        <f>ORÇAMENTO!I107</f>
        <v>12817.24</v>
      </c>
      <c r="C113" s="148">
        <f>B113/'PLANILHA RESUMO'!$C$44</f>
        <v>1.171525134452652E-3</v>
      </c>
      <c r="D113" s="148">
        <f t="shared" si="1"/>
        <v>0.95987227072532955</v>
      </c>
      <c r="E113" s="392" t="s">
        <v>1150</v>
      </c>
    </row>
    <row r="114" spans="1:5" ht="39.950000000000003" customHeight="1">
      <c r="A114" s="391" t="str">
        <f>ORÇAMENTO!D37</f>
        <v>COBOGÓ DE CONCRETO 40 X 40 X 10 CM, TIPO RETO, ASSENTADOS COM ARGAMASSA DE CIMENTO E AREIA NO TRAÇO 1:3, ESPESSURA DAS JUNTAS 15 MM</v>
      </c>
      <c r="B114" s="147">
        <f>ORÇAMENTO!I37</f>
        <v>12502.801135439997</v>
      </c>
      <c r="C114" s="148">
        <f>B114/'PLANILHA RESUMO'!$C$44</f>
        <v>1.1427847010145016E-3</v>
      </c>
      <c r="D114" s="148">
        <f t="shared" si="1"/>
        <v>0.96101505542634402</v>
      </c>
      <c r="E114" s="392" t="s">
        <v>1150</v>
      </c>
    </row>
    <row r="115" spans="1:5" ht="39.950000000000003" customHeight="1">
      <c r="A115" s="391" t="str">
        <f>ORÇAMENTO!D94</f>
        <v>REGISTRO DE GAVETA COM CANOPLA CROMADA DIAM. 25MM (1"), MARCAS DE REFERÊNCIA FABRIMAR, DECA OU DOCOL</v>
      </c>
      <c r="B115" s="147">
        <f>ORÇAMENTO!I94</f>
        <v>11867.78</v>
      </c>
      <c r="C115" s="148">
        <f>B115/'PLANILHA RESUMO'!$C$44</f>
        <v>1.0847423127096391E-3</v>
      </c>
      <c r="D115" s="148">
        <f t="shared" si="1"/>
        <v>0.96209979773905363</v>
      </c>
      <c r="E115" s="392" t="s">
        <v>1150</v>
      </c>
    </row>
    <row r="116" spans="1:5" ht="39.950000000000003" customHeight="1">
      <c r="A116" s="391" t="str">
        <f>ORÇAMENTO!D137</f>
        <v>FIO OU CABO DE COBRE TERMOPLÁSTICO, COM ISOLAMENTO PARA 750V, SEÇÃO DE 16.0 MM2</v>
      </c>
      <c r="B116" s="147">
        <f>ORÇAMENTO!I137</f>
        <v>11788.040873699998</v>
      </c>
      <c r="C116" s="148">
        <f>B116/'PLANILHA RESUMO'!$C$44</f>
        <v>1.077453973670989E-3</v>
      </c>
      <c r="D116" s="148">
        <f t="shared" si="1"/>
        <v>0.96317725171272461</v>
      </c>
      <c r="E116" s="392" t="s">
        <v>1150</v>
      </c>
    </row>
    <row r="117" spans="1:5" ht="39.950000000000003" customHeight="1">
      <c r="A117" s="391" t="str">
        <f>ORÇAMENTO!D244</f>
        <v>CHAPIM DE CONCRETO PRÉ-MOLDADO</v>
      </c>
      <c r="B117" s="147">
        <f>ORÇAMENTO!I244</f>
        <v>11489.701802762396</v>
      </c>
      <c r="C117" s="148">
        <f>B117/'PLANILHA RESUMO'!$C$44</f>
        <v>1.0501850982974567E-3</v>
      </c>
      <c r="D117" s="148">
        <f t="shared" si="1"/>
        <v>0.96422743681102208</v>
      </c>
      <c r="E117" s="392" t="s">
        <v>1150</v>
      </c>
    </row>
    <row r="118" spans="1:5" ht="39.950000000000003" customHeight="1">
      <c r="A118" s="391" t="str">
        <f>ORÇAMENTO!D45</f>
        <v>MARCO DE MADEIRA DE LEI DE 1ª (PEROBA, IPÊ, ANGELIM PEDRA OU EQUIVALENTE) COM 15X3 CM DE BATENTE, NAS DIMENSÕES DE 0.80 X 2.10 M</v>
      </c>
      <c r="B118" s="147">
        <f>ORÇAMENTO!I45</f>
        <v>11428.447905000001</v>
      </c>
      <c r="C118" s="148">
        <f>B118/'PLANILHA RESUMO'!$C$44</f>
        <v>1.0445863515460626E-3</v>
      </c>
      <c r="D118" s="148">
        <f t="shared" si="1"/>
        <v>0.9652720231625681</v>
      </c>
      <c r="E118" s="392" t="s">
        <v>1150</v>
      </c>
    </row>
    <row r="119" spans="1:5" ht="39.950000000000003" customHeight="1">
      <c r="A119" s="391" t="str">
        <f>ORÇAMENTO!D88</f>
        <v>PLACA VINILICA SEMIFLEXIVEL PARA PISOS, E = 3,2 MM, 30 X 30 CM (SEM COLOCACAO, PARA DEPÓSITO APENAS INSUMO)</v>
      </c>
      <c r="B119" s="147">
        <f>ORÇAMENTO!I88</f>
        <v>11247.272399999998</v>
      </c>
      <c r="C119" s="148">
        <f>B119/'PLANILHA RESUMO'!$C$44</f>
        <v>1.0280264948331777E-3</v>
      </c>
      <c r="D119" s="148">
        <f t="shared" si="1"/>
        <v>0.96630004965740124</v>
      </c>
      <c r="E119" s="392" t="s">
        <v>1150</v>
      </c>
    </row>
    <row r="120" spans="1:5" ht="39.950000000000003" customHeight="1">
      <c r="A120" s="391" t="str">
        <f>ORÇAMENTO!D237</f>
        <v>FORNECIMENTO E PLANTIO DE GRAMA EM PLACAS TIPO ESMERALDA, INCLUSIVE FORNECIMENTO DE TERRA VEGETAL</v>
      </c>
      <c r="B120" s="147">
        <f>ORÇAMENTO!I237</f>
        <v>11166.96</v>
      </c>
      <c r="C120" s="148">
        <f>B120/'PLANILHA RESUMO'!$C$44</f>
        <v>1.0206857572634502E-3</v>
      </c>
      <c r="D120" s="148">
        <f t="shared" si="1"/>
        <v>0.96732073541466468</v>
      </c>
      <c r="E120" s="392" t="s">
        <v>1150</v>
      </c>
    </row>
    <row r="121" spans="1:5" ht="39.950000000000003" customHeight="1">
      <c r="A121" s="391" t="str">
        <f>ORÇAMENTO!D205</f>
        <v>BARRA DE APOIO RETA, EM ACO INOX POLIDO, COMPRIMENTO 80 CM, FIXADA NA PAREDE - FORNECIMENTO E INSTALAÇÃO. AF_01/2020</v>
      </c>
      <c r="B121" s="147">
        <f>ORÇAMENTO!I205</f>
        <v>11166.83</v>
      </c>
      <c r="C121" s="148">
        <f>B121/'PLANILHA RESUMO'!$C$44</f>
        <v>1.020673874965274E-3</v>
      </c>
      <c r="D121" s="148">
        <f t="shared" si="1"/>
        <v>0.96834140928962997</v>
      </c>
      <c r="E121" s="392" t="s">
        <v>1150</v>
      </c>
    </row>
    <row r="122" spans="1:5" ht="39.950000000000003" customHeight="1">
      <c r="A122" s="391" t="str">
        <f>ORÇAMENTO!D41</f>
        <v>FORNECIMENTO E INSTALAÇÃO DE PORTA CORTA-FOGO PARA SAÍDA DE EMERGÊNCIA DIM.: 160X210X5CM, CONFORME ABNT NBR 11742P, CLASSE P-90, INCL. MARCO, 3 PARES DE DOBRADIÇAAS C/MOLA, BARRA ANTI-PANICO, PINTURA ESMALTE SINTETICO COR VERMELHA</v>
      </c>
      <c r="B122" s="147">
        <f>ORÇAMENTO!I41</f>
        <v>10030.818079058543</v>
      </c>
      <c r="C122" s="148">
        <f>B122/'PLANILHA RESUMO'!$C$44</f>
        <v>9.1683977976063109E-4</v>
      </c>
      <c r="D122" s="148">
        <f t="shared" si="1"/>
        <v>0.96925824906939062</v>
      </c>
      <c r="E122" s="392" t="s">
        <v>1150</v>
      </c>
    </row>
    <row r="123" spans="1:5" ht="39.950000000000003" customHeight="1">
      <c r="A123" s="391" t="str">
        <f>ORÇAMENTO!D99</f>
        <v>TUBO DE PVC RÍGIDO SOLDÁVEL MARROM, DIÂM. 40MM (11/4"), INCLUSIVE CONEXÕES</v>
      </c>
      <c r="B123" s="147">
        <f>ORÇAMENTO!I99</f>
        <v>9602.85</v>
      </c>
      <c r="C123" s="148">
        <f>B123/'PLANILHA RESUMO'!$C$44</f>
        <v>8.7772251571934749E-4</v>
      </c>
      <c r="D123" s="148">
        <f t="shared" si="1"/>
        <v>0.97013597158511</v>
      </c>
      <c r="E123" s="392" t="s">
        <v>1150</v>
      </c>
    </row>
    <row r="124" spans="1:5" ht="39.950000000000003" customHeight="1">
      <c r="A124" s="391" t="str">
        <f>ORÇAMENTO!D123</f>
        <v>DISPOSITIVO DE PROTEÇÃO CONTRA SURTO (DPS) BIPOLAR, TENSÃO NOMINAL MÁXIMA 275VCA, CORENTE DE SURTO MÁXIMA 40KA.</v>
      </c>
      <c r="B124" s="147">
        <f>ORÇAMENTO!I123</f>
        <v>9502.0927319999992</v>
      </c>
      <c r="C124" s="148">
        <f>B124/'PLANILHA RESUMO'!$C$44</f>
        <v>8.6851307032074501E-4</v>
      </c>
      <c r="D124" s="148">
        <f t="shared" si="1"/>
        <v>0.97100448465543077</v>
      </c>
      <c r="E124" s="392" t="s">
        <v>1150</v>
      </c>
    </row>
    <row r="125" spans="1:5" ht="39.950000000000003" customHeight="1">
      <c r="A125" s="391" t="str">
        <f>ORÇAMENTO!D39</f>
        <v>PORTA MADEIRA DE LEI TIPO ANGELIM PEDRA OU EQUIV.,ESP. 30 A 35 MM, SARRAFEADA COM ENCHIMENTO, C/ FRISO P/ VERNIZ, PADRÃO SEDU, COM VISOR, INCLUSIVE ALIZARES, DOBRADIÇAS E FECHADURA TIPO EXT. EM LATÃO CROMADO LAFONTE OU EQUIV., EXCL. MARCO, DIMENSÕES: 1.60 X 2.10 M (DUAS FOLHAS)</v>
      </c>
      <c r="B125" s="147">
        <f>ORÇAMENTO!I39</f>
        <v>9378.9190919999983</v>
      </c>
      <c r="C125" s="148">
        <f>B125/'PLANILHA RESUMO'!$C$44</f>
        <v>8.5725471710569839E-4</v>
      </c>
      <c r="D125" s="148">
        <f t="shared" si="1"/>
        <v>0.9718617393725365</v>
      </c>
      <c r="E125" s="392" t="s">
        <v>1150</v>
      </c>
    </row>
    <row r="126" spans="1:5" ht="39.950000000000003" customHeight="1">
      <c r="A126" s="391" t="str">
        <f>ORÇAMENTO!D59</f>
        <v>PORTÃO DESLIZANTE NYLOFOR, COMPOSTO DE QUADRO, PAINÉIS E ACESSÓRIOS COM PINTURA ELETROSTÁTICA COM TINTA POLIESTER, NAS CORES VERDE OU BRANCA, COM POSTE EM AÇO REVESTIDO, COR VERDE OU BRANCA - FORNECIMENTO E MONTAGEM</v>
      </c>
      <c r="B126" s="147">
        <f>ORÇAMENTO!I59</f>
        <v>9368.0850088799998</v>
      </c>
      <c r="C126" s="148">
        <f>B126/'PLANILHA RESUMO'!$C$44</f>
        <v>8.5626445705877508E-4</v>
      </c>
      <c r="D126" s="148">
        <f t="shared" si="1"/>
        <v>0.97271800382959528</v>
      </c>
      <c r="E126" s="392" t="s">
        <v>1150</v>
      </c>
    </row>
    <row r="127" spans="1:5" ht="39.950000000000003" customHeight="1">
      <c r="A127" s="391" t="str">
        <f>ORÇAMENTO!D177</f>
        <v>CORRIMÃO DE TUBO DE FERRO GALVANIZADO DIÂMETRO 3" FIXADO NA PAREDE A CADA 1.50M, INCLUSIVE PINTURA A ÓLEO OU ESMALTE</v>
      </c>
      <c r="B127" s="147">
        <f>ORÇAMENTO!I177</f>
        <v>8933.0744315399988</v>
      </c>
      <c r="C127" s="148">
        <f>B127/'PLANILHA RESUMO'!$C$44</f>
        <v>8.1650349252143553E-4</v>
      </c>
      <c r="D127" s="148">
        <f t="shared" si="1"/>
        <v>0.97353450732211666</v>
      </c>
      <c r="E127" s="392" t="s">
        <v>1150</v>
      </c>
    </row>
    <row r="128" spans="1:5" ht="39.950000000000003" customHeight="1">
      <c r="A128" s="391" t="str">
        <f>ORÇAMENTO!D97</f>
        <v>TUBO DE PVC RIGIDO SOLDÁVEL MARROM, DIÂM. 32MM (1"), INCLUSIVE CONEXÕES</v>
      </c>
      <c r="B128" s="147">
        <f>ORÇAMENTO!I97</f>
        <v>8739.44</v>
      </c>
      <c r="C128" s="148">
        <f>B128/'PLANILHA RESUMO'!$C$44</f>
        <v>7.9880486134619344E-4</v>
      </c>
      <c r="D128" s="148">
        <f t="shared" si="1"/>
        <v>0.97433331218346286</v>
      </c>
      <c r="E128" s="392" t="s">
        <v>1150</v>
      </c>
    </row>
    <row r="129" spans="1:5" ht="39.950000000000003" customHeight="1">
      <c r="A129" s="391" t="str">
        <f>ORÇAMENTO!D8</f>
        <v>BARRACÃO PARA ESCRITÓRIO COM SANITÁRIO ÁREA DE 14.50 M2, DE CHAPA DE COMPENS. 12MM E PONTALETE 8X8CM, PISO CIMENTADO E COBERTURA DE TELHA DE FIBROC. 6MM, INCL. PONTO DE LUZ E CX. DE INSPEÇÃO, CONF. PROJETO (1 UTILIZAÇÃO)</v>
      </c>
      <c r="B129" s="147">
        <f>ORÇAMENTO!I8</f>
        <v>8693.56</v>
      </c>
      <c r="C129" s="148">
        <f>B129/'PLANILHA RESUMO'!$C$44</f>
        <v>7.9461132411285079E-4</v>
      </c>
      <c r="D129" s="148">
        <f t="shared" si="1"/>
        <v>0.97512792350757571</v>
      </c>
      <c r="E129" s="392" t="s">
        <v>1150</v>
      </c>
    </row>
    <row r="130" spans="1:5" ht="39.950000000000003" customHeight="1">
      <c r="A130" s="391" t="str">
        <f>ORÇAMENTO!D156</f>
        <v>MANOMETRO 0-10 BAR 63MM 1/4 NPT</v>
      </c>
      <c r="B130" s="147">
        <f>ORÇAMENTO!I156</f>
        <v>8212.51</v>
      </c>
      <c r="C130" s="148">
        <f>B130/'PLANILHA RESUMO'!$C$44</f>
        <v>7.5064225074538272E-4</v>
      </c>
      <c r="D130" s="148">
        <f t="shared" si="1"/>
        <v>0.9758785657583211</v>
      </c>
      <c r="E130" s="392" t="s">
        <v>1150</v>
      </c>
    </row>
    <row r="131" spans="1:5" ht="39.950000000000003" customHeight="1">
      <c r="A131" s="391" t="str">
        <f>ORÇAMENTO!D122</f>
        <v>DISJUNTOR 3P - 600A - FORNECIMENTO E INSTALAÇÃO</v>
      </c>
      <c r="B131" s="147">
        <f>ORÇAMENTO!I122</f>
        <v>8194.2563309999987</v>
      </c>
      <c r="C131" s="148">
        <f>B131/'PLANILHA RESUMO'!$C$44</f>
        <v>7.4897382353098386E-4</v>
      </c>
      <c r="D131" s="148">
        <f t="shared" si="1"/>
        <v>0.97662753958185211</v>
      </c>
      <c r="E131" s="392" t="s">
        <v>1150</v>
      </c>
    </row>
    <row r="132" spans="1:5" ht="39.950000000000003" customHeight="1">
      <c r="A132" s="391" t="str">
        <f>ORÇAMENTO!D150</f>
        <v>EXTINTOR DE INCÊNDIO PORTÁTIL DE PÓ QUÍMICO ABC COM CAPACIDADE 2A-20B:C (4 KG), INCLUSIVE SUPORTE PARA FIXAÇÃO, EXCLUSIVE PLACA SINALIZADORA EM PVC FOTOLUMINESCENTE</v>
      </c>
      <c r="B132" s="147">
        <f>ORÇAMENTO!I150</f>
        <v>8132.03</v>
      </c>
      <c r="C132" s="148">
        <f>B132/'PLANILHA RESUMO'!$C$44</f>
        <v>7.4328619415123687E-4</v>
      </c>
      <c r="D132" s="148">
        <f t="shared" si="1"/>
        <v>0.97737082577600332</v>
      </c>
      <c r="E132" s="392" t="s">
        <v>1150</v>
      </c>
    </row>
    <row r="133" spans="1:5" ht="39.950000000000003" customHeight="1">
      <c r="A133" s="391" t="str">
        <f>ORÇAMENTO!D187</f>
        <v>BARRA DE APOIO RETA, EM ALUMINIO, COMPRIMENTO 60 CM, FIXADA NA PAREDE - FORNECIMENTO E INSTALAÇÃO. AF_01/2020</v>
      </c>
      <c r="B133" s="147">
        <f>ORÇAMENTO!I187</f>
        <v>7891.92</v>
      </c>
      <c r="C133" s="148">
        <f>B133/'PLANILHA RESUMO'!$C$44</f>
        <v>7.2133958941937365E-4</v>
      </c>
      <c r="D133" s="148">
        <f t="shared" si="1"/>
        <v>0.97809216536542265</v>
      </c>
      <c r="E133" s="392" t="s">
        <v>1150</v>
      </c>
    </row>
    <row r="134" spans="1:5" ht="50.1" customHeight="1">
      <c r="A134" s="391" t="str">
        <f>ORÇAMENTO!D146</f>
        <v>CAIXA DE PASSAGEM DE ALVENARIA DE BLOCOS DE CONCRETO 9X19X39CM, DIMENSÕES DE 40X40X50CM, COM REVESTIMENTO INTERNO EM CHAPISCO E REBOCO, TAMPA DE CONCRETO ESP.5CM E LASTRO DE BRITA 5 CM</v>
      </c>
      <c r="B134" s="147">
        <f>ORÇAMENTO!I146</f>
        <v>7582.091136</v>
      </c>
      <c r="C134" s="148">
        <f>B134/'PLANILHA RESUMO'!$C$44</f>
        <v>6.930205206062039E-4</v>
      </c>
      <c r="D134" s="148">
        <f t="shared" si="1"/>
        <v>0.97878518588602881</v>
      </c>
      <c r="E134" s="392" t="s">
        <v>1150</v>
      </c>
    </row>
    <row r="135" spans="1:5" ht="39.950000000000003" customHeight="1">
      <c r="A135" s="391" t="str">
        <f>ORÇAMENTO!D135</f>
        <v>FIO OU CABO DE COBRE TERMOPLÁSTICO, COM ISOLAMENTO PARA 750V, SEÇÃO DE 6.0 MM2</v>
      </c>
      <c r="B135" s="147">
        <f>ORÇAMENTO!I135</f>
        <v>7276.9427351999984</v>
      </c>
      <c r="C135" s="148">
        <f>B135/'PLANILHA RESUMO'!$C$44</f>
        <v>6.6512925686492775E-4</v>
      </c>
      <c r="D135" s="148">
        <f t="shared" ref="D135:D198" si="2">C135+D134</f>
        <v>0.97945031514289371</v>
      </c>
      <c r="E135" s="392" t="s">
        <v>1150</v>
      </c>
    </row>
    <row r="136" spans="1:5" ht="39.950000000000003" customHeight="1">
      <c r="A136" s="391" t="str">
        <f>ORÇAMENTO!D194</f>
        <v>BANCADA E TANQUE PARA PANELÕES EM GRANITO CINZA ANDORINHA, ESP. 2CM, DIM. 0.80X1.10M, BASE DE CONCRETO E APOIO EM ALVENARIA, FRONTÃO H=10CM, INCL. VÁLVULA E SIFÃO, EXCLUSIVE TORNEIRA, CONF. DET. PROJETO</v>
      </c>
      <c r="B136" s="147">
        <f>ORÇAMENTO!I194</f>
        <v>7101</v>
      </c>
      <c r="C136" s="148">
        <f>B136/'PLANILHA RESUMO'!$C$44</f>
        <v>6.4904768731398343E-4</v>
      </c>
      <c r="D136" s="148">
        <f t="shared" si="2"/>
        <v>0.98009936283020771</v>
      </c>
      <c r="E136" s="392" t="s">
        <v>1150</v>
      </c>
    </row>
    <row r="137" spans="1:5" ht="39.950000000000003" customHeight="1">
      <c r="A137" s="391" t="str">
        <f>ORÇAMENTO!D232</f>
        <v>PINTURA COM TINTA ESMALTE SINTÉTICO, MARCAS DE REFERÊNCIA SUVINIL, CORAL OU METALATEX, A DUAS DEMÃOS, INCLUSIVE FUNDO ANTICORROSIVO A UMA DEMÃO, EM METAL</v>
      </c>
      <c r="B137" s="147">
        <f>ORÇAMENTO!I232</f>
        <v>6925.4394681599997</v>
      </c>
      <c r="C137" s="148">
        <f>B137/'PLANILHA RESUMO'!$C$44</f>
        <v>6.3300105202678935E-4</v>
      </c>
      <c r="D137" s="148">
        <f t="shared" si="2"/>
        <v>0.9807323638822345</v>
      </c>
      <c r="E137" s="392" t="s">
        <v>1150</v>
      </c>
    </row>
    <row r="138" spans="1:5" ht="39.950000000000003" customHeight="1">
      <c r="A138" s="391" t="str">
        <f>ORÇAMENTO!D49</f>
        <v>VERGA/CONTRAVERGA RETA DE CONCRETO ARMADO 10 X 5 CM, FCK = 15 MPA, INCLUSIVE FORMA, ARMAÇÃO E DESFORMA</v>
      </c>
      <c r="B138" s="147">
        <f>ORÇAMENTO!I49</f>
        <v>6555.0204719999992</v>
      </c>
      <c r="C138" s="148">
        <f>B138/'PLANILHA RESUMO'!$C$44</f>
        <v>5.991439061607402E-4</v>
      </c>
      <c r="D138" s="148">
        <f t="shared" si="2"/>
        <v>0.98133150778839529</v>
      </c>
      <c r="E138" s="392" t="s">
        <v>1150</v>
      </c>
    </row>
    <row r="139" spans="1:5" ht="39.950000000000003" customHeight="1">
      <c r="A139" s="391" t="str">
        <f>ORÇAMENTO!D98</f>
        <v>TUBO DE PVC RÍGIDO SOLDÁVEL MARROM, DIÂM. 50MM (11/2"), INCLUSIVE CONEXÕES</v>
      </c>
      <c r="B139" s="147">
        <f>ORÇAMENTO!I98</f>
        <v>6480.9</v>
      </c>
      <c r="C139" s="148">
        <f>B139/'PLANILHA RESUMO'!$C$44</f>
        <v>5.9236912501242015E-4</v>
      </c>
      <c r="D139" s="148">
        <f t="shared" si="2"/>
        <v>0.98192387691340766</v>
      </c>
      <c r="E139" s="392" t="s">
        <v>1150</v>
      </c>
    </row>
    <row r="140" spans="1:5" ht="39.950000000000003" customHeight="1">
      <c r="A140" s="391" t="str">
        <f>ORÇAMENTO!D9</f>
        <v>BARRACÃO PARA ALMOXARIFADO ÁREA DE 10.90M2, DE CHAPA DE COMPENSADO DE 12MM E PONTALETE 8X8CM, PISO CIMENTADO E COBERTURA DE TELHAS DE FIBROCIMENTO DE 6MM, INCL. PONTO DE LUZ, CONF. PROJETO (1 UTILIZAÇÃO)</v>
      </c>
      <c r="B140" s="147">
        <f>ORÇAMENTO!I9</f>
        <v>6409.39</v>
      </c>
      <c r="C140" s="148">
        <f>B140/'PLANILHA RESUMO'!$C$44</f>
        <v>5.8583294699244789E-4</v>
      </c>
      <c r="D140" s="148">
        <f t="shared" si="2"/>
        <v>0.98250970986040009</v>
      </c>
      <c r="E140" s="392" t="s">
        <v>1150</v>
      </c>
    </row>
    <row r="141" spans="1:5" ht="39.950000000000003" customHeight="1">
      <c r="A141" s="391" t="str">
        <f>ORÇAMENTO!D53</f>
        <v>JANELA TIPO MAXIM-AR PARA VIDRO EM ALUMÍNIO ANODIZADO NATURAL, LINHA 25, COMPLETA, INCL. PUXADOR COM TRANCA, CAIXILHO, ALIZAR E CONTRAMARCO, EXCLUSIVE VIDRO</v>
      </c>
      <c r="B141" s="147">
        <f>ORÇAMENTO!I53</f>
        <v>6342.410815799999</v>
      </c>
      <c r="C141" s="148">
        <f>B141/'PLANILHA RESUMO'!$C$44</f>
        <v>5.7971089592876845E-4</v>
      </c>
      <c r="D141" s="148">
        <f t="shared" si="2"/>
        <v>0.98308942075632888</v>
      </c>
      <c r="E141" s="392" t="s">
        <v>1150</v>
      </c>
    </row>
    <row r="142" spans="1:5" ht="39.950000000000003" customHeight="1">
      <c r="A142" s="391" t="str">
        <f>ORÇAMENTO!D238</f>
        <v>MEIO-FIO DE CONCRETO PRÉ-MOLDADO COM DIMENSÕES DE 15X12X30X100 CM , REJUNTADOS COM ARGAMASSA DE CIMENTO E AREIA NO TRAÇO 1:3</v>
      </c>
      <c r="B142" s="147">
        <f>ORÇAMENTO!I238</f>
        <v>5964.43</v>
      </c>
      <c r="C142" s="148">
        <f>B142/'PLANILHA RESUMO'!$C$44</f>
        <v>5.4516258240334351E-4</v>
      </c>
      <c r="D142" s="148">
        <f t="shared" si="2"/>
        <v>0.98363458333873222</v>
      </c>
      <c r="E142" s="392" t="s">
        <v>1150</v>
      </c>
    </row>
    <row r="143" spans="1:5" ht="39.950000000000003" customHeight="1">
      <c r="A143" s="391" t="str">
        <f>ORÇAMENTO!D85</f>
        <v>FORNECIMENTO E ASSENTAMENTO DE LADRILHO HIDRÁULICO PASTILHADO, VERMELHO, DIM. 20X20 CM, ESP. 1.5CM, ASSENTADO COM PASTA DE CIMENTO COLANTE, EXCLUSIVE REGULARIZAÇÃO E LASTRO</v>
      </c>
      <c r="B143" s="147">
        <f>ORÇAMENTO!I85</f>
        <v>5943.2996376000001</v>
      </c>
      <c r="C143" s="148">
        <f>B143/'PLANILHA RESUMO'!$C$44</f>
        <v>5.4323121881401436E-4</v>
      </c>
      <c r="D143" s="148">
        <f t="shared" si="2"/>
        <v>0.98417781455754627</v>
      </c>
      <c r="E143" s="392" t="s">
        <v>1150</v>
      </c>
    </row>
    <row r="144" spans="1:5" ht="39.950000000000003" customHeight="1">
      <c r="A144" s="391" t="str">
        <f>ORÇAMENTO!D130</f>
        <v>ELETRODUTO DE PVC RÍGIDO ROSCÁVEL, DIÂM. 6" (164MM), INCLUSIVE CONEXÕES</v>
      </c>
      <c r="B144" s="147">
        <f>ORÇAMENTO!I130</f>
        <v>5793.0901631999996</v>
      </c>
      <c r="C144" s="148">
        <f>B144/'PLANILHA RESUMO'!$C$44</f>
        <v>5.295017283236652E-4</v>
      </c>
      <c r="D144" s="148">
        <f t="shared" si="2"/>
        <v>0.98470731628586994</v>
      </c>
      <c r="E144" s="392" t="s">
        <v>1150</v>
      </c>
    </row>
    <row r="145" spans="1:5" ht="39.950000000000003" customHeight="1">
      <c r="A145" s="391" t="str">
        <f>ORÇAMENTO!D166</f>
        <v>HASTE DE ATERRAMENTO 3/4 PARA SPDA - FORNECIMENTO E INSTALAÇÃO. AF_12/2017</v>
      </c>
      <c r="B145" s="147">
        <f>ORÇAMENTO!I166</f>
        <v>5649.25</v>
      </c>
      <c r="C145" s="148">
        <f>B145/'PLANILHA RESUMO'!$C$44</f>
        <v>5.1635440748606129E-4</v>
      </c>
      <c r="D145" s="148">
        <f t="shared" si="2"/>
        <v>0.98522367069335604</v>
      </c>
      <c r="E145" s="392" t="s">
        <v>1150</v>
      </c>
    </row>
    <row r="146" spans="1:5" ht="39.950000000000003" customHeight="1">
      <c r="A146" s="391" t="str">
        <f>ORÇAMENTO!D228</f>
        <v>SUPORTE PARAFUSADO COM PLACA DE ENCAIXE 4" X 2" BAIXO (0,30 M DO PISO) PARA PONTO ELÉTRICO - FORNECIMENTO E INSTALAÇÃO. AF_12/2015</v>
      </c>
      <c r="B146" s="147">
        <f>ORÇAMENTO!I228</f>
        <v>5416.7817000000005</v>
      </c>
      <c r="C146" s="148">
        <f>B146/'PLANILHA RESUMO'!$C$44</f>
        <v>4.9510627166169665E-4</v>
      </c>
      <c r="D146" s="148">
        <f t="shared" si="2"/>
        <v>0.98571877696501775</v>
      </c>
      <c r="E146" s="392" t="s">
        <v>1150</v>
      </c>
    </row>
    <row r="147" spans="1:5" ht="39.950000000000003" customHeight="1">
      <c r="A147" s="391" t="str">
        <f>ORÇAMENTO!D81</f>
        <v>PISO CERAMICO 45X45 CM CARGO PLUS WHITE ELIANE - PEI 5 (LABOR) (SEM COLOCACAO, PARA DEPÓSITO APENAS INSUMO)</v>
      </c>
      <c r="B147" s="147">
        <f>ORÇAMENTO!I81</f>
        <v>5348.5796</v>
      </c>
      <c r="C147" s="148">
        <f>B147/'PLANILHA RESUMO'!$C$44</f>
        <v>4.8887244328893833E-4</v>
      </c>
      <c r="D147" s="148">
        <f t="shared" si="2"/>
        <v>0.98620764940830674</v>
      </c>
      <c r="E147" s="392" t="s">
        <v>1150</v>
      </c>
    </row>
    <row r="148" spans="1:5" ht="39.950000000000003" customHeight="1">
      <c r="A148" s="391" t="str">
        <f>ORÇAMENTO!D144</f>
        <v>CABO DE COBRE TERMOPLÁSTICO (PVC) FLEXÍVEL ISOLADO 0,6/1KV, ANTI-CHAMA 90ºC HEPR - 150,0 MM2</v>
      </c>
      <c r="B148" s="147">
        <f>ORÇAMENTO!I144</f>
        <v>5300.9880839999996</v>
      </c>
      <c r="C148" s="148">
        <f>B148/'PLANILHA RESUMO'!$C$44</f>
        <v>4.845224695675516E-4</v>
      </c>
      <c r="D148" s="148">
        <f t="shared" si="2"/>
        <v>0.98669217187787428</v>
      </c>
      <c r="E148" s="392" t="s">
        <v>1150</v>
      </c>
    </row>
    <row r="149" spans="1:5" ht="39.950000000000003" customHeight="1">
      <c r="A149" s="391" t="str">
        <f>ORÇAMENTO!D112</f>
        <v>MINI-DISJUNTOR MONOPOLAR 16 A, CURVA C - 5KA 220/127VCA (NBR IEC 60947-2), REF. SIEMENS, GE, SCHNEIDER OU EQUIVALENTE</v>
      </c>
      <c r="B149" s="147">
        <f>ORÇAMENTO!I112</f>
        <v>5167.9527569999991</v>
      </c>
      <c r="C149" s="148">
        <f>B149/'PLANILHA RESUMO'!$C$44</f>
        <v>4.7236273554130038E-4</v>
      </c>
      <c r="D149" s="148">
        <f t="shared" si="2"/>
        <v>0.98716453461341558</v>
      </c>
      <c r="E149" s="392" t="s">
        <v>1150</v>
      </c>
    </row>
    <row r="150" spans="1:5" ht="39.950000000000003" customHeight="1">
      <c r="A150" s="391" t="str">
        <f>ORÇAMENTO!D231</f>
        <v>PINTURA COM VERNIZ FILTRO SOLAR FOSCO, LINHA PREMIUM, EM MADEIRA, A TRÊS DEMÃOS, MARCAS DE REFERÊNCIA SUVINIL, CORAL OU METALATEX</v>
      </c>
      <c r="B150" s="147">
        <f>ORÇAMENTO!I231</f>
        <v>5085.356256</v>
      </c>
      <c r="C150" s="148">
        <f>B150/'PLANILHA RESUMO'!$C$44</f>
        <v>4.6481322590121078E-4</v>
      </c>
      <c r="D150" s="148">
        <f t="shared" si="2"/>
        <v>0.98762934783931677</v>
      </c>
      <c r="E150" s="392" t="s">
        <v>1150</v>
      </c>
    </row>
    <row r="151" spans="1:5" ht="39.950000000000003" customHeight="1">
      <c r="A151" s="391" t="str">
        <f>ORÇAMENTO!D121</f>
        <v>DISJUNTOR COMPACTO EM CAIXA MOLDADA TRIPOLAR 175 A, 50KA 220/240V / 25KA 380/415V (NBR IEC 60947-2), REF. SIEMENS, GE, SCHNEIDER OU EQUIVALENTE</v>
      </c>
      <c r="B151" s="147">
        <f>ORÇAMENTO!I121</f>
        <v>4962.1826159999991</v>
      </c>
      <c r="C151" s="148">
        <f>B151/'PLANILHA RESUMO'!$C$44</f>
        <v>4.5355487268616417E-4</v>
      </c>
      <c r="D151" s="148">
        <f t="shared" si="2"/>
        <v>0.98808290271200294</v>
      </c>
      <c r="E151" s="392" t="s">
        <v>1150</v>
      </c>
    </row>
    <row r="152" spans="1:5" ht="39.950000000000003" customHeight="1">
      <c r="A152" s="391" t="str">
        <f>ORÇAMENTO!D168</f>
        <v>TUBO DE PVC RIGIDO SOLDÁVEL MARROM, DIÂM. 32MM (1"), INCLUSIVE CONEXÕES</v>
      </c>
      <c r="B152" s="147">
        <f>ORÇAMENTO!I168</f>
        <v>4540.43</v>
      </c>
      <c r="C152" s="148">
        <f>B152/'PLANILHA RESUMO'!$C$44</f>
        <v>4.1500571622462049E-4</v>
      </c>
      <c r="D152" s="148">
        <f t="shared" si="2"/>
        <v>0.9884979084282276</v>
      </c>
      <c r="E152" s="392" t="s">
        <v>1150</v>
      </c>
    </row>
    <row r="153" spans="1:5" ht="39.950000000000003" customHeight="1">
      <c r="A153" s="391" t="str">
        <f>ORÇAMENTO!D86</f>
        <v>PISO DE BORRACHA PASTILHADO, ESPESSURA 3,5MM, FIXADO COM ADESIVO ACRÍLICO. AF_09/2020</v>
      </c>
      <c r="B153" s="147">
        <f>ORÇAMENTO!I86</f>
        <v>4509.2999073000001</v>
      </c>
      <c r="C153" s="148">
        <f>B153/'PLANILHA RESUMO'!$C$44</f>
        <v>4.1216035434984158E-4</v>
      </c>
      <c r="D153" s="148">
        <f t="shared" si="2"/>
        <v>0.98891006878257748</v>
      </c>
      <c r="E153" s="392" t="s">
        <v>1150</v>
      </c>
    </row>
    <row r="154" spans="1:5" ht="39.950000000000003" customHeight="1">
      <c r="A154" s="391" t="str">
        <f>ORÇAMENTO!D225</f>
        <v>TOMADA BAIXA DE EMBUTIR (1 MÓDULO), 2P+T 10 A, SEM SUPORTE E SEM PLACA - FORNECIMENTO E INSTALAÇÃO. AF_12/2015</v>
      </c>
      <c r="B154" s="147">
        <f>ORÇAMENTO!I225</f>
        <v>4458.1841459999996</v>
      </c>
      <c r="C154" s="148">
        <f>B154/'PLANILHA RESUMO'!$C$44</f>
        <v>4.0748825652459742E-4</v>
      </c>
      <c r="D154" s="148">
        <f t="shared" si="2"/>
        <v>0.98931755703910207</v>
      </c>
      <c r="E154" s="392" t="s">
        <v>1150</v>
      </c>
    </row>
    <row r="155" spans="1:5" ht="39.950000000000003" customHeight="1">
      <c r="A155" s="391" t="str">
        <f>ORÇAMENTO!D215</f>
        <v>PORTA PAPEL HIGIÊNICO DE LOUÇA BRANCA PARA EMBUTIR COM ROLETE 15 X 15 CM - FORNECIMENTO E INSTALAÇÃO</v>
      </c>
      <c r="B155" s="147">
        <f>ORÇAMENTO!I215</f>
        <v>4369.91</v>
      </c>
      <c r="C155" s="148">
        <f>B155/'PLANILHA RESUMO'!$C$44</f>
        <v>3.9941979710889303E-4</v>
      </c>
      <c r="D155" s="148">
        <f t="shared" si="2"/>
        <v>0.98971697683621096</v>
      </c>
      <c r="E155" s="392" t="s">
        <v>1150</v>
      </c>
    </row>
    <row r="156" spans="1:5" ht="39.950000000000003" customHeight="1">
      <c r="A156" s="391" t="str">
        <f>ORÇAMENTO!D102</f>
        <v>TUBO DE PVC RÍGIDO SOLDÁVEL BRANCO, PARA ESGOTO, DIÂMETRO 40MM (1 1/2"), INCLUSIVE CONEXÕES</v>
      </c>
      <c r="B156" s="147">
        <f>ORÇAMENTO!I102</f>
        <v>4145.66</v>
      </c>
      <c r="C156" s="148">
        <f>B156/'PLANILHA RESUMO'!$C$44</f>
        <v>3.7892283275455408E-4</v>
      </c>
      <c r="D156" s="148">
        <f t="shared" si="2"/>
        <v>0.9900958996689655</v>
      </c>
      <c r="E156" s="392" t="s">
        <v>1150</v>
      </c>
    </row>
    <row r="157" spans="1:5" ht="39.950000000000003" customHeight="1">
      <c r="A157" s="391" t="str">
        <f>ORÇAMENTO!D167</f>
        <v>CAIXA DE INSPEÇÃO EM PVC, DIÂMETRO 300 MM, REF TEL-552, MARCA DE REFERÊNCIA TERMOTÉCNICA OU EQUIVALENTE, INCLUSIVE ESCAVAÇÃO E REATERRO</v>
      </c>
      <c r="B157" s="147">
        <f>ORÇAMENTO!I167</f>
        <v>4073.24</v>
      </c>
      <c r="C157" s="148">
        <f>B157/'PLANILHA RESUMO'!$C$44</f>
        <v>3.7230347864734684E-4</v>
      </c>
      <c r="D157" s="148">
        <f t="shared" si="2"/>
        <v>0.99046820314761286</v>
      </c>
      <c r="E157" s="392" t="s">
        <v>1150</v>
      </c>
    </row>
    <row r="158" spans="1:5" ht="39.950000000000003" customHeight="1">
      <c r="A158" s="391" t="str">
        <f>ORÇAMENTO!D100</f>
        <v>TUBO DE PVC RÍGIDO SOLDÁVEL BRANCO, PARA ESGOTO, DIÂMETRO 50MM (2"), INCLUSIVE CONEXÕES</v>
      </c>
      <c r="B158" s="147">
        <f>ORÇAMENTO!I100</f>
        <v>3877.79</v>
      </c>
      <c r="C158" s="148">
        <f>B158/'PLANILHA RESUMO'!$C$44</f>
        <v>3.5443890035055512E-4</v>
      </c>
      <c r="D158" s="148">
        <f t="shared" si="2"/>
        <v>0.99082264204796344</v>
      </c>
      <c r="E158" s="392" t="s">
        <v>1150</v>
      </c>
    </row>
    <row r="159" spans="1:5" ht="39.950000000000003" customHeight="1">
      <c r="A159" s="391" t="str">
        <f>ORÇAMENTO!D124</f>
        <v>INTERRUPTOR DIFERENCIAL DR 25A, 30MA, 2 MÓDULOS</v>
      </c>
      <c r="B159" s="147">
        <f>ORÇAMENTO!I124</f>
        <v>3778.9360919999995</v>
      </c>
      <c r="C159" s="148">
        <f>B159/'PLANILHA RESUMO'!$C$44</f>
        <v>3.4540342642162261E-4</v>
      </c>
      <c r="D159" s="148">
        <f t="shared" si="2"/>
        <v>0.99116804547438508</v>
      </c>
      <c r="E159" s="392" t="s">
        <v>1150</v>
      </c>
    </row>
    <row r="160" spans="1:5" ht="39.950000000000003" customHeight="1">
      <c r="A160" s="391" t="str">
        <f>ORÇAMENTO!D161</f>
        <v>PLACA DE SINALIZAÇÃO DE SEGURANÇA CODIGO 14 - 315/158(NBR 13.434); CÓDIGO S3(NT 14/2010-ES) ("SAIDA DE EMERGÊNCIA" - SETA VERTICAL)</v>
      </c>
      <c r="B160" s="147">
        <f>ORÇAMENTO!I161</f>
        <v>3732.19</v>
      </c>
      <c r="C160" s="148">
        <f>B160/'PLANILHA RESUMO'!$C$44</f>
        <v>3.4113072639295537E-4</v>
      </c>
      <c r="D160" s="148">
        <f t="shared" si="2"/>
        <v>0.99150917620077805</v>
      </c>
      <c r="E160" s="392" t="s">
        <v>1150</v>
      </c>
    </row>
    <row r="161" spans="1:5" ht="39.950000000000003" customHeight="1">
      <c r="A161" s="391" t="str">
        <f>ORÇAMENTO!D189</f>
        <v>CUBA EM AÇO INOX Nº 02(DIM.560X340X150)MM, MARCAS DE REFERÊNCIA FRANKE, STRAKE, TRAMONTINA, INCLUSIVE VÁLVULA DE METAL 31/2" E SIFÃO CROMADO 1 X 1/2", EXCL. TORNEIRA</v>
      </c>
      <c r="B161" s="147">
        <f>ORÇAMENTO!I189</f>
        <v>3725.61</v>
      </c>
      <c r="C161" s="148">
        <f>B161/'PLANILHA RESUMO'!$C$44</f>
        <v>3.4052929930064075E-4</v>
      </c>
      <c r="D161" s="148">
        <f t="shared" si="2"/>
        <v>0.99184970550007867</v>
      </c>
      <c r="E161" s="392" t="s">
        <v>1150</v>
      </c>
    </row>
    <row r="162" spans="1:5" ht="39.950000000000003" customHeight="1">
      <c r="A162" s="391" t="str">
        <f>ORÇAMENTO!D95</f>
        <v>PONTO COM REGISTRO DE PRESSÃO (CHUVEIRO, CAIXA DE DESCARGA, ETC...)</v>
      </c>
      <c r="B162" s="147">
        <f>ORÇAMENTO!I95</f>
        <v>3724.99</v>
      </c>
      <c r="C162" s="148">
        <f>B162/'PLANILHA RESUMO'!$C$44</f>
        <v>3.4047262987856855E-4</v>
      </c>
      <c r="D162" s="148">
        <f t="shared" si="2"/>
        <v>0.99219017812995725</v>
      </c>
      <c r="E162" s="392" t="s">
        <v>1150</v>
      </c>
    </row>
    <row r="163" spans="1:5" ht="39.950000000000003" customHeight="1">
      <c r="A163" s="391" t="str">
        <f>ORÇAMENTO!D47</f>
        <v>SOLEIRA DE GRANITO CINZA, ESPESSURA 3 CM E LARGURA DE 3 CM, CONFORME DETALHE EM PROJETO</v>
      </c>
      <c r="B163" s="147">
        <f>ORÇAMENTO!I47</f>
        <v>3521.5577549999994</v>
      </c>
      <c r="C163" s="148">
        <f>B163/'PLANILHA RESUMO'!$C$44</f>
        <v>3.2187845608018214E-4</v>
      </c>
      <c r="D163" s="148">
        <f t="shared" si="2"/>
        <v>0.99251205658603747</v>
      </c>
      <c r="E163" s="392" t="s">
        <v>1150</v>
      </c>
    </row>
    <row r="164" spans="1:5" ht="39.950000000000003" customHeight="1">
      <c r="A164" s="391" t="str">
        <f>ORÇAMENTO!D219</f>
        <v>REFLETOR SLIM LED 100W DE POTÊNCIA, BRANCO FRIO, 6500K, AUTOVOLT, MARCA G-LIGHT OU SIMILAR</v>
      </c>
      <c r="B164" s="147">
        <f>ORÇAMENTO!I219</f>
        <v>3340.6848005999996</v>
      </c>
      <c r="C164" s="148">
        <f>B164/'PLANILHA RESUMO'!$C$44</f>
        <v>3.0534625318608729E-4</v>
      </c>
      <c r="D164" s="148">
        <f t="shared" si="2"/>
        <v>0.9928174028392236</v>
      </c>
      <c r="E164" s="392" t="s">
        <v>1150</v>
      </c>
    </row>
    <row r="165" spans="1:5" ht="39.950000000000003" customHeight="1">
      <c r="A165" s="391" t="str">
        <f>ORÇAMENTO!D212</f>
        <v>ADAPTADOR DE PVC SOLDÁVEL COM FLANGES LIVRES PARA CAIXA D'ÁGUA, DIÂMETRO 75MM (2 1/2")</v>
      </c>
      <c r="B165" s="147">
        <f>ORÇAMENTO!I212</f>
        <v>3309.67</v>
      </c>
      <c r="C165" s="148">
        <f>B165/'PLANILHA RESUMO'!$C$44</f>
        <v>3.0251142927368988E-4</v>
      </c>
      <c r="D165" s="148">
        <f t="shared" si="2"/>
        <v>0.99311991426849733</v>
      </c>
      <c r="E165" s="392" t="s">
        <v>1150</v>
      </c>
    </row>
    <row r="166" spans="1:5" ht="39.950000000000003" customHeight="1">
      <c r="A166" s="391" t="str">
        <f>ORÇAMENTO!D143</f>
        <v>CABO DE COBRE TERMOPLÁSTICO (PVC) FLEXÍVEL ISOLADO 0,6/1KV, ANTI-CHAMA 90ºC HEPR - 16,0 MM2</v>
      </c>
      <c r="B166" s="147">
        <f>ORÇAMENTO!I143</f>
        <v>3237.6905889</v>
      </c>
      <c r="C166" s="148">
        <f>B166/'PLANILHA RESUMO'!$C$44</f>
        <v>2.9593234600250589E-4</v>
      </c>
      <c r="D166" s="148">
        <f t="shared" si="2"/>
        <v>0.99341584661449989</v>
      </c>
      <c r="E166" s="392" t="s">
        <v>1150</v>
      </c>
    </row>
    <row r="167" spans="1:5" ht="39.950000000000003" customHeight="1">
      <c r="A167" s="391" t="str">
        <f>ORÇAMENTO!D84</f>
        <v xml:space="preserve"> LASTRO DE CONCRETO NÃO ESTRUTURAL, ESPESSURA DE 6 CM</v>
      </c>
      <c r="B167" s="147">
        <f>ORÇAMENTO!I84</f>
        <v>3051.9153755999996</v>
      </c>
      <c r="C167" s="148">
        <f>B167/'PLANILHA RESUMO'!$C$44</f>
        <v>2.7895206540081211E-4</v>
      </c>
      <c r="D167" s="148">
        <f t="shared" si="2"/>
        <v>0.99369479867990074</v>
      </c>
      <c r="E167" s="392" t="s">
        <v>1150</v>
      </c>
    </row>
    <row r="168" spans="1:5" ht="39.950000000000003" customHeight="1">
      <c r="A168" s="391" t="str">
        <f>ORÇAMENTO!D220</f>
        <v>INTERRUPTOR SIMPLES (1 MÓDULO), 10A/250V, SEM SUPORTE E SEM PLACA - FORNECIMENTO E INSTALAÇÃO. AF_12/2015</v>
      </c>
      <c r="B168" s="147">
        <f>ORÇAMENTO!I220</f>
        <v>2616.7122419999996</v>
      </c>
      <c r="C168" s="148">
        <f>B168/'PLANILHA RESUMO'!$C$44</f>
        <v>2.3917350077964911E-4</v>
      </c>
      <c r="D168" s="148">
        <f t="shared" si="2"/>
        <v>0.99393397218068036</v>
      </c>
      <c r="E168" s="392" t="s">
        <v>1150</v>
      </c>
    </row>
    <row r="169" spans="1:5" ht="39.950000000000003" customHeight="1">
      <c r="A169" s="391" t="str">
        <f>ORÇAMENTO!D7</f>
        <v>PLACA DE OBRA NAS DIMENSÕES DE 2.0 X 4.0 M, PADRÃO DER</v>
      </c>
      <c r="B169" s="147">
        <f>ORÇAMENTO!I7</f>
        <v>2516.8000000000002</v>
      </c>
      <c r="C169" s="148">
        <f>B169/'PLANILHA RESUMO'!$C$44</f>
        <v>2.3004129269565325E-4</v>
      </c>
      <c r="D169" s="148">
        <f t="shared" si="2"/>
        <v>0.99416401347337602</v>
      </c>
      <c r="E169" s="392" t="s">
        <v>1150</v>
      </c>
    </row>
    <row r="170" spans="1:5" ht="39.950000000000003" customHeight="1">
      <c r="A170" s="391" t="str">
        <f>ORÇAMENTO!D42</f>
        <v>FORNECIMENTO E INSTALAÇÃO DE PORTA CORTA-FOGO PARA SAÍDA DE EMERGÊNCIA DIM.: 80X210X5CM, CONFORME ABNT NBR 11742P, CLASSE P-90, INCL. MARCO, 3 PARES DE DOBRADIÇAAS C/MOLA, BARRA ANTI-PANICO, PINTURA ESMALTE SINTETICO COR VERMELHA</v>
      </c>
      <c r="B170" s="147">
        <f>ORÇAMENTO!I42</f>
        <v>2507.7045197646357</v>
      </c>
      <c r="C170" s="148">
        <f>B170/'PLANILHA RESUMO'!$C$44</f>
        <v>2.2920994494015777E-4</v>
      </c>
      <c r="D170" s="148">
        <f t="shared" si="2"/>
        <v>0.99439322341831615</v>
      </c>
      <c r="E170" s="392" t="s">
        <v>1150</v>
      </c>
    </row>
    <row r="171" spans="1:5" ht="39.950000000000003" customHeight="1">
      <c r="A171" s="391" t="str">
        <f>ORÇAMENTO!D46</f>
        <v>PORTA DE MADEIRA 0,60 X 2,10 M, INTERNA, COM BATENTE, GUARNIÇÃO E FERRAGEM</v>
      </c>
      <c r="B171" s="147">
        <f>ORÇAMENTO!I46</f>
        <v>2483.0170525019998</v>
      </c>
      <c r="C171" s="148">
        <f>B171/'PLANILHA RESUMO'!$C$44</f>
        <v>2.2695345380757735E-4</v>
      </c>
      <c r="D171" s="148">
        <f t="shared" si="2"/>
        <v>0.99462017687212378</v>
      </c>
      <c r="E171" s="392" t="s">
        <v>1150</v>
      </c>
    </row>
    <row r="172" spans="1:5" ht="39.950000000000003" customHeight="1">
      <c r="A172" s="391" t="str">
        <f>ORÇAMENTO!D216</f>
        <v>RALO SEMI ESFÉRICO TIPO ABACAXI 150MM</v>
      </c>
      <c r="B172" s="147">
        <f>ORÇAMENTO!I216</f>
        <v>2450.56</v>
      </c>
      <c r="C172" s="148">
        <f>B172/'PLANILHA RESUMO'!$C$44</f>
        <v>2.2398680476329465E-4</v>
      </c>
      <c r="D172" s="148">
        <f t="shared" si="2"/>
        <v>0.99484416367688711</v>
      </c>
      <c r="E172" s="392" t="s">
        <v>1150</v>
      </c>
    </row>
    <row r="173" spans="1:5" ht="39.950000000000003" customHeight="1">
      <c r="A173" s="391" t="str">
        <f>ORÇAMENTO!D211</f>
        <v>CUBA DE EMBUTIR DE AÇO CUBA EM AÇO INOX D=35CM, INCLUSO VÁLVULA TIPO AMERICANA EM METAL CROMADO E SIFÃO FLEXÍVEL EM PVC - FORNECIMENTO E INSTALAÇÃO. AF_01/2020</v>
      </c>
      <c r="B173" s="147">
        <f>ORÇAMENTO!I211</f>
        <v>2423.66</v>
      </c>
      <c r="C173" s="148">
        <f>B173/'PLANILHA RESUMO'!$C$44</f>
        <v>2.2152808306371061E-4</v>
      </c>
      <c r="D173" s="148">
        <f t="shared" si="2"/>
        <v>0.99506569175995085</v>
      </c>
      <c r="E173" s="392" t="s">
        <v>1150</v>
      </c>
    </row>
    <row r="174" spans="1:5" ht="39.950000000000003" customHeight="1">
      <c r="A174" s="391" t="str">
        <f>ORÇAMENTO!D200</f>
        <v>RESERVATÓRIO DE POLIETILENO DE 1000L, INCLUSIVE PEÇA DE MADEIRA 6X16CM PARA APOIO, EXCLUSIVE FLANGES E TORNEIRA DE BÓIA</v>
      </c>
      <c r="B174" s="147">
        <f>ORÇAMENTO!I200</f>
        <v>2395.31</v>
      </c>
      <c r="C174" s="148">
        <f>B174/'PLANILHA RESUMO'!$C$44</f>
        <v>2.1893682803831259E-4</v>
      </c>
      <c r="D174" s="148">
        <f t="shared" si="2"/>
        <v>0.99528462858798916</v>
      </c>
      <c r="E174" s="392" t="s">
        <v>1150</v>
      </c>
    </row>
    <row r="175" spans="1:5" ht="39.950000000000003" customHeight="1">
      <c r="A175" s="391" t="str">
        <f>ORÇAMENTO!D203</f>
        <v>RALO SIFONADO EM PVC 100X100MM, COM GRELHA PVC</v>
      </c>
      <c r="B175" s="147">
        <f>ORÇAMENTO!I203</f>
        <v>2345.7600000000002</v>
      </c>
      <c r="C175" s="148">
        <f>B175/'PLANILHA RESUMO'!$C$44</f>
        <v>2.1440784438722012E-4</v>
      </c>
      <c r="D175" s="148">
        <f t="shared" si="2"/>
        <v>0.99549903643237636</v>
      </c>
      <c r="E175" s="392" t="s">
        <v>1150</v>
      </c>
    </row>
    <row r="176" spans="1:5" ht="39.950000000000003" customHeight="1">
      <c r="A176" s="391" t="str">
        <f>ORÇAMENTO!D92</f>
        <v>CAIXA DE GORDURA DE ALV. BLOCO CONCRETO 9X19X39CM, DIM.60X60CM E HMÁX=1M, COM TAMPA EM CONCRETO ESP.5CM, LASTRO CONCRETO ESP.10CM, REVESTIDA INTERN. C/ CHAPISCO E REBOCO IMPERMEAB, ESCAVAÇÃO, REATERRO E PAREDE INTERNA EM CONCRETO</v>
      </c>
      <c r="B176" s="147">
        <f>ORÇAMENTO!I92</f>
        <v>2315.9</v>
      </c>
      <c r="C176" s="148">
        <f>B176/'PLANILHA RESUMO'!$C$44</f>
        <v>2.1167857189838816E-4</v>
      </c>
      <c r="D176" s="148">
        <f t="shared" si="2"/>
        <v>0.99571071500427477</v>
      </c>
      <c r="E176" s="392" t="s">
        <v>1150</v>
      </c>
    </row>
    <row r="177" spans="1:5" ht="39.950000000000003" customHeight="1">
      <c r="A177" s="391" t="str">
        <f>ORÇAMENTO!D157</f>
        <v>REGISTRO DE GAVETA BRUTO DIAM. 65MM (21/2")</v>
      </c>
      <c r="B177" s="147">
        <f>ORÇAMENTO!I157</f>
        <v>2159.9</v>
      </c>
      <c r="C177" s="148">
        <f>B177/'PLANILHA RESUMO'!$C$44</f>
        <v>1.9741981408667413E-4</v>
      </c>
      <c r="D177" s="148">
        <f t="shared" si="2"/>
        <v>0.99590813481836149</v>
      </c>
      <c r="E177" s="392" t="s">
        <v>1150</v>
      </c>
    </row>
    <row r="178" spans="1:5" ht="39.950000000000003" customHeight="1">
      <c r="A178" s="391" t="str">
        <f>ORÇAMENTO!D214</f>
        <v>TORNEIRA DE BÓIA DE PVC, DIÂM. 1" (25MM)</v>
      </c>
      <c r="B178" s="147">
        <f>ORÇAMENTO!I214</f>
        <v>2124.98</v>
      </c>
      <c r="C178" s="148">
        <f>B178/'PLANILHA RESUMO'!$C$44</f>
        <v>1.9422804599189813E-4</v>
      </c>
      <c r="D178" s="148">
        <f t="shared" si="2"/>
        <v>0.99610236286435339</v>
      </c>
      <c r="E178" s="392" t="s">
        <v>1150</v>
      </c>
    </row>
    <row r="179" spans="1:5" ht="39.950000000000003" customHeight="1">
      <c r="A179" s="391" t="str">
        <f>ORÇAMENTO!D191</f>
        <v>TORNEIRA PRESSÃO CROMADA DIAM. 1/2" PARA PIA, MARCAS DE REFERÊNCIA FABRIMAR, DECA OU DOCOL</v>
      </c>
      <c r="B179" s="147">
        <f>ORÇAMENTO!I191</f>
        <v>2107.9699999999998</v>
      </c>
      <c r="C179" s="148">
        <f>B179/'PLANILHA RESUMO'!$C$44</f>
        <v>1.9267329297665929E-4</v>
      </c>
      <c r="D179" s="148">
        <f t="shared" si="2"/>
        <v>0.99629503615733006</v>
      </c>
      <c r="E179" s="392" t="s">
        <v>1150</v>
      </c>
    </row>
    <row r="180" spans="1:5" ht="39.950000000000003" customHeight="1">
      <c r="A180" s="391" t="str">
        <f>ORÇAMENTO!D110</f>
        <v>QUADRO DISTRIB. ENERGIA, EMBUTIDO OU SEMI EMBUTIDO, CAPAC. P/ 56 DISJ. DIN, C/BARRAM TRIF. 225A BARRA. NEUTRO E TERRA, FAB. EM CHAPA DE AÇO 12 USG COM PORTA, ESPELHO, TRINCO COM FECHAD CH</v>
      </c>
      <c r="B180" s="147">
        <f>ORÇAMENTO!I110</f>
        <v>2086.3899539999998</v>
      </c>
      <c r="C180" s="148">
        <f>B180/'PLANILHA RESUMO'!$C$44</f>
        <v>1.9070082727486667E-4</v>
      </c>
      <c r="D180" s="148">
        <f t="shared" si="2"/>
        <v>0.99648573698460496</v>
      </c>
      <c r="E180" s="392" t="s">
        <v>1150</v>
      </c>
    </row>
    <row r="181" spans="1:5" ht="39.950000000000003" customHeight="1">
      <c r="A181" s="391" t="str">
        <f>ORÇAMENTO!D223</f>
        <v>INTERRUPTOR SIMPLES (3 MÓDULOS), 10A/250V, SEM SUPORTE E SEM PLACA - FORNECIMENTO E INSTALAÇÃO. AF_12/2015</v>
      </c>
      <c r="B181" s="147">
        <f>ORÇAMENTO!I223</f>
        <v>2012.8495739999998</v>
      </c>
      <c r="C181" s="148">
        <f>B181/'PLANILHA RESUMO'!$C$44</f>
        <v>1.8397906786588321E-4</v>
      </c>
      <c r="D181" s="148">
        <f t="shared" si="2"/>
        <v>0.9966697160524709</v>
      </c>
      <c r="E181" s="392" t="s">
        <v>1150</v>
      </c>
    </row>
    <row r="182" spans="1:5" ht="39.950000000000003" customHeight="1">
      <c r="A182" s="391" t="str">
        <f>ORÇAMENTO!D208</f>
        <v>TORNEIRA PARA JARDIM DE 3/4" MARCAS DE REFERÊNCIA FABRIMAR, DECA OU DOCOL</v>
      </c>
      <c r="B182" s="147">
        <f>ORÇAMENTO!I208</f>
        <v>1968.18</v>
      </c>
      <c r="C182" s="148">
        <f>B182/'PLANILHA RESUMO'!$C$44</f>
        <v>1.7989616634525222E-4</v>
      </c>
      <c r="D182" s="148">
        <f t="shared" si="2"/>
        <v>0.99684961221881618</v>
      </c>
      <c r="E182" s="392" t="s">
        <v>1150</v>
      </c>
    </row>
    <row r="183" spans="1:5" ht="39.950000000000003" customHeight="1">
      <c r="A183" s="391" t="str">
        <f>ORÇAMENTO!D180</f>
        <v>INSTALAÇÃO BÁSICA PARA ABRIGO DE GÁS (CAPACIDADE 2 CILINDROS GLP DE 45 KG) - FORNECIMENTO E INSTALAÇÃO</v>
      </c>
      <c r="B183" s="147">
        <f>ORÇAMENTO!I180</f>
        <v>1908.7236720000001</v>
      </c>
      <c r="C183" s="148">
        <f>B183/'PLANILHA RESUMO'!$C$44</f>
        <v>1.7446172159316355E-4</v>
      </c>
      <c r="D183" s="148">
        <f t="shared" si="2"/>
        <v>0.99702407394040937</v>
      </c>
      <c r="E183" s="392" t="s">
        <v>1150</v>
      </c>
    </row>
    <row r="184" spans="1:5" ht="39.950000000000003" customHeight="1">
      <c r="A184" s="391" t="str">
        <f>ORÇAMENTO!D125</f>
        <v>ELETRODUTO FLEXÍVEL CORRUGADO 1", MARCA DE REFERÊNCIA TIGRE</v>
      </c>
      <c r="B184" s="147">
        <f>ORÇAMENTO!I125</f>
        <v>1707.8324024999999</v>
      </c>
      <c r="C184" s="148">
        <f>B184/'PLANILHA RESUMO'!$C$44</f>
        <v>1.560997987836233E-4</v>
      </c>
      <c r="D184" s="148">
        <f t="shared" si="2"/>
        <v>0.99718017373919299</v>
      </c>
      <c r="E184" s="392" t="s">
        <v>1150</v>
      </c>
    </row>
    <row r="185" spans="1:5" ht="39.950000000000003" customHeight="1">
      <c r="A185" s="391" t="str">
        <f>ORÇAMENTO!D151</f>
        <v>EXTINTOR DE INCÊNDIO PORTÁTIL COM CARGA DE CO2 DE 4 KG, CLASSE BC - FORNECIMENTO E INSTALAÇÃO. AF_10/2020_P</v>
      </c>
      <c r="B185" s="147">
        <f>ORÇAMENTO!I151</f>
        <v>1654.22</v>
      </c>
      <c r="C185" s="148">
        <f>B185/'PLANILHA RESUMO'!$C$44</f>
        <v>1.5119950222624106E-4</v>
      </c>
      <c r="D185" s="148">
        <f t="shared" si="2"/>
        <v>0.99733137324141918</v>
      </c>
      <c r="E185" s="392" t="s">
        <v>1150</v>
      </c>
    </row>
    <row r="186" spans="1:5" ht="39.950000000000003" customHeight="1">
      <c r="A186" s="391" t="str">
        <f>ORÇAMENTO!D190</f>
        <v>TORNEIRA PARA TANQUE, MARCAS DE REFERÊNCIA FABRIMAR, DECA OU DOCOL.</v>
      </c>
      <c r="B186" s="147">
        <f>ORÇAMENTO!I190</f>
        <v>1623.09</v>
      </c>
      <c r="C186" s="148">
        <f>B186/'PLANILHA RESUMO'!$C$44</f>
        <v>1.4835414882445478E-4</v>
      </c>
      <c r="D186" s="148">
        <f t="shared" si="2"/>
        <v>0.9974797273902436</v>
      </c>
      <c r="E186" s="392" t="s">
        <v>1150</v>
      </c>
    </row>
    <row r="187" spans="1:5" ht="39.950000000000003" customHeight="1">
      <c r="A187" s="391" t="str">
        <f>ORÇAMENTO!D57</f>
        <v>'FECHADURA ELÉTRICA DUPLA PRETA FORNECIMENTO E INSTALAÇÃO</v>
      </c>
      <c r="B187" s="147">
        <f>ORÇAMENTO!I57</f>
        <v>1561.1695839999998</v>
      </c>
      <c r="C187" s="148">
        <f>B187/'PLANILHA RESUMO'!$C$44</f>
        <v>1.4269448077737409E-4</v>
      </c>
      <c r="D187" s="148">
        <f t="shared" si="2"/>
        <v>0.99762242187102101</v>
      </c>
      <c r="E187" s="392" t="s">
        <v>1150</v>
      </c>
    </row>
    <row r="188" spans="1:5" ht="39.950000000000003" customHeight="1">
      <c r="A188" s="391" t="str">
        <f>ORÇAMENTO!D109</f>
        <v>QUADRO DE DISTRIBUIÇÃO DE ENERGIA, DE EMBUTIR, COM 18 DIVISÕES MODULARES, COM BARRAMENTO</v>
      </c>
      <c r="B188" s="147">
        <f>ORÇAMENTO!I109</f>
        <v>1521.6881880000001</v>
      </c>
      <c r="C188" s="148">
        <f>B188/'PLANILHA RESUMO'!$C$44</f>
        <v>1.3908579062588453E-4</v>
      </c>
      <c r="D188" s="148">
        <f t="shared" si="2"/>
        <v>0.99776150766164695</v>
      </c>
      <c r="E188" s="392" t="s">
        <v>1150</v>
      </c>
    </row>
    <row r="189" spans="1:5" ht="39.950000000000003" customHeight="1">
      <c r="A189" s="391" t="str">
        <f>ORÇAMENTO!D209</f>
        <v>BARRA DE APOIO LATERAL ARTICULADA, COM TRAVA, EM ACO INOX POLIDO, FIXADA NA PAREDE - FORNECIMENTO E INSTALAÇÃO. AF_01/2020</v>
      </c>
      <c r="B189" s="147">
        <f>ORÇAMENTO!I209</f>
        <v>1504.51</v>
      </c>
      <c r="C189" s="148">
        <f>B189/'PLANILHA RESUMO'!$C$44</f>
        <v>1.3751566484167881E-4</v>
      </c>
      <c r="D189" s="148">
        <f t="shared" si="2"/>
        <v>0.99789902332648861</v>
      </c>
      <c r="E189" s="392" t="s">
        <v>1150</v>
      </c>
    </row>
    <row r="190" spans="1:5" ht="39.950000000000003" customHeight="1">
      <c r="A190" s="391" t="str">
        <f>ORÇAMENTO!D83</f>
        <v>REGULARIZAÇÃO DE BASE P/ REVESTIMENTO CERÂMICO, COM ARGAMASSA DE CIMENTO E AREIA NO TRAÇO 1:5, ESPESSURA 3CM</v>
      </c>
      <c r="B190" s="147">
        <f>ORÇAMENTO!I83</f>
        <v>1494.0338867999999</v>
      </c>
      <c r="C190" s="148">
        <f>B190/'PLANILHA RESUMO'!$C$44</f>
        <v>1.3655812406650637E-4</v>
      </c>
      <c r="D190" s="148">
        <f t="shared" si="2"/>
        <v>0.99803558145055515</v>
      </c>
      <c r="E190" s="392" t="s">
        <v>1150</v>
      </c>
    </row>
    <row r="191" spans="1:5" ht="39.950000000000003" customHeight="1">
      <c r="A191" s="391" t="str">
        <f>ORÇAMENTO!D104</f>
        <v>TUBO DE PVC RÍGIDO SOLDÁVEL BRANCO, PARA ESGOTO, DIÂMETRO 75MM (3"), INCLUSIVE CONEXÕES</v>
      </c>
      <c r="B191" s="147">
        <f>ORÇAMENTO!I104</f>
        <v>1464.24</v>
      </c>
      <c r="C191" s="148">
        <f>B191/'PLANILHA RESUMO'!$C$44</f>
        <v>1.3383489447579597E-4</v>
      </c>
      <c r="D191" s="148">
        <f t="shared" si="2"/>
        <v>0.99816941634503098</v>
      </c>
      <c r="E191" s="392" t="s">
        <v>1150</v>
      </c>
    </row>
    <row r="192" spans="1:5" ht="39.950000000000003" customHeight="1">
      <c r="A192" s="391" t="str">
        <f>ORÇAMENTO!D127</f>
        <v>ELETRODUTO DE PVC RÍGIDO ROSCÁVEL, DIÂM. 1 1/2" (50MM), INCLUSIVE CONEXÕES</v>
      </c>
      <c r="B192" s="147">
        <f>ORÇAMENTO!I127</f>
        <v>1429.8042905999998</v>
      </c>
      <c r="C192" s="148">
        <f>B192/'PLANILHA RESUMO'!$C$44</f>
        <v>1.3068739165266027E-4</v>
      </c>
      <c r="D192" s="148">
        <f t="shared" si="2"/>
        <v>0.99830010373668365</v>
      </c>
      <c r="E192" s="392" t="s">
        <v>1150</v>
      </c>
    </row>
    <row r="193" spans="1:5" ht="39.950000000000003" customHeight="1">
      <c r="A193" s="391" t="str">
        <f>ORÇAMENTO!D207</f>
        <v>BANCO ARTICULADO, EM ACO INOX, PARA PCD, FIXADO NA PAREDE - FORNECIMENTO E INSTALAÇÃO. AF_01/2020</v>
      </c>
      <c r="B193" s="147">
        <f>ORÇAMENTO!I207</f>
        <v>1389.78</v>
      </c>
      <c r="C193" s="148">
        <f>B193/'PLANILHA RESUMO'!$C$44</f>
        <v>1.2702907968951244E-4</v>
      </c>
      <c r="D193" s="148">
        <f t="shared" si="2"/>
        <v>0.99842713281637319</v>
      </c>
      <c r="E193" s="392" t="s">
        <v>1150</v>
      </c>
    </row>
    <row r="194" spans="1:5" ht="39.950000000000003" customHeight="1">
      <c r="A194" s="391" t="str">
        <f>ORÇAMENTO!D197</f>
        <v xml:space="preserve">CHUVEIRO COM DESVIADOR FLEXIVEL E DUCHA MANUAL, MOD. 1975C REF. DECA OU EQUIVALENTE </v>
      </c>
      <c r="B194" s="147">
        <f>ORÇAMENTO!I197</f>
        <v>1322.48</v>
      </c>
      <c r="C194" s="148">
        <f>B194/'PLANILHA RESUMO'!$C$44</f>
        <v>1.2087770532586915E-4</v>
      </c>
      <c r="D194" s="148">
        <f t="shared" si="2"/>
        <v>0.99854801052169906</v>
      </c>
      <c r="E194" s="392" t="s">
        <v>1150</v>
      </c>
    </row>
    <row r="195" spans="1:5" ht="39.950000000000003" customHeight="1">
      <c r="A195" s="391" t="str">
        <f>ORÇAMENTO!D155</f>
        <v>PRESOSTATO LF5516-03W</v>
      </c>
      <c r="B195" s="147">
        <f>ORÇAMENTO!I155</f>
        <v>1167.81</v>
      </c>
      <c r="C195" s="148">
        <f>B195/'PLANILHA RESUMO'!$C$44</f>
        <v>1.0674051256472933E-4</v>
      </c>
      <c r="D195" s="148">
        <f t="shared" si="2"/>
        <v>0.99865475103426382</v>
      </c>
      <c r="E195" s="392" t="s">
        <v>1150</v>
      </c>
    </row>
    <row r="196" spans="1:5" ht="39.950000000000003" customHeight="1">
      <c r="A196" s="391" t="str">
        <f>ORÇAMENTO!D136</f>
        <v>FIO OU CABO DE COBRE TERMOPLÁSTICO, COM ISOLAMENTO PARA 750V, SEÇÃO DE 10.0 MM2</v>
      </c>
      <c r="B196" s="147">
        <f>ORÇAMENTO!I136</f>
        <v>1162.8631055999997</v>
      </c>
      <c r="C196" s="148">
        <f>B196/'PLANILHA RESUMO'!$C$44</f>
        <v>1.0628835507005159E-4</v>
      </c>
      <c r="D196" s="148">
        <f t="shared" si="2"/>
        <v>0.99876103938933392</v>
      </c>
      <c r="E196" s="392" t="s">
        <v>1150</v>
      </c>
    </row>
    <row r="197" spans="1:5" ht="39.950000000000003" customHeight="1">
      <c r="A197" s="391" t="str">
        <f>ORÇAMENTO!D40</f>
        <v>MARCO DE MADEIRA DE LEI DE 1ª (PEROBA, IPÊ, ANGELIM PEDRA OU EQUIVALENTE) COM 15X3 CM DE BATENTE, NAS DIMENSÕES DE 1.60 X 2.10 M</v>
      </c>
      <c r="B197" s="147">
        <f>ORÇAMENTO!I40</f>
        <v>1057.6384323647999</v>
      </c>
      <c r="C197" s="148">
        <f>B197/'PLANILHA RESUMO'!$C$44</f>
        <v>9.6670578586221693E-5</v>
      </c>
      <c r="D197" s="148">
        <f t="shared" si="2"/>
        <v>0.99885770996792012</v>
      </c>
      <c r="E197" s="392" t="s">
        <v>1150</v>
      </c>
    </row>
    <row r="198" spans="1:5" ht="39.950000000000003" customHeight="1">
      <c r="A198" s="391" t="str">
        <f>ORÇAMENTO!D221</f>
        <v>INTERRUPTOR SIMPLES (2 MÓDULOS), 10A/250V, SEM SUPORTE E SEM PLACA - FORNECIMENTO E INSTALAÇÃO. AF_12/2015</v>
      </c>
      <c r="B198" s="147">
        <f>ORÇAMENTO!I221</f>
        <v>1048.7689739999998</v>
      </c>
      <c r="C198" s="148">
        <f>B198/'PLANILHA RESUMO'!$C$44</f>
        <v>9.5859889748114234E-5</v>
      </c>
      <c r="D198" s="148">
        <f t="shared" si="2"/>
        <v>0.99895356985766826</v>
      </c>
      <c r="E198" s="392" t="s">
        <v>1150</v>
      </c>
    </row>
    <row r="199" spans="1:5" ht="39.950000000000003" customHeight="1">
      <c r="A199" s="391" t="str">
        <f>ORÇAMENTO!D113</f>
        <v>MINI-DISJUNTOR MONOPOLAR 20 A, CURVA C - 5KA 220/127VCA (NBR IEC 60947-2), REF. SIEMENS, GE, SCHNEIDER OU EQUIVALENTE</v>
      </c>
      <c r="B199" s="147">
        <f>ORÇAMENTO!I113</f>
        <v>1022.5361069999999</v>
      </c>
      <c r="C199" s="148">
        <f>B199/'PLANILHA RESUMO'!$C$44</f>
        <v>9.346214553490972E-5</v>
      </c>
      <c r="D199" s="148">
        <f t="shared" ref="D199:D222" si="3">C199+D198</f>
        <v>0.99904703200320322</v>
      </c>
      <c r="E199" s="392" t="s">
        <v>1150</v>
      </c>
    </row>
    <row r="200" spans="1:5" ht="39.950000000000003" customHeight="1">
      <c r="A200" s="391" t="str">
        <f>ORÇAMENTO!D160</f>
        <v>ABRIGO PARA HIDRANTE DE RECALQUE NO PASSEIO EM CAIXA DE ALVENARIA 60X40CM EM BLOCO DE CONCRETO INCLUSIVE REGISTRO DE RECALQUE Ø 65 MM (2 1/2") E TAMPA DE FERRO FUNDIDO 40X40CM COM INSCRIÇÃO INCÊNDIO</v>
      </c>
      <c r="B200" s="147">
        <f>ORÇAMENTO!I160</f>
        <v>999.25</v>
      </c>
      <c r="C200" s="148">
        <f>B200/'PLANILHA RESUMO'!$C$44</f>
        <v>9.1333741944584981E-5</v>
      </c>
      <c r="D200" s="148">
        <f t="shared" si="3"/>
        <v>0.99913836574514781</v>
      </c>
      <c r="E200" s="392" t="s">
        <v>1150</v>
      </c>
    </row>
    <row r="201" spans="1:5" ht="39.950000000000003" customHeight="1">
      <c r="A201" s="391" t="str">
        <f>ORÇAMENTO!D159</f>
        <v>HIDRANTE DE RECALQUE NO PASSEIO EM CAIXA METÁLICA DE 40X60X40CM, INCL. REGISTRO GLOBO ANGULAR 90º DE 63MM, ADAPTADOR P/ ENGATE RÁPIDO E TAMPA C/ CORRENTE</v>
      </c>
      <c r="B201" s="147">
        <f>ORÇAMENTO!I159</f>
        <v>977.67</v>
      </c>
      <c r="C201" s="148">
        <f>B201/'PLANILHA RESUMO'!$C$44</f>
        <v>8.9361280447297872E-5</v>
      </c>
      <c r="D201" s="148">
        <f t="shared" si="3"/>
        <v>0.99922772702559515</v>
      </c>
      <c r="E201" s="392" t="s">
        <v>1150</v>
      </c>
    </row>
    <row r="202" spans="1:5" ht="39.950000000000003" customHeight="1">
      <c r="A202" s="391" t="str">
        <f>ORÇAMENTO!D179</f>
        <v>TUBO, PEX, MULTICAMADA, DN 16, INSTALADO EM IMPLANTAÇÃO DE INSTALAÇÕES DE GÁS - FORNECIMENTO E INSTALAÇÃO. AF_01/2020</v>
      </c>
      <c r="B202" s="147">
        <f>ORÇAMENTO!I179</f>
        <v>944.85095999999987</v>
      </c>
      <c r="C202" s="148">
        <f>B202/'PLANILHA RESUMO'!$C$44</f>
        <v>8.6361544915419938E-5</v>
      </c>
      <c r="D202" s="148">
        <f t="shared" si="3"/>
        <v>0.99931408857051052</v>
      </c>
      <c r="E202" s="392" t="s">
        <v>1150</v>
      </c>
    </row>
    <row r="203" spans="1:5" ht="39.950000000000003" customHeight="1">
      <c r="A203" s="391" t="str">
        <f>ORÇAMENTO!D185</f>
        <v>LAVATÓRIO COM COLUNA PADRÃO POPULAR, MARCAS DE REFERÊNCIA DECA, CELITE OU IDEAL STANDARD, INCLUSIVE ACESSÓRIOS EM PVC, EXCETO APARELHO MISTURADOR</v>
      </c>
      <c r="B203" s="147">
        <f>ORÇAMENTO!I185</f>
        <v>898.91</v>
      </c>
      <c r="C203" s="148">
        <f>B203/'PLANILHA RESUMO'!$C$44</f>
        <v>8.2162435798255573E-5</v>
      </c>
      <c r="D203" s="148">
        <f t="shared" si="3"/>
        <v>0.9993962510063088</v>
      </c>
      <c r="E203" s="392" t="s">
        <v>1150</v>
      </c>
    </row>
    <row r="204" spans="1:5" ht="39.950000000000003" customHeight="1">
      <c r="A204" s="391" t="str">
        <f>ORÇAMENTO!D204</f>
        <v>BARRA DE APOIO EM "L", EM ACO INOX POLIDO 80 X 80 CM, FIXADA NA PAREDE - FORNECIMENTO E INSTALACAO. AF_01/2020</v>
      </c>
      <c r="B204" s="147">
        <f>ORÇAMENTO!I204</f>
        <v>855.85</v>
      </c>
      <c r="C204" s="148">
        <f>B204/'PLANILHA RESUMO'!$C$44</f>
        <v>7.822665303304785E-5</v>
      </c>
      <c r="D204" s="148">
        <f t="shared" si="3"/>
        <v>0.99947447765934183</v>
      </c>
      <c r="E204" s="392" t="s">
        <v>1150</v>
      </c>
    </row>
    <row r="205" spans="1:5" ht="39.950000000000003" customHeight="1">
      <c r="A205" s="391" t="str">
        <f>ORÇAMENTO!D114</f>
        <v>MINI-DISJUNTOR BIPOLAR 25 A, CURVA C - 5KA 220/127VCA (NBR IEC 60947-2), REF. SIEMENS, GE, SCHNEIDER OU EQUIVALENTE</v>
      </c>
      <c r="B205" s="147">
        <f>ORÇAMENTO!I114</f>
        <v>821.02766999999983</v>
      </c>
      <c r="C205" s="148">
        <f>B205/'PLANILHA RESUMO'!$C$44</f>
        <v>7.5043812200294087E-5</v>
      </c>
      <c r="D205" s="148">
        <f t="shared" si="3"/>
        <v>0.99954952147154208</v>
      </c>
      <c r="E205" s="392" t="s">
        <v>1150</v>
      </c>
    </row>
    <row r="206" spans="1:5" ht="39.950000000000003" customHeight="1">
      <c r="A206" s="391" t="str">
        <f>ORÇAMENTO!D119</f>
        <v>MINI-DISJUNTOR TRIPOLAR 80 A, CURVA C - 5KA 240VCA (NBR IEC 60947-2), REF. SIEMENS, GE, SCHNEIDER OU EQUIVALENTE</v>
      </c>
      <c r="B206" s="147">
        <f>ORÇAMENTO!I119</f>
        <v>811.75066799999991</v>
      </c>
      <c r="C206" s="148">
        <f>B206/'PLANILHA RESUMO'!$C$44</f>
        <v>7.4195872939160847E-5</v>
      </c>
      <c r="D206" s="148">
        <f t="shared" si="3"/>
        <v>0.99962371734448119</v>
      </c>
      <c r="E206" s="392" t="s">
        <v>1150</v>
      </c>
    </row>
    <row r="207" spans="1:5" ht="39.950000000000003" customHeight="1">
      <c r="A207" s="391" t="str">
        <f>ORÇAMENTO!D11</f>
        <v>PADRÃO DE ENTRADA D' ÁGUA COM CAVALETE DE PVC PARA HIDRÔMETRO COM DIÂMETRO DE 3/4" - PADRÃO 1C DA CESAN. INSTALADO EM VÃO DE MURO PROTEGIDO COM GRADEAMENTO. INCLUSIVE BASE DE CONCRETO MAGRO, TUBULAÇÃO, CONEXÕES E REGISTRO. CONFERIR DETALHE.</v>
      </c>
      <c r="B207" s="147">
        <f>ORÇAMENTO!I11</f>
        <v>541.15</v>
      </c>
      <c r="C207" s="148">
        <f>B207/'PLANILHA RESUMO'!$C$44</f>
        <v>4.9462351216724705E-5</v>
      </c>
      <c r="D207" s="148">
        <f t="shared" si="3"/>
        <v>0.99967317969569791</v>
      </c>
      <c r="E207" s="392" t="s">
        <v>1150</v>
      </c>
    </row>
    <row r="208" spans="1:5" ht="50.1" customHeight="1">
      <c r="A208" s="391" t="str">
        <f>ORÇAMENTO!D193</f>
        <v>TANQUE EM MÁRMORE SINTÉTICO COM 2 BOJOS, INCLUSIVE VÁLVULA E SIFÃO EM PVC</v>
      </c>
      <c r="B208" s="147">
        <f>ORÇAMENTO!I193</f>
        <v>473.7</v>
      </c>
      <c r="C208" s="148">
        <f>B208/'PLANILHA RESUMO'!$C$44</f>
        <v>4.3297266509031683E-5</v>
      </c>
      <c r="D208" s="148">
        <f t="shared" si="3"/>
        <v>0.99971647696220689</v>
      </c>
      <c r="E208" s="392" t="s">
        <v>1150</v>
      </c>
    </row>
    <row r="209" spans="1:5" ht="39.950000000000003" customHeight="1">
      <c r="A209" s="391" t="str">
        <f>ORÇAMENTO!D195</f>
        <v>CHUVEIRO ELÉTRICO TIPO DUCHA LORENZET OU CORONA</v>
      </c>
      <c r="B209" s="147">
        <f>ORÇAMENTO!I195</f>
        <v>381.1</v>
      </c>
      <c r="C209" s="148">
        <f>B209/'PLANILHA RESUMO'!$C$44</f>
        <v>3.4833414115668091E-5</v>
      </c>
      <c r="D209" s="148">
        <f t="shared" si="3"/>
        <v>0.99975131037632259</v>
      </c>
      <c r="E209" s="392" t="s">
        <v>1150</v>
      </c>
    </row>
    <row r="210" spans="1:5" ht="39.950000000000003" customHeight="1">
      <c r="A210" s="391" t="str">
        <f>ORÇAMENTO!D240</f>
        <v>REGULARIZAÇÃO E COMPACTAÇÃO DO SUB-LEITO (100% P.I.) H = 0,20 M</v>
      </c>
      <c r="B210" s="147">
        <f>ORÇAMENTO!I240</f>
        <v>359.83</v>
      </c>
      <c r="C210" s="148">
        <f>B210/'PLANILHA RESUMO'!$C$44</f>
        <v>3.2889287329417078E-5</v>
      </c>
      <c r="D210" s="148">
        <f t="shared" si="3"/>
        <v>0.99978419966365195</v>
      </c>
      <c r="E210" s="392" t="s">
        <v>1150</v>
      </c>
    </row>
    <row r="211" spans="1:5" ht="39.950000000000003" customHeight="1">
      <c r="A211" s="391" t="str">
        <f>ORÇAMENTO!D226</f>
        <v>TOMADA BAIXA DE EMBUTIR (1 MÓDULO), 2P+T 20 A, SEM SUPORTE E SEM PLACA - FORNECIMENTO E INSTALAÇÃO. AF_12/2015</v>
      </c>
      <c r="B211" s="147">
        <f>ORÇAMENTO!I226</f>
        <v>344.15858399999996</v>
      </c>
      <c r="C211" s="148">
        <f>B211/'PLANILHA RESUMO'!$C$44</f>
        <v>3.1456883962041299E-5</v>
      </c>
      <c r="D211" s="148">
        <f t="shared" si="3"/>
        <v>0.99981565654761395</v>
      </c>
      <c r="E211" s="392" t="s">
        <v>1150</v>
      </c>
    </row>
    <row r="212" spans="1:5" ht="39.950000000000003" customHeight="1">
      <c r="A212" s="391" t="str">
        <f>ORÇAMENTO!D89</f>
        <v>ADESIVO ACRILICO DE BASE AQUOSA / COLA DE CONTATO (SEM COLOCACAO, PARA DEPÓSITO APENAS INSUMO)</v>
      </c>
      <c r="B212" s="147">
        <f>ORÇAMENTO!I89</f>
        <v>343.40585369999997</v>
      </c>
      <c r="C212" s="148">
        <f>B212/'PLANILHA RESUMO'!$C$44</f>
        <v>3.1388082686110283E-5</v>
      </c>
      <c r="D212" s="148">
        <f t="shared" si="3"/>
        <v>0.99984704463030005</v>
      </c>
      <c r="E212" s="392" t="s">
        <v>1150</v>
      </c>
    </row>
    <row r="213" spans="1:5" ht="39.950000000000003" customHeight="1">
      <c r="A213" s="391" t="str">
        <f>ORÇAMENTO!D222</f>
        <v>NTERRUPTOR PARALELO (1 MÓDULO), 10A/250V, SEM SUPORTE E SEM PLACA - FORNECIMENTO E INSTALAÇÃO. AF_12/2015</v>
      </c>
      <c r="B213" s="147">
        <f>ORÇAMENTO!I222</f>
        <v>278.56991999999997</v>
      </c>
      <c r="C213" s="148">
        <f>B213/'PLANILHA RESUMO'!$C$44</f>
        <v>2.5461929634029203E-5</v>
      </c>
      <c r="D213" s="148">
        <f t="shared" si="3"/>
        <v>0.99987250655993409</v>
      </c>
      <c r="E213" s="392" t="s">
        <v>1150</v>
      </c>
    </row>
    <row r="214" spans="1:5" ht="39.950000000000003" customHeight="1">
      <c r="A214" s="391" t="str">
        <f>ORÇAMENTO!D118</f>
        <v>MINI-DISJUNTOR TRIPOLAR 50 A, CURVA C - 5KA 220/127VCA (NBR IEC 60947-2), REF. SIEMENS, GE, SCHNEIDER OU EQUIVALENTE</v>
      </c>
      <c r="B214" s="147">
        <f>ORÇAMENTO!I118</f>
        <v>263.93980199999999</v>
      </c>
      <c r="C214" s="148">
        <f>B214/'PLANILHA RESUMO'!$C$44</f>
        <v>2.4124703292242035E-5</v>
      </c>
      <c r="D214" s="148">
        <f t="shared" si="3"/>
        <v>0.99989663126322637</v>
      </c>
      <c r="E214" s="392" t="s">
        <v>1150</v>
      </c>
    </row>
    <row r="215" spans="1:5" ht="39.950000000000003" customHeight="1">
      <c r="A215" s="391" t="str">
        <f>ORÇAMENTO!D120</f>
        <v>MINI-DISJUNTOR TRIPOLAR 125 A, CURVA C - 15KA 240VCA (NBR IEC 60947-2), REF. SIEMENS, GE, SCHNEIDER OU EQUIVALENTE</v>
      </c>
      <c r="B215" s="147">
        <f>ORÇAMENTO!I120</f>
        <v>234.57562200000001</v>
      </c>
      <c r="C215" s="148">
        <f>B215/'PLANILHA RESUMO'!$C$44</f>
        <v>2.1440749888655005E-5</v>
      </c>
      <c r="D215" s="148">
        <f t="shared" si="3"/>
        <v>0.999918072013115</v>
      </c>
      <c r="E215" s="392" t="s">
        <v>1150</v>
      </c>
    </row>
    <row r="216" spans="1:5" ht="39.950000000000003" customHeight="1">
      <c r="A216" s="391" t="str">
        <f>ORÇAMENTO!D116</f>
        <v>MINI-DISJUNTOR TRIPOLAR 25 A, CURVA C - 5KA 220/127VCA (NBR IEC 60947-2), REF. SIEMENS, GE, SCHNEIDER OU EQUIVALENTE</v>
      </c>
      <c r="B216" s="147">
        <f>ORÇAMENTO!I116</f>
        <v>231.92504999999997</v>
      </c>
      <c r="C216" s="148">
        <f>B216/'PLANILHA RESUMO'!$C$44</f>
        <v>2.1198481528331216E-5</v>
      </c>
      <c r="D216" s="148">
        <f t="shared" si="3"/>
        <v>0.99993927049464337</v>
      </c>
      <c r="E216" s="392" t="s">
        <v>1150</v>
      </c>
    </row>
    <row r="217" spans="1:5" ht="39.950000000000003" customHeight="1">
      <c r="A217" s="391" t="str">
        <f>ORÇAMENTO!D128</f>
        <v>ELETRODUTO DE PVC RÍGIDO ROSCÁVEL, DIÂM. 1 1/4" (40MM), INCLUSIVE CONEXÕES</v>
      </c>
      <c r="B217" s="147">
        <f>ORÇAMENTO!I128</f>
        <v>206.60948879999995</v>
      </c>
      <c r="C217" s="148">
        <f>B217/'PLANILHA RESUMO'!$C$44</f>
        <v>1.8884581169238745E-5</v>
      </c>
      <c r="D217" s="148">
        <f t="shared" si="3"/>
        <v>0.99995815507581265</v>
      </c>
      <c r="E217" s="392" t="s">
        <v>1150</v>
      </c>
    </row>
    <row r="218" spans="1:5" ht="39.950000000000003" customHeight="1">
      <c r="A218" s="391" t="str">
        <f>ORÇAMENTO!D115</f>
        <v>MINI-DISJUNTOR BIPOLAR 40 A, CURVA C - 5KA 220/127VCA (NBR IEC 60947-2), REF. SIEMENS, GE, SCHNEIDER OU EQUIVALENTE</v>
      </c>
      <c r="B218" s="147">
        <f>ORÇAMENTO!I115</f>
        <v>166.12849799999998</v>
      </c>
      <c r="C218" s="148">
        <f>B218/'PLANILHA RESUMO'!$C$44</f>
        <v>1.5184525760293721E-5</v>
      </c>
      <c r="D218" s="148">
        <f t="shared" si="3"/>
        <v>0.99997333960157297</v>
      </c>
      <c r="E218" s="392" t="s">
        <v>1150</v>
      </c>
    </row>
    <row r="219" spans="1:5" ht="39.950000000000003" customHeight="1">
      <c r="A219" s="391" t="str">
        <f>ORÇAMENTO!D117</f>
        <v>MINI-DISJUNTOR TRIPOLAR 40 A, CURVA C - 5KA 220/127VCA (NBR IEC 60947-2), REF. SIEMENS, GE, SCHNEIDER OU EQUIVALENTE</v>
      </c>
      <c r="B219" s="147">
        <f>ORÇAMENTO!I117</f>
        <v>131.96990099999999</v>
      </c>
      <c r="C219" s="148">
        <f>B219/'PLANILHA RESUMO'!$C$44</f>
        <v>1.2062351646121017E-5</v>
      </c>
      <c r="D219" s="148">
        <f t="shared" si="3"/>
        <v>0.99998540195321906</v>
      </c>
      <c r="E219" s="392" t="s">
        <v>1150</v>
      </c>
    </row>
    <row r="220" spans="1:5" ht="39.950000000000003" customHeight="1">
      <c r="A220" s="391" t="str">
        <f>ORÇAMENTO!D224</f>
        <v>INTERRUPTOR INTERMEDIÁRIO (1 MÓDULO), 10A/250V, INCLUINDO SUPORTE E PLACA - FORNECIMENTO E INSTALAÇÃO. AF_09/2017</v>
      </c>
      <c r="B220" s="147">
        <f>ORÇAMENTO!I224</f>
        <v>66.706062000000003</v>
      </c>
      <c r="C220" s="148">
        <f>B220/'PLANILHA RESUMO'!$C$44</f>
        <v>6.0970870681485981E-6</v>
      </c>
      <c r="D220" s="148">
        <f t="shared" si="3"/>
        <v>0.99999149904028717</v>
      </c>
      <c r="E220" s="392" t="s">
        <v>1150</v>
      </c>
    </row>
    <row r="221" spans="1:5" ht="39.950000000000003" customHeight="1">
      <c r="A221" s="391" t="str">
        <f>ORÇAMENTO!D213</f>
        <v>ADAPTADOR DE PVC SOLDÁVEL COM FLANGES LIVRES PARA CAIXA D'ÁGUA, DIÂMETRO 25MM (3/4")</v>
      </c>
      <c r="B221" s="147">
        <f>ORÇAMENTO!I213</f>
        <v>52.13</v>
      </c>
      <c r="C221" s="148">
        <f>B221/'PLANILHA RESUMO'!$C$44</f>
        <v>4.7648015687477762E-6</v>
      </c>
      <c r="D221" s="148">
        <f t="shared" si="3"/>
        <v>0.99999626384185591</v>
      </c>
      <c r="E221" s="392" t="s">
        <v>1150</v>
      </c>
    </row>
    <row r="222" spans="1:5" ht="39.950000000000003" customHeight="1">
      <c r="A222" s="391" t="str">
        <f>ORÇAMENTO!D131</f>
        <v>ELETRODUTO DE PVC RÍGIDO ROSCÁVEL, DIÂM. 1/2" (20MM), INCLUSIVE CONEXÕES</v>
      </c>
      <c r="B222" s="147">
        <f>ORÇAMENTO!I131</f>
        <v>40.875977999999996</v>
      </c>
      <c r="C222" s="148">
        <f>B222/'PLANILHA RESUMO'!$C$44</f>
        <v>3.7361581449932775E-6</v>
      </c>
      <c r="D222" s="148">
        <f t="shared" si="3"/>
        <v>1.0000000000000009</v>
      </c>
      <c r="E222" s="392" t="s">
        <v>1150</v>
      </c>
    </row>
    <row r="223" spans="1:5">
      <c r="A223" s="345"/>
      <c r="B223"/>
      <c r="C223"/>
      <c r="D223"/>
      <c r="E223" s="346"/>
    </row>
    <row r="224" spans="1:5" ht="30" customHeight="1">
      <c r="A224" s="345"/>
      <c r="B224" s="347"/>
      <c r="C224"/>
      <c r="D224"/>
      <c r="E224" s="346"/>
    </row>
    <row r="225" spans="1:5" ht="30" customHeight="1">
      <c r="A225" s="345"/>
      <c r="B225"/>
      <c r="C225"/>
      <c r="D225"/>
      <c r="E225" s="346"/>
    </row>
    <row r="226" spans="1:5" ht="15.75" thickBot="1">
      <c r="A226" s="348"/>
      <c r="B226"/>
      <c r="C226"/>
      <c r="D226"/>
      <c r="E226" s="346"/>
    </row>
    <row r="227" spans="1:5">
      <c r="A227" s="349" t="s">
        <v>25</v>
      </c>
      <c r="B227"/>
      <c r="C227"/>
      <c r="D227"/>
      <c r="E227" s="346"/>
    </row>
    <row r="228" spans="1:5">
      <c r="A228" s="349" t="s">
        <v>26</v>
      </c>
      <c r="B228"/>
      <c r="C228"/>
      <c r="D228"/>
      <c r="E228" s="346"/>
    </row>
    <row r="229" spans="1:5" ht="15.75" thickBot="1">
      <c r="A229" s="350" t="s">
        <v>1142</v>
      </c>
      <c r="B229" s="94"/>
      <c r="C229" s="94"/>
      <c r="D229" s="94"/>
      <c r="E229" s="351"/>
    </row>
    <row r="230" spans="1:5">
      <c r="B230"/>
      <c r="C230"/>
      <c r="D230"/>
    </row>
    <row r="231" spans="1:5">
      <c r="B231"/>
      <c r="C231"/>
      <c r="D231"/>
    </row>
    <row r="232" spans="1:5">
      <c r="B232"/>
      <c r="C232"/>
      <c r="D232"/>
    </row>
    <row r="233" spans="1:5">
      <c r="B233"/>
      <c r="C233"/>
      <c r="D233"/>
    </row>
    <row r="234" spans="1:5">
      <c r="B234"/>
      <c r="C234"/>
      <c r="D234"/>
    </row>
    <row r="235" spans="1:5">
      <c r="B235"/>
      <c r="C235"/>
      <c r="D235"/>
    </row>
    <row r="236" spans="1:5">
      <c r="B236"/>
      <c r="C236"/>
      <c r="D236"/>
    </row>
    <row r="237" spans="1:5">
      <c r="B237"/>
      <c r="C237"/>
      <c r="D237"/>
    </row>
    <row r="238" spans="1:5">
      <c r="B238"/>
      <c r="C238"/>
      <c r="D238"/>
    </row>
    <row r="239" spans="1:5">
      <c r="B239"/>
      <c r="C239"/>
      <c r="D239"/>
    </row>
    <row r="240" spans="1:5">
      <c r="B240"/>
      <c r="C240"/>
      <c r="D240"/>
    </row>
    <row r="241" spans="2:4">
      <c r="B241"/>
      <c r="C241"/>
      <c r="D241"/>
    </row>
    <row r="242" spans="2:4">
      <c r="B242"/>
      <c r="C242"/>
      <c r="D242"/>
    </row>
    <row r="243" spans="2:4">
      <c r="B243"/>
      <c r="C243"/>
      <c r="D243"/>
    </row>
    <row r="244" spans="2:4">
      <c r="B244"/>
      <c r="C244"/>
      <c r="D244"/>
    </row>
    <row r="245" spans="2:4">
      <c r="B245"/>
      <c r="C245"/>
      <c r="D245"/>
    </row>
    <row r="246" spans="2:4">
      <c r="B246"/>
      <c r="C246"/>
      <c r="D246"/>
    </row>
    <row r="247" spans="2:4">
      <c r="B247"/>
      <c r="C247"/>
      <c r="D247"/>
    </row>
    <row r="248" spans="2:4">
      <c r="B248"/>
      <c r="C248"/>
      <c r="D248"/>
    </row>
    <row r="249" spans="2:4">
      <c r="B249"/>
      <c r="C249"/>
      <c r="D249"/>
    </row>
    <row r="250" spans="2:4">
      <c r="B250"/>
      <c r="C250"/>
      <c r="D250"/>
    </row>
    <row r="251" spans="2:4">
      <c r="B251"/>
      <c r="C251"/>
      <c r="D251"/>
    </row>
    <row r="252" spans="2:4">
      <c r="B252"/>
      <c r="C252"/>
      <c r="D252"/>
    </row>
    <row r="253" spans="2:4">
      <c r="B253"/>
      <c r="C253"/>
      <c r="D253"/>
    </row>
    <row r="254" spans="2:4">
      <c r="B254"/>
      <c r="C254"/>
      <c r="D254"/>
    </row>
    <row r="255" spans="2:4">
      <c r="B255"/>
      <c r="C255"/>
      <c r="D255"/>
    </row>
    <row r="256" spans="2:4">
      <c r="B256"/>
      <c r="C256"/>
      <c r="D256"/>
    </row>
    <row r="257" spans="2:4">
      <c r="B257"/>
      <c r="C257"/>
      <c r="D257"/>
    </row>
    <row r="258" spans="2:4">
      <c r="B258"/>
      <c r="C258"/>
      <c r="D258"/>
    </row>
    <row r="259" spans="2:4">
      <c r="B259"/>
      <c r="C259"/>
      <c r="D259"/>
    </row>
    <row r="260" spans="2:4">
      <c r="B260"/>
      <c r="C260"/>
      <c r="D260"/>
    </row>
    <row r="261" spans="2:4">
      <c r="B261"/>
      <c r="C261"/>
      <c r="D261"/>
    </row>
    <row r="262" spans="2:4">
      <c r="B262"/>
      <c r="C262"/>
      <c r="D262"/>
    </row>
    <row r="263" spans="2:4">
      <c r="B263"/>
      <c r="C263"/>
      <c r="D263"/>
    </row>
    <row r="264" spans="2:4">
      <c r="B264"/>
      <c r="C264"/>
      <c r="D264"/>
    </row>
    <row r="265" spans="2:4">
      <c r="B265"/>
      <c r="C265"/>
      <c r="D265"/>
    </row>
    <row r="266" spans="2:4">
      <c r="B266"/>
      <c r="C266"/>
      <c r="D266"/>
    </row>
    <row r="267" spans="2:4">
      <c r="B267"/>
      <c r="C267"/>
      <c r="D267"/>
    </row>
    <row r="268" spans="2:4">
      <c r="B268"/>
      <c r="C268"/>
      <c r="D268"/>
    </row>
    <row r="269" spans="2:4">
      <c r="B269"/>
      <c r="C269"/>
      <c r="D269"/>
    </row>
    <row r="270" spans="2:4">
      <c r="B270"/>
      <c r="C270"/>
      <c r="D270"/>
    </row>
    <row r="271" spans="2:4">
      <c r="B271"/>
      <c r="C271"/>
      <c r="D271"/>
    </row>
    <row r="272" spans="2:4">
      <c r="B272"/>
      <c r="C272"/>
      <c r="D272"/>
    </row>
    <row r="273" spans="2:4">
      <c r="B273"/>
      <c r="C273"/>
      <c r="D273"/>
    </row>
    <row r="274" spans="2:4">
      <c r="B274"/>
      <c r="C274"/>
      <c r="D274"/>
    </row>
    <row r="275" spans="2:4">
      <c r="B275"/>
      <c r="C275"/>
      <c r="D275"/>
    </row>
    <row r="276" spans="2:4">
      <c r="B276"/>
      <c r="C276"/>
      <c r="D276"/>
    </row>
    <row r="277" spans="2:4">
      <c r="B277"/>
      <c r="C277"/>
      <c r="D277"/>
    </row>
    <row r="278" spans="2:4">
      <c r="B278"/>
      <c r="C278"/>
      <c r="D278"/>
    </row>
    <row r="279" spans="2:4">
      <c r="B279"/>
      <c r="C279"/>
      <c r="D279"/>
    </row>
    <row r="280" spans="2:4">
      <c r="B280"/>
      <c r="C280"/>
      <c r="D280"/>
    </row>
    <row r="281" spans="2:4">
      <c r="B281"/>
      <c r="C281"/>
      <c r="D281"/>
    </row>
    <row r="282" spans="2:4">
      <c r="B282"/>
      <c r="C282"/>
      <c r="D282"/>
    </row>
    <row r="283" spans="2:4">
      <c r="B283"/>
      <c r="C283"/>
      <c r="D283"/>
    </row>
    <row r="284" spans="2:4">
      <c r="B284"/>
      <c r="C284"/>
      <c r="D284"/>
    </row>
    <row r="285" spans="2:4">
      <c r="B285"/>
      <c r="C285"/>
      <c r="D285"/>
    </row>
    <row r="286" spans="2:4">
      <c r="B286"/>
      <c r="C286"/>
      <c r="D286"/>
    </row>
    <row r="287" spans="2:4">
      <c r="B287"/>
      <c r="C287"/>
      <c r="D287"/>
    </row>
    <row r="288" spans="2:4">
      <c r="B288"/>
      <c r="C288"/>
      <c r="D288"/>
    </row>
    <row r="289" spans="2:4">
      <c r="B289"/>
      <c r="C289"/>
      <c r="D289"/>
    </row>
    <row r="290" spans="2:4">
      <c r="B290"/>
      <c r="C290"/>
      <c r="D290"/>
    </row>
    <row r="291" spans="2:4">
      <c r="B291"/>
      <c r="C291"/>
      <c r="D291"/>
    </row>
    <row r="292" spans="2:4">
      <c r="B292"/>
      <c r="C292"/>
      <c r="D292"/>
    </row>
    <row r="293" spans="2:4">
      <c r="B293"/>
      <c r="C293"/>
      <c r="D293"/>
    </row>
    <row r="294" spans="2:4">
      <c r="B294"/>
      <c r="C294"/>
      <c r="D294"/>
    </row>
    <row r="295" spans="2:4">
      <c r="B295"/>
      <c r="C295"/>
      <c r="D295"/>
    </row>
    <row r="296" spans="2:4">
      <c r="B296"/>
      <c r="C296"/>
      <c r="D296"/>
    </row>
    <row r="297" spans="2:4">
      <c r="B297"/>
      <c r="C297"/>
      <c r="D297"/>
    </row>
    <row r="298" spans="2:4">
      <c r="B298"/>
      <c r="C298"/>
      <c r="D298"/>
    </row>
    <row r="299" spans="2:4">
      <c r="B299"/>
      <c r="C299"/>
      <c r="D299"/>
    </row>
    <row r="300" spans="2:4">
      <c r="B300"/>
      <c r="C300"/>
      <c r="D300"/>
    </row>
    <row r="301" spans="2:4">
      <c r="B301"/>
      <c r="C301"/>
      <c r="D301"/>
    </row>
    <row r="302" spans="2:4">
      <c r="B302"/>
      <c r="C302"/>
      <c r="D302"/>
    </row>
    <row r="303" spans="2:4">
      <c r="B303"/>
      <c r="C303"/>
      <c r="D303"/>
    </row>
    <row r="304" spans="2:4">
      <c r="B304"/>
      <c r="C304"/>
      <c r="D304"/>
    </row>
    <row r="305" spans="2:4">
      <c r="B305"/>
      <c r="C305"/>
      <c r="D305"/>
    </row>
    <row r="306" spans="2:4">
      <c r="B306"/>
      <c r="C306"/>
      <c r="D306"/>
    </row>
    <row r="307" spans="2:4">
      <c r="B307"/>
      <c r="C307"/>
      <c r="D307"/>
    </row>
    <row r="308" spans="2:4">
      <c r="B308"/>
      <c r="C308"/>
      <c r="D308"/>
    </row>
    <row r="309" spans="2:4">
      <c r="B309"/>
      <c r="C309"/>
      <c r="D309"/>
    </row>
    <row r="310" spans="2:4">
      <c r="B310"/>
      <c r="C310"/>
      <c r="D310"/>
    </row>
    <row r="311" spans="2:4">
      <c r="B311"/>
      <c r="C311"/>
      <c r="D311"/>
    </row>
    <row r="312" spans="2:4">
      <c r="B312"/>
      <c r="C312"/>
      <c r="D312"/>
    </row>
    <row r="313" spans="2:4">
      <c r="B313"/>
      <c r="C313"/>
      <c r="D313"/>
    </row>
    <row r="314" spans="2:4">
      <c r="B314"/>
      <c r="C314"/>
      <c r="D314"/>
    </row>
    <row r="315" spans="2:4">
      <c r="B315"/>
      <c r="C315"/>
      <c r="D315"/>
    </row>
    <row r="316" spans="2:4">
      <c r="B316"/>
      <c r="C316"/>
      <c r="D316"/>
    </row>
    <row r="317" spans="2:4">
      <c r="B317"/>
      <c r="C317"/>
      <c r="D317"/>
    </row>
    <row r="318" spans="2:4">
      <c r="B318"/>
      <c r="C318"/>
      <c r="D318"/>
    </row>
    <row r="319" spans="2:4">
      <c r="B319"/>
      <c r="C319"/>
      <c r="D319"/>
    </row>
    <row r="320" spans="2:4">
      <c r="B320"/>
      <c r="C320"/>
      <c r="D320"/>
    </row>
    <row r="321" spans="2:4">
      <c r="B321"/>
      <c r="C321"/>
      <c r="D321"/>
    </row>
    <row r="322" spans="2:4">
      <c r="B322"/>
      <c r="C322"/>
      <c r="D322"/>
    </row>
    <row r="323" spans="2:4">
      <c r="B323"/>
      <c r="C323"/>
      <c r="D323"/>
    </row>
    <row r="324" spans="2:4">
      <c r="B324"/>
      <c r="C324"/>
      <c r="D324"/>
    </row>
    <row r="325" spans="2:4">
      <c r="B325"/>
      <c r="C325"/>
      <c r="D325"/>
    </row>
    <row r="326" spans="2:4">
      <c r="B326"/>
      <c r="C326"/>
      <c r="D326"/>
    </row>
    <row r="327" spans="2:4">
      <c r="B327"/>
      <c r="C327"/>
      <c r="D327"/>
    </row>
    <row r="328" spans="2:4">
      <c r="B328"/>
      <c r="C328"/>
      <c r="D328"/>
    </row>
    <row r="329" spans="2:4">
      <c r="B329"/>
      <c r="C329"/>
      <c r="D329"/>
    </row>
    <row r="330" spans="2:4">
      <c r="B330"/>
      <c r="C330"/>
      <c r="D330"/>
    </row>
    <row r="331" spans="2:4">
      <c r="B331"/>
      <c r="C331"/>
      <c r="D331"/>
    </row>
    <row r="332" spans="2:4">
      <c r="B332"/>
      <c r="C332"/>
      <c r="D332"/>
    </row>
    <row r="333" spans="2:4">
      <c r="B333"/>
      <c r="C333"/>
      <c r="D333"/>
    </row>
    <row r="334" spans="2:4">
      <c r="B334"/>
      <c r="C334"/>
      <c r="D334"/>
    </row>
    <row r="335" spans="2:4">
      <c r="B335"/>
      <c r="C335"/>
      <c r="D335"/>
    </row>
    <row r="336" spans="2:4">
      <c r="B336"/>
      <c r="C336"/>
      <c r="D336"/>
    </row>
    <row r="337" spans="2:4">
      <c r="B337"/>
      <c r="C337"/>
      <c r="D337"/>
    </row>
    <row r="338" spans="2:4">
      <c r="B338"/>
      <c r="C338"/>
      <c r="D338"/>
    </row>
    <row r="339" spans="2:4">
      <c r="B339"/>
      <c r="C339"/>
      <c r="D339"/>
    </row>
    <row r="340" spans="2:4">
      <c r="B340"/>
      <c r="C340"/>
      <c r="D340"/>
    </row>
    <row r="341" spans="2:4">
      <c r="B341"/>
      <c r="C341"/>
      <c r="D341"/>
    </row>
    <row r="342" spans="2:4">
      <c r="B342"/>
      <c r="C342"/>
      <c r="D342"/>
    </row>
    <row r="343" spans="2:4">
      <c r="B343"/>
      <c r="C343"/>
      <c r="D343"/>
    </row>
    <row r="344" spans="2:4">
      <c r="B344"/>
      <c r="C344"/>
      <c r="D344"/>
    </row>
    <row r="345" spans="2:4">
      <c r="B345"/>
      <c r="C345"/>
      <c r="D345"/>
    </row>
    <row r="346" spans="2:4">
      <c r="B346"/>
      <c r="C346"/>
      <c r="D346"/>
    </row>
    <row r="347" spans="2:4">
      <c r="B347"/>
      <c r="C347"/>
      <c r="D347"/>
    </row>
    <row r="348" spans="2:4">
      <c r="B348"/>
      <c r="C348"/>
      <c r="D348"/>
    </row>
    <row r="349" spans="2:4">
      <c r="B349"/>
      <c r="C349"/>
      <c r="D349"/>
    </row>
    <row r="350" spans="2:4">
      <c r="B350"/>
      <c r="C350"/>
      <c r="D350"/>
    </row>
    <row r="351" spans="2:4">
      <c r="B351"/>
      <c r="C351"/>
      <c r="D351"/>
    </row>
    <row r="352" spans="2:4">
      <c r="B352"/>
      <c r="C352"/>
      <c r="D352"/>
    </row>
    <row r="353" spans="2:4">
      <c r="B353"/>
      <c r="C353"/>
      <c r="D353"/>
    </row>
    <row r="354" spans="2:4">
      <c r="B354"/>
      <c r="C354"/>
      <c r="D354"/>
    </row>
    <row r="355" spans="2:4">
      <c r="B355"/>
      <c r="C355"/>
      <c r="D355"/>
    </row>
    <row r="356" spans="2:4">
      <c r="B356"/>
      <c r="C356"/>
      <c r="D356"/>
    </row>
    <row r="357" spans="2:4">
      <c r="B357"/>
      <c r="C357"/>
      <c r="D357"/>
    </row>
    <row r="358" spans="2:4">
      <c r="B358"/>
      <c r="C358"/>
      <c r="D358"/>
    </row>
    <row r="359" spans="2:4">
      <c r="B359"/>
      <c r="C359"/>
      <c r="D359"/>
    </row>
    <row r="360" spans="2:4">
      <c r="B360"/>
      <c r="C360"/>
      <c r="D360"/>
    </row>
    <row r="361" spans="2:4">
      <c r="B361"/>
      <c r="C361"/>
      <c r="D361"/>
    </row>
    <row r="362" spans="2:4">
      <c r="B362"/>
      <c r="C362"/>
      <c r="D362"/>
    </row>
    <row r="363" spans="2:4">
      <c r="B363"/>
      <c r="C363"/>
      <c r="D363"/>
    </row>
    <row r="364" spans="2:4">
      <c r="B364"/>
      <c r="C364"/>
      <c r="D364"/>
    </row>
    <row r="365" spans="2:4">
      <c r="B365"/>
      <c r="C365"/>
      <c r="D365"/>
    </row>
    <row r="366" spans="2:4">
      <c r="B366"/>
      <c r="C366"/>
      <c r="D366"/>
    </row>
    <row r="367" spans="2:4">
      <c r="B367"/>
      <c r="C367"/>
      <c r="D367"/>
    </row>
    <row r="368" spans="2:4">
      <c r="B368"/>
      <c r="C368"/>
      <c r="D368"/>
    </row>
    <row r="369" spans="2:4">
      <c r="B369"/>
      <c r="C369"/>
      <c r="D369"/>
    </row>
    <row r="370" spans="2:4">
      <c r="B370"/>
      <c r="C370"/>
      <c r="D370"/>
    </row>
    <row r="371" spans="2:4">
      <c r="B371"/>
      <c r="C371"/>
      <c r="D371"/>
    </row>
    <row r="372" spans="2:4">
      <c r="B372"/>
      <c r="C372"/>
      <c r="D372"/>
    </row>
    <row r="373" spans="2:4">
      <c r="B373"/>
      <c r="C373"/>
      <c r="D373"/>
    </row>
    <row r="374" spans="2:4">
      <c r="B374"/>
      <c r="C374"/>
      <c r="D374"/>
    </row>
    <row r="375" spans="2:4">
      <c r="B375"/>
      <c r="C375"/>
      <c r="D375"/>
    </row>
    <row r="376" spans="2:4">
      <c r="B376"/>
      <c r="C376"/>
      <c r="D376"/>
    </row>
    <row r="377" spans="2:4">
      <c r="B377"/>
      <c r="C377"/>
      <c r="D377"/>
    </row>
    <row r="378" spans="2:4">
      <c r="B378"/>
      <c r="C378"/>
      <c r="D378"/>
    </row>
    <row r="379" spans="2:4">
      <c r="B379"/>
      <c r="C379"/>
      <c r="D379"/>
    </row>
    <row r="380" spans="2:4">
      <c r="B380"/>
      <c r="C380"/>
      <c r="D380"/>
    </row>
    <row r="381" spans="2:4">
      <c r="B381"/>
      <c r="C381"/>
      <c r="D381"/>
    </row>
    <row r="382" spans="2:4">
      <c r="B382"/>
      <c r="C382"/>
      <c r="D382"/>
    </row>
    <row r="383" spans="2:4">
      <c r="B383"/>
      <c r="C383"/>
      <c r="D383"/>
    </row>
    <row r="384" spans="2:4">
      <c r="B384"/>
      <c r="C384"/>
      <c r="D384"/>
    </row>
    <row r="385" spans="2:4">
      <c r="B385"/>
      <c r="C385"/>
      <c r="D385"/>
    </row>
    <row r="386" spans="2:4">
      <c r="B386"/>
      <c r="C386"/>
      <c r="D386"/>
    </row>
    <row r="387" spans="2:4">
      <c r="B387"/>
      <c r="C387"/>
      <c r="D387"/>
    </row>
    <row r="388" spans="2:4">
      <c r="B388"/>
      <c r="C388"/>
      <c r="D388"/>
    </row>
    <row r="389" spans="2:4">
      <c r="B389"/>
      <c r="C389"/>
      <c r="D389"/>
    </row>
    <row r="390" spans="2:4">
      <c r="B390"/>
      <c r="C390"/>
      <c r="D390"/>
    </row>
    <row r="391" spans="2:4">
      <c r="B391"/>
      <c r="C391"/>
      <c r="D391"/>
    </row>
    <row r="392" spans="2:4">
      <c r="B392"/>
      <c r="C392"/>
      <c r="D392"/>
    </row>
    <row r="393" spans="2:4">
      <c r="B393"/>
      <c r="C393"/>
      <c r="D393"/>
    </row>
    <row r="394" spans="2:4">
      <c r="B394"/>
      <c r="C394"/>
      <c r="D394"/>
    </row>
    <row r="395" spans="2:4">
      <c r="B395"/>
      <c r="C395"/>
      <c r="D395"/>
    </row>
    <row r="396" spans="2:4">
      <c r="B396"/>
      <c r="C396"/>
      <c r="D396"/>
    </row>
    <row r="397" spans="2:4">
      <c r="B397"/>
      <c r="C397"/>
      <c r="D397"/>
    </row>
    <row r="398" spans="2:4">
      <c r="B398"/>
      <c r="C398"/>
      <c r="D398"/>
    </row>
    <row r="399" spans="2:4">
      <c r="B399"/>
      <c r="C399"/>
      <c r="D399"/>
    </row>
    <row r="400" spans="2:4">
      <c r="B400"/>
      <c r="C400"/>
      <c r="D400"/>
    </row>
    <row r="401" spans="2:4">
      <c r="B401"/>
      <c r="C401"/>
      <c r="D401"/>
    </row>
    <row r="402" spans="2:4">
      <c r="B402"/>
      <c r="C402"/>
      <c r="D402"/>
    </row>
    <row r="403" spans="2:4">
      <c r="B403"/>
      <c r="C403"/>
      <c r="D403"/>
    </row>
    <row r="404" spans="2:4">
      <c r="B404"/>
      <c r="C404"/>
      <c r="D404"/>
    </row>
    <row r="405" spans="2:4">
      <c r="B405"/>
      <c r="C405"/>
      <c r="D405"/>
    </row>
    <row r="406" spans="2:4">
      <c r="B406"/>
      <c r="C406"/>
      <c r="D406"/>
    </row>
    <row r="407" spans="2:4">
      <c r="B407"/>
      <c r="C407"/>
      <c r="D407"/>
    </row>
    <row r="408" spans="2:4">
      <c r="B408"/>
      <c r="C408"/>
      <c r="D408"/>
    </row>
    <row r="409" spans="2:4">
      <c r="B409"/>
      <c r="C409"/>
      <c r="D409"/>
    </row>
    <row r="410" spans="2:4">
      <c r="B410"/>
      <c r="C410"/>
      <c r="D410"/>
    </row>
    <row r="411" spans="2:4">
      <c r="B411"/>
      <c r="C411"/>
      <c r="D411"/>
    </row>
    <row r="412" spans="2:4">
      <c r="B412"/>
      <c r="C412"/>
      <c r="D412"/>
    </row>
    <row r="413" spans="2:4">
      <c r="B413"/>
      <c r="C413"/>
      <c r="D413"/>
    </row>
    <row r="414" spans="2:4">
      <c r="B414"/>
      <c r="C414"/>
      <c r="D414"/>
    </row>
    <row r="415" spans="2:4">
      <c r="B415"/>
      <c r="C415"/>
      <c r="D415"/>
    </row>
    <row r="416" spans="2:4">
      <c r="B416"/>
      <c r="C416"/>
      <c r="D416"/>
    </row>
    <row r="417" spans="2:4">
      <c r="B417"/>
      <c r="C417"/>
      <c r="D417"/>
    </row>
    <row r="418" spans="2:4">
      <c r="B418"/>
      <c r="C418"/>
      <c r="D418"/>
    </row>
    <row r="419" spans="2:4">
      <c r="B419"/>
      <c r="C419"/>
      <c r="D419"/>
    </row>
    <row r="420" spans="2:4">
      <c r="B420"/>
      <c r="C420"/>
      <c r="D420"/>
    </row>
    <row r="421" spans="2:4">
      <c r="B421"/>
      <c r="C421"/>
      <c r="D421"/>
    </row>
    <row r="422" spans="2:4">
      <c r="B422"/>
      <c r="C422"/>
      <c r="D422"/>
    </row>
    <row r="423" spans="2:4">
      <c r="B423"/>
      <c r="C423"/>
      <c r="D423"/>
    </row>
    <row r="424" spans="2:4">
      <c r="B424"/>
      <c r="C424"/>
      <c r="D424"/>
    </row>
    <row r="425" spans="2:4">
      <c r="B425"/>
      <c r="C425"/>
      <c r="D425"/>
    </row>
    <row r="426" spans="2:4">
      <c r="B426"/>
      <c r="C426"/>
      <c r="D426"/>
    </row>
    <row r="427" spans="2:4">
      <c r="B427"/>
      <c r="C427"/>
      <c r="D427"/>
    </row>
    <row r="428" spans="2:4">
      <c r="B428"/>
      <c r="C428"/>
      <c r="D428"/>
    </row>
    <row r="429" spans="2:4">
      <c r="B429"/>
      <c r="C429"/>
      <c r="D429"/>
    </row>
    <row r="430" spans="2:4">
      <c r="B430"/>
      <c r="C430"/>
      <c r="D430"/>
    </row>
    <row r="431" spans="2:4">
      <c r="B431"/>
      <c r="C431"/>
      <c r="D431"/>
    </row>
    <row r="432" spans="2:4">
      <c r="B432"/>
      <c r="C432"/>
      <c r="D432"/>
    </row>
    <row r="433" spans="2:4">
      <c r="B433"/>
      <c r="C433"/>
      <c r="D433"/>
    </row>
    <row r="434" spans="2:4">
      <c r="B434"/>
      <c r="C434"/>
      <c r="D434"/>
    </row>
    <row r="435" spans="2:4">
      <c r="B435"/>
      <c r="C435"/>
      <c r="D435"/>
    </row>
    <row r="436" spans="2:4">
      <c r="B436"/>
      <c r="C436"/>
      <c r="D436"/>
    </row>
    <row r="437" spans="2:4">
      <c r="B437"/>
      <c r="C437"/>
      <c r="D437"/>
    </row>
    <row r="438" spans="2:4">
      <c r="B438"/>
      <c r="C438"/>
      <c r="D438"/>
    </row>
    <row r="439" spans="2:4">
      <c r="B439"/>
      <c r="C439"/>
      <c r="D439"/>
    </row>
    <row r="440" spans="2:4">
      <c r="B440"/>
      <c r="C440"/>
      <c r="D440"/>
    </row>
    <row r="441" spans="2:4">
      <c r="B441"/>
      <c r="C441"/>
      <c r="D441"/>
    </row>
    <row r="442" spans="2:4">
      <c r="B442"/>
      <c r="C442"/>
      <c r="D442"/>
    </row>
    <row r="443" spans="2:4">
      <c r="B443"/>
      <c r="C443"/>
      <c r="D443"/>
    </row>
    <row r="444" spans="2:4">
      <c r="B444"/>
      <c r="C444"/>
      <c r="D444"/>
    </row>
    <row r="445" spans="2:4">
      <c r="B445"/>
      <c r="C445"/>
      <c r="D445"/>
    </row>
    <row r="446" spans="2:4">
      <c r="B446"/>
      <c r="C446"/>
      <c r="D446"/>
    </row>
    <row r="447" spans="2:4">
      <c r="B447"/>
      <c r="C447"/>
      <c r="D447"/>
    </row>
    <row r="448" spans="2:4">
      <c r="B448"/>
      <c r="C448"/>
      <c r="D448"/>
    </row>
    <row r="449" spans="2:4">
      <c r="B449"/>
      <c r="C449"/>
      <c r="D449"/>
    </row>
    <row r="450" spans="2:4">
      <c r="B450"/>
      <c r="C450"/>
      <c r="D450"/>
    </row>
    <row r="451" spans="2:4">
      <c r="B451"/>
      <c r="C451"/>
      <c r="D451"/>
    </row>
    <row r="452" spans="2:4">
      <c r="B452"/>
      <c r="C452"/>
      <c r="D452"/>
    </row>
    <row r="453" spans="2:4">
      <c r="B453"/>
      <c r="C453"/>
      <c r="D453"/>
    </row>
    <row r="454" spans="2:4">
      <c r="B454"/>
      <c r="C454"/>
      <c r="D454"/>
    </row>
    <row r="455" spans="2:4">
      <c r="B455"/>
      <c r="C455"/>
      <c r="D455"/>
    </row>
    <row r="456" spans="2:4">
      <c r="B456"/>
      <c r="C456"/>
      <c r="D456"/>
    </row>
    <row r="457" spans="2:4">
      <c r="B457"/>
      <c r="C457"/>
      <c r="D457"/>
    </row>
    <row r="458" spans="2:4">
      <c r="B458"/>
      <c r="C458"/>
      <c r="D458"/>
    </row>
    <row r="459" spans="2:4">
      <c r="B459"/>
      <c r="C459"/>
      <c r="D459"/>
    </row>
    <row r="460" spans="2:4">
      <c r="B460"/>
      <c r="C460"/>
      <c r="D460"/>
    </row>
    <row r="461" spans="2:4">
      <c r="B461"/>
      <c r="C461"/>
      <c r="D461"/>
    </row>
    <row r="462" spans="2:4">
      <c r="B462"/>
      <c r="C462"/>
      <c r="D462"/>
    </row>
    <row r="463" spans="2:4">
      <c r="B463"/>
      <c r="C463"/>
      <c r="D463"/>
    </row>
    <row r="464" spans="2:4">
      <c r="B464"/>
      <c r="C464"/>
      <c r="D464"/>
    </row>
    <row r="465" spans="2:4">
      <c r="B465"/>
      <c r="C465"/>
      <c r="D465"/>
    </row>
    <row r="466" spans="2:4">
      <c r="B466"/>
      <c r="C466"/>
      <c r="D466"/>
    </row>
    <row r="467" spans="2:4">
      <c r="B467"/>
      <c r="C467"/>
      <c r="D467"/>
    </row>
    <row r="468" spans="2:4">
      <c r="B468"/>
      <c r="C468"/>
      <c r="D468"/>
    </row>
    <row r="469" spans="2:4">
      <c r="B469"/>
      <c r="C469"/>
      <c r="D469"/>
    </row>
    <row r="470" spans="2:4">
      <c r="B470"/>
      <c r="C470"/>
      <c r="D470"/>
    </row>
    <row r="471" spans="2:4">
      <c r="B471"/>
      <c r="C471"/>
      <c r="D471"/>
    </row>
    <row r="472" spans="2:4">
      <c r="B472"/>
      <c r="C472"/>
      <c r="D472"/>
    </row>
    <row r="473" spans="2:4">
      <c r="B473"/>
      <c r="C473"/>
      <c r="D473"/>
    </row>
    <row r="474" spans="2:4">
      <c r="B474"/>
      <c r="C474"/>
      <c r="D474"/>
    </row>
    <row r="475" spans="2:4">
      <c r="B475"/>
      <c r="C475"/>
      <c r="D475"/>
    </row>
    <row r="476" spans="2:4">
      <c r="B476"/>
      <c r="C476"/>
      <c r="D476"/>
    </row>
    <row r="477" spans="2:4">
      <c r="B477"/>
      <c r="C477"/>
      <c r="D477"/>
    </row>
    <row r="478" spans="2:4">
      <c r="B478"/>
      <c r="C478"/>
      <c r="D478"/>
    </row>
    <row r="479" spans="2:4">
      <c r="B479"/>
      <c r="C479"/>
      <c r="D479"/>
    </row>
    <row r="480" spans="2:4">
      <c r="B480"/>
      <c r="C480"/>
      <c r="D480"/>
    </row>
    <row r="481" spans="2:4">
      <c r="B481"/>
      <c r="C481"/>
      <c r="D481"/>
    </row>
    <row r="482" spans="2:4">
      <c r="B482"/>
      <c r="C482"/>
      <c r="D482"/>
    </row>
    <row r="483" spans="2:4">
      <c r="B483"/>
      <c r="C483"/>
      <c r="D483"/>
    </row>
    <row r="484" spans="2:4">
      <c r="B484"/>
      <c r="C484"/>
      <c r="D484"/>
    </row>
    <row r="485" spans="2:4">
      <c r="B485"/>
      <c r="C485"/>
      <c r="D485"/>
    </row>
    <row r="486" spans="2:4">
      <c r="B486"/>
      <c r="C486"/>
      <c r="D486"/>
    </row>
    <row r="487" spans="2:4">
      <c r="B487"/>
      <c r="C487"/>
      <c r="D487"/>
    </row>
    <row r="488" spans="2:4">
      <c r="B488"/>
      <c r="C488"/>
      <c r="D488"/>
    </row>
    <row r="489" spans="2:4">
      <c r="B489"/>
      <c r="C489"/>
      <c r="D489"/>
    </row>
    <row r="490" spans="2:4">
      <c r="B490"/>
      <c r="C490"/>
      <c r="D490"/>
    </row>
    <row r="491" spans="2:4">
      <c r="B491"/>
      <c r="C491"/>
      <c r="D491"/>
    </row>
    <row r="492" spans="2:4">
      <c r="B492"/>
      <c r="C492"/>
      <c r="D492"/>
    </row>
  </sheetData>
  <sortState xmlns:xlrd2="http://schemas.microsoft.com/office/spreadsheetml/2017/richdata2" ref="A5:B222">
    <sortCondition descending="1" ref="B5:B222"/>
  </sortState>
  <mergeCells count="7">
    <mergeCell ref="A1:E1"/>
    <mergeCell ref="A2:E2"/>
    <mergeCell ref="A3:A4"/>
    <mergeCell ref="B3:B4"/>
    <mergeCell ref="C3:C4"/>
    <mergeCell ref="D3:D4"/>
    <mergeCell ref="E3:E4"/>
  </mergeCells>
  <pageMargins left="0.51181102362204722" right="0.51181102362204722" top="0.78740157480314965" bottom="0.78740157480314965" header="0.31496062992125984" footer="0.31496062992125984"/>
  <pageSetup paperSize="9" scale="40" fitToHeight="0" orientation="portrait" horizontalDpi="1200" verticalDpi="1200" r:id="rId1"/>
  <rowBreaks count="1" manualBreakCount="1">
    <brk id="175" max="4"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F1D8B-D668-4105-8596-182233622C39}">
  <dimension ref="A1:X80"/>
  <sheetViews>
    <sheetView view="pageBreakPreview" topLeftCell="E1" zoomScale="85" zoomScaleNormal="85" zoomScaleSheetLayoutView="85" zoomScalePageLayoutView="55" workbookViewId="0">
      <selection activeCell="P10" sqref="P10"/>
    </sheetView>
  </sheetViews>
  <sheetFormatPr defaultColWidth="9.140625" defaultRowHeight="15"/>
  <cols>
    <col min="1" max="1" width="15.42578125" style="161" customWidth="1"/>
    <col min="2" max="2" width="52.85546875" style="2" customWidth="1"/>
    <col min="3" max="3" width="20.7109375" style="2" customWidth="1"/>
    <col min="4" max="5" width="20.7109375" style="161" customWidth="1"/>
    <col min="6" max="6" width="25.7109375" style="161" customWidth="1"/>
    <col min="7" max="7" width="20.7109375" style="161" customWidth="1"/>
    <col min="8" max="8" width="25.7109375" style="161" customWidth="1"/>
    <col min="9" max="9" width="20.7109375" style="161" customWidth="1"/>
    <col min="10" max="10" width="25.7109375" style="161" customWidth="1"/>
    <col min="11" max="12" width="20.7109375" style="161" customWidth="1"/>
    <col min="13" max="13" width="9.140625" style="2"/>
    <col min="14" max="16" width="10.85546875" style="2" customWidth="1"/>
    <col min="17" max="17" width="10.42578125" style="2" customWidth="1"/>
    <col min="18" max="18" width="11.7109375" style="2" customWidth="1"/>
    <col min="19" max="21" width="10.85546875" style="2" customWidth="1"/>
    <col min="22" max="22" width="11.7109375" style="2" customWidth="1"/>
    <col min="23" max="23" width="12.7109375" style="2" customWidth="1"/>
    <col min="24" max="24" width="11.7109375" style="2" customWidth="1"/>
    <col min="25" max="16384" width="9.140625" style="2"/>
  </cols>
  <sheetData>
    <row r="1" spans="1:24" ht="13.5" customHeight="1">
      <c r="A1" s="515" t="s">
        <v>1151</v>
      </c>
      <c r="B1" s="516"/>
      <c r="C1" s="516"/>
      <c r="D1" s="516"/>
      <c r="E1" s="516"/>
      <c r="F1" s="516"/>
      <c r="G1" s="516"/>
      <c r="H1" s="516"/>
      <c r="I1" s="516"/>
      <c r="J1" s="516"/>
      <c r="K1" s="516"/>
      <c r="L1" s="517"/>
    </row>
    <row r="2" spans="1:24" ht="18.75" customHeight="1">
      <c r="A2" s="518"/>
      <c r="B2" s="519"/>
      <c r="C2" s="519"/>
      <c r="D2" s="519"/>
      <c r="E2" s="519"/>
      <c r="F2" s="519"/>
      <c r="G2" s="519"/>
      <c r="H2" s="519"/>
      <c r="I2" s="519"/>
      <c r="J2" s="519"/>
      <c r="K2" s="519"/>
      <c r="L2" s="520"/>
      <c r="N2" s="2">
        <v>0.15</v>
      </c>
      <c r="O2" s="2" t="s">
        <v>1152</v>
      </c>
    </row>
    <row r="3" spans="1:24" ht="12" customHeight="1">
      <c r="A3" s="518"/>
      <c r="B3" s="519"/>
      <c r="C3" s="519"/>
      <c r="D3" s="519"/>
      <c r="E3" s="519"/>
      <c r="F3" s="519"/>
      <c r="G3" s="519"/>
      <c r="H3" s="519"/>
      <c r="I3" s="519"/>
      <c r="J3" s="519"/>
      <c r="K3" s="519"/>
      <c r="L3" s="520"/>
    </row>
    <row r="4" spans="1:24" ht="9" customHeight="1">
      <c r="A4" s="518"/>
      <c r="B4" s="519"/>
      <c r="C4" s="519"/>
      <c r="D4" s="519"/>
      <c r="E4" s="519"/>
      <c r="F4" s="519"/>
      <c r="G4" s="519"/>
      <c r="H4" s="519"/>
      <c r="I4" s="519"/>
      <c r="J4" s="519"/>
      <c r="K4" s="519"/>
      <c r="L4" s="520"/>
      <c r="N4" s="2" t="s">
        <v>1153</v>
      </c>
      <c r="O4" s="2" t="s">
        <v>1154</v>
      </c>
      <c r="P4" s="2" t="s">
        <v>1155</v>
      </c>
      <c r="Q4" s="2" t="s">
        <v>1156</v>
      </c>
      <c r="R4" s="2" t="s">
        <v>1154</v>
      </c>
      <c r="S4" s="2" t="s">
        <v>1157</v>
      </c>
      <c r="T4" s="2" t="s">
        <v>1158</v>
      </c>
      <c r="U4" s="2" t="s">
        <v>1159</v>
      </c>
      <c r="V4" s="2" t="s">
        <v>1160</v>
      </c>
      <c r="W4" s="2" t="s">
        <v>1161</v>
      </c>
      <c r="X4" s="2" t="s">
        <v>1162</v>
      </c>
    </row>
    <row r="5" spans="1:24" s="152" customFormat="1" ht="15" customHeight="1">
      <c r="A5" s="521" t="s">
        <v>33</v>
      </c>
      <c r="B5" s="522" t="s">
        <v>1163</v>
      </c>
      <c r="C5" s="522" t="s">
        <v>81</v>
      </c>
      <c r="D5" s="522" t="s">
        <v>1164</v>
      </c>
      <c r="E5" s="522"/>
      <c r="F5" s="522"/>
      <c r="G5" s="522"/>
      <c r="H5" s="522"/>
      <c r="I5" s="522"/>
      <c r="J5" s="522"/>
      <c r="K5" s="522"/>
      <c r="L5" s="523" t="s">
        <v>1165</v>
      </c>
      <c r="N5" s="152" t="s">
        <v>1166</v>
      </c>
      <c r="O5" s="152" t="s">
        <v>1167</v>
      </c>
      <c r="P5" s="152" t="s">
        <v>1168</v>
      </c>
      <c r="Q5" s="152" t="s">
        <v>1169</v>
      </c>
      <c r="R5" s="152" t="s">
        <v>1167</v>
      </c>
    </row>
    <row r="6" spans="1:24" s="152" customFormat="1" ht="40.5" customHeight="1">
      <c r="A6" s="521"/>
      <c r="B6" s="522"/>
      <c r="C6" s="522"/>
      <c r="D6" s="522"/>
      <c r="E6" s="333" t="s">
        <v>1170</v>
      </c>
      <c r="F6" s="333" t="s">
        <v>1171</v>
      </c>
      <c r="G6" s="333" t="s">
        <v>1172</v>
      </c>
      <c r="H6" s="333" t="s">
        <v>1171</v>
      </c>
      <c r="I6" s="333" t="s">
        <v>1173</v>
      </c>
      <c r="J6" s="333" t="s">
        <v>1171</v>
      </c>
      <c r="K6" s="333" t="s">
        <v>1174</v>
      </c>
      <c r="L6" s="523"/>
    </row>
    <row r="7" spans="1:24" ht="69.95" customHeight="1">
      <c r="A7" s="354" t="s">
        <v>1057</v>
      </c>
      <c r="B7" s="331" t="s">
        <v>327</v>
      </c>
      <c r="C7" s="332" t="s">
        <v>81</v>
      </c>
      <c r="D7" s="334">
        <v>1</v>
      </c>
      <c r="E7" s="335">
        <v>1501.99</v>
      </c>
      <c r="F7" s="335" t="s">
        <v>1175</v>
      </c>
      <c r="G7" s="335">
        <v>1501.99</v>
      </c>
      <c r="H7" s="335" t="s">
        <v>1176</v>
      </c>
      <c r="I7" s="335">
        <v>1498.39</v>
      </c>
      <c r="J7" s="335" t="s">
        <v>1177</v>
      </c>
      <c r="K7" s="336">
        <v>44896</v>
      </c>
      <c r="L7" s="355">
        <f>(I7+G7+E7)/3</f>
        <v>1500.79</v>
      </c>
    </row>
    <row r="8" spans="1:24" ht="69.95" customHeight="1">
      <c r="A8" s="354" t="s">
        <v>1075</v>
      </c>
      <c r="B8" s="331" t="s">
        <v>1178</v>
      </c>
      <c r="C8" s="332" t="s">
        <v>81</v>
      </c>
      <c r="D8" s="334">
        <v>1</v>
      </c>
      <c r="E8" s="335">
        <v>5379</v>
      </c>
      <c r="F8" s="335" t="s">
        <v>1176</v>
      </c>
      <c r="G8" s="335">
        <v>5442.19</v>
      </c>
      <c r="H8" s="335" t="s">
        <v>1179</v>
      </c>
      <c r="I8" s="335">
        <v>5129.05</v>
      </c>
      <c r="J8" s="335" t="s">
        <v>1177</v>
      </c>
      <c r="K8" s="336">
        <v>44896</v>
      </c>
      <c r="L8" s="355">
        <f>(I8+G8+E8)/3</f>
        <v>5316.7466666666669</v>
      </c>
    </row>
    <row r="9" spans="1:24" ht="69.95" customHeight="1">
      <c r="A9" s="354" t="s">
        <v>1087</v>
      </c>
      <c r="B9" s="331" t="s">
        <v>1088</v>
      </c>
      <c r="C9" s="332" t="s">
        <v>81</v>
      </c>
      <c r="D9" s="334">
        <v>1</v>
      </c>
      <c r="E9" s="335">
        <v>289.89999999999998</v>
      </c>
      <c r="F9" s="335" t="s">
        <v>1176</v>
      </c>
      <c r="G9" s="335">
        <v>222.27</v>
      </c>
      <c r="H9" s="335" t="s">
        <v>1180</v>
      </c>
      <c r="I9" s="335">
        <v>225.88</v>
      </c>
      <c r="J9" s="335" t="s">
        <v>1181</v>
      </c>
      <c r="K9" s="336">
        <v>44896</v>
      </c>
      <c r="L9" s="355">
        <f>(I9+G9+E9)/3</f>
        <v>246.01666666666665</v>
      </c>
    </row>
    <row r="10" spans="1:24" ht="69.95" customHeight="1">
      <c r="A10" s="354" t="s">
        <v>1091</v>
      </c>
      <c r="B10" s="281" t="s">
        <v>1182</v>
      </c>
      <c r="C10" s="332" t="s">
        <v>75</v>
      </c>
      <c r="D10" s="334">
        <v>1</v>
      </c>
      <c r="E10" s="335">
        <v>653.32000000000005</v>
      </c>
      <c r="F10" s="335" t="s">
        <v>1183</v>
      </c>
      <c r="G10" s="335">
        <v>616.36</v>
      </c>
      <c r="H10" s="335" t="s">
        <v>1184</v>
      </c>
      <c r="I10" s="335">
        <v>620.66</v>
      </c>
      <c r="J10" s="335" t="s">
        <v>1177</v>
      </c>
      <c r="K10" s="336">
        <v>44896</v>
      </c>
      <c r="L10" s="355">
        <f>(E10+G10+I10)/3</f>
        <v>630.11333333333334</v>
      </c>
    </row>
    <row r="11" spans="1:24" ht="79.5" customHeight="1">
      <c r="A11" s="354" t="s">
        <v>1095</v>
      </c>
      <c r="B11" s="281" t="s">
        <v>1096</v>
      </c>
      <c r="C11" s="332" t="s">
        <v>75</v>
      </c>
      <c r="D11" s="334">
        <v>1</v>
      </c>
      <c r="E11" s="335">
        <v>259.89999999999998</v>
      </c>
      <c r="F11" s="335" t="s">
        <v>1185</v>
      </c>
      <c r="G11" s="335">
        <v>215.91</v>
      </c>
      <c r="H11" s="335" t="s">
        <v>1186</v>
      </c>
      <c r="I11" s="335">
        <v>620.66</v>
      </c>
      <c r="J11" s="335" t="s">
        <v>1177</v>
      </c>
      <c r="K11" s="336">
        <v>44896</v>
      </c>
      <c r="L11" s="355">
        <f>(E11+G11+I11)/3</f>
        <v>365.48999999999995</v>
      </c>
    </row>
    <row r="12" spans="1:24" ht="69.95" customHeight="1">
      <c r="A12" s="354" t="s">
        <v>1126</v>
      </c>
      <c r="B12" s="281" t="s">
        <v>377</v>
      </c>
      <c r="C12" s="332" t="s">
        <v>81</v>
      </c>
      <c r="D12" s="334">
        <v>1</v>
      </c>
      <c r="E12" s="335">
        <v>52.19</v>
      </c>
      <c r="F12" s="335" t="s">
        <v>1177</v>
      </c>
      <c r="G12" s="335">
        <v>63.45</v>
      </c>
      <c r="H12" s="335" t="s">
        <v>1179</v>
      </c>
      <c r="I12" s="335">
        <v>44.99</v>
      </c>
      <c r="J12" s="335" t="s">
        <v>1183</v>
      </c>
      <c r="K12" s="336">
        <v>44896</v>
      </c>
      <c r="L12" s="355">
        <f>(E12+G12+I12)/3</f>
        <v>53.543333333333329</v>
      </c>
    </row>
    <row r="13" spans="1:24" ht="69.95" customHeight="1">
      <c r="A13" s="354" t="s">
        <v>1129</v>
      </c>
      <c r="B13" s="281" t="s">
        <v>1187</v>
      </c>
      <c r="C13" s="332" t="s">
        <v>81</v>
      </c>
      <c r="D13" s="334">
        <v>1</v>
      </c>
      <c r="E13" s="335">
        <v>5.95</v>
      </c>
      <c r="F13" s="335" t="s">
        <v>1188</v>
      </c>
      <c r="G13" s="335">
        <v>5.9</v>
      </c>
      <c r="H13" s="335" t="s">
        <v>1189</v>
      </c>
      <c r="I13" s="335">
        <v>4.9000000000000004</v>
      </c>
      <c r="J13" s="335" t="s">
        <v>1190</v>
      </c>
      <c r="K13" s="336">
        <v>44896</v>
      </c>
      <c r="L13" s="355">
        <f>(E13+G13+I13)/3</f>
        <v>5.583333333333333</v>
      </c>
    </row>
    <row r="14" spans="1:24" ht="69.95" customHeight="1">
      <c r="A14" s="354" t="s">
        <v>1135</v>
      </c>
      <c r="B14" s="281" t="s">
        <v>1191</v>
      </c>
      <c r="C14" s="332" t="s">
        <v>81</v>
      </c>
      <c r="D14" s="334">
        <v>1</v>
      </c>
      <c r="E14" s="335">
        <v>85519</v>
      </c>
      <c r="F14" s="335" t="s">
        <v>1192</v>
      </c>
      <c r="G14" s="335">
        <v>91465</v>
      </c>
      <c r="H14" s="335" t="s">
        <v>1193</v>
      </c>
      <c r="I14" s="335">
        <v>82220.600000000006</v>
      </c>
      <c r="J14" s="335" t="s">
        <v>1194</v>
      </c>
      <c r="K14" s="336">
        <v>44896</v>
      </c>
      <c r="L14" s="355">
        <f>(E14+G14+I14)/3</f>
        <v>86401.53333333334</v>
      </c>
    </row>
    <row r="15" spans="1:24" ht="69.95" customHeight="1">
      <c r="A15" s="354" t="s">
        <v>1195</v>
      </c>
      <c r="B15" s="379" t="s">
        <v>1140</v>
      </c>
      <c r="C15" s="332" t="s">
        <v>81</v>
      </c>
      <c r="D15" s="334">
        <v>1</v>
      </c>
      <c r="E15" s="335">
        <v>2520</v>
      </c>
      <c r="F15" s="335" t="s">
        <v>1196</v>
      </c>
      <c r="G15" s="335">
        <v>2679.3</v>
      </c>
      <c r="H15" s="335" t="s">
        <v>1197</v>
      </c>
      <c r="I15" s="335"/>
      <c r="J15" s="335"/>
      <c r="K15" s="336">
        <v>44896</v>
      </c>
      <c r="L15" s="355">
        <f>(E15+G15+I15)/2</f>
        <v>2599.65</v>
      </c>
    </row>
    <row r="16" spans="1:24" ht="69.95" customHeight="1">
      <c r="A16" s="354" t="s">
        <v>1198</v>
      </c>
      <c r="B16" s="281" t="s">
        <v>278</v>
      </c>
      <c r="C16" s="332" t="s">
        <v>81</v>
      </c>
      <c r="D16" s="334">
        <v>1</v>
      </c>
      <c r="E16" s="335">
        <v>250.88</v>
      </c>
      <c r="F16" s="335" t="s">
        <v>1199</v>
      </c>
      <c r="G16" s="335">
        <v>179.9</v>
      </c>
      <c r="H16" s="335" t="s">
        <v>1200</v>
      </c>
      <c r="I16" s="335">
        <v>253.55</v>
      </c>
      <c r="J16" s="335" t="s">
        <v>1179</v>
      </c>
      <c r="K16" s="336">
        <v>44896</v>
      </c>
      <c r="L16" s="355">
        <f>(E16+G16+I16)/3</f>
        <v>228.10999999999999</v>
      </c>
    </row>
    <row r="17" spans="1:12" ht="69.95" customHeight="1">
      <c r="A17" s="354" t="s">
        <v>1201</v>
      </c>
      <c r="B17" s="281" t="s">
        <v>280</v>
      </c>
      <c r="C17" s="332" t="s">
        <v>81</v>
      </c>
      <c r="D17" s="334">
        <v>1</v>
      </c>
      <c r="E17" s="335">
        <v>90</v>
      </c>
      <c r="F17" s="335" t="s">
        <v>1199</v>
      </c>
      <c r="G17" s="335">
        <v>80</v>
      </c>
      <c r="H17" s="335" t="s">
        <v>1202</v>
      </c>
      <c r="I17" s="335">
        <v>76.25</v>
      </c>
      <c r="J17" s="335" t="s">
        <v>1177</v>
      </c>
      <c r="K17" s="336">
        <v>44896</v>
      </c>
      <c r="L17" s="355">
        <f>(E17+G17+I17)/3</f>
        <v>82.083333333333329</v>
      </c>
    </row>
    <row r="18" spans="1:12" ht="50.1" customHeight="1">
      <c r="A18" s="371"/>
      <c r="B18" s="372"/>
      <c r="C18" s="373"/>
      <c r="D18" s="374"/>
      <c r="E18" s="375"/>
      <c r="F18" s="375"/>
      <c r="G18" s="375"/>
      <c r="H18" s="375"/>
      <c r="I18" s="375"/>
      <c r="J18" s="375"/>
      <c r="K18" s="376"/>
      <c r="L18" s="377"/>
    </row>
    <row r="19" spans="1:12" ht="60" customHeight="1" thickBot="1">
      <c r="A19" s="356"/>
      <c r="B19" s="352"/>
      <c r="C19" s="154"/>
      <c r="D19" s="155"/>
      <c r="E19" s="159"/>
      <c r="F19" s="159"/>
      <c r="G19" s="159"/>
      <c r="H19" s="159"/>
      <c r="I19" s="159"/>
      <c r="J19" s="159"/>
      <c r="K19" s="156"/>
      <c r="L19" s="357"/>
    </row>
    <row r="20" spans="1:12" ht="20.100000000000001" customHeight="1">
      <c r="A20" s="356"/>
      <c r="B20" s="358" t="s">
        <v>25</v>
      </c>
      <c r="C20" s="154"/>
      <c r="D20" s="155"/>
      <c r="E20" s="159"/>
      <c r="F20" s="159"/>
      <c r="G20" s="159"/>
      <c r="H20" s="159"/>
      <c r="I20" s="159"/>
      <c r="J20" s="159"/>
      <c r="K20" s="156"/>
      <c r="L20" s="357"/>
    </row>
    <row r="21" spans="1:12" ht="20.100000000000001" customHeight="1">
      <c r="A21" s="356"/>
      <c r="B21" s="358" t="s">
        <v>26</v>
      </c>
      <c r="C21" s="154"/>
      <c r="D21" s="155"/>
      <c r="E21" s="159"/>
      <c r="F21" s="159"/>
      <c r="G21" s="159"/>
      <c r="H21" s="159"/>
      <c r="I21" s="159"/>
      <c r="J21" s="159"/>
      <c r="K21" s="156"/>
      <c r="L21" s="357"/>
    </row>
    <row r="22" spans="1:12" ht="20.100000000000001" customHeight="1" thickBot="1">
      <c r="A22" s="359"/>
      <c r="B22" s="353" t="s">
        <v>1142</v>
      </c>
      <c r="C22" s="360"/>
      <c r="D22" s="361"/>
      <c r="E22" s="362"/>
      <c r="F22" s="362"/>
      <c r="G22" s="362"/>
      <c r="H22" s="362"/>
      <c r="I22" s="362"/>
      <c r="J22" s="362"/>
      <c r="K22" s="363"/>
      <c r="L22" s="364"/>
    </row>
    <row r="23" spans="1:12" ht="45" customHeight="1">
      <c r="A23" s="153"/>
      <c r="B23" s="158"/>
      <c r="C23" s="154"/>
      <c r="D23" s="155"/>
      <c r="E23" s="159"/>
      <c r="F23" s="159"/>
      <c r="G23" s="159"/>
      <c r="H23" s="159"/>
      <c r="I23" s="159"/>
      <c r="J23" s="159"/>
      <c r="K23" s="156"/>
      <c r="L23" s="157"/>
    </row>
    <row r="24" spans="1:12" ht="45" customHeight="1">
      <c r="A24" s="153"/>
      <c r="B24" s="158"/>
      <c r="C24" s="154"/>
      <c r="D24" s="155"/>
      <c r="E24" s="159"/>
      <c r="F24" s="159"/>
      <c r="G24" s="159"/>
      <c r="H24" s="159"/>
      <c r="I24" s="159"/>
      <c r="J24" s="159"/>
      <c r="K24" s="156"/>
      <c r="L24" s="157"/>
    </row>
    <row r="25" spans="1:12" ht="45" customHeight="1">
      <c r="A25" s="153"/>
      <c r="B25" s="158"/>
      <c r="C25" s="154"/>
      <c r="D25" s="155"/>
      <c r="E25" s="159"/>
      <c r="F25" s="159"/>
      <c r="G25" s="159"/>
      <c r="H25" s="159"/>
      <c r="I25" s="159"/>
      <c r="J25" s="159"/>
      <c r="K25" s="156"/>
      <c r="L25" s="157"/>
    </row>
    <row r="26" spans="1:12" ht="45" customHeight="1">
      <c r="A26" s="153"/>
      <c r="B26" s="158"/>
      <c r="C26" s="154"/>
      <c r="D26" s="155"/>
      <c r="E26" s="159"/>
      <c r="F26" s="159"/>
      <c r="G26" s="159"/>
      <c r="H26" s="159"/>
      <c r="I26" s="159"/>
      <c r="J26" s="159"/>
      <c r="K26" s="156"/>
      <c r="L26" s="157"/>
    </row>
    <row r="27" spans="1:12" ht="45" customHeight="1">
      <c r="A27" s="153"/>
      <c r="B27" s="158"/>
      <c r="C27" s="154"/>
      <c r="D27" s="155"/>
      <c r="E27" s="159"/>
      <c r="F27" s="159"/>
      <c r="G27" s="159"/>
      <c r="H27" s="159"/>
      <c r="I27" s="159"/>
      <c r="J27" s="159"/>
      <c r="K27" s="156"/>
      <c r="L27" s="157"/>
    </row>
    <row r="28" spans="1:12" ht="45" customHeight="1">
      <c r="A28" s="153"/>
      <c r="B28" s="158"/>
      <c r="C28" s="154"/>
      <c r="D28" s="155"/>
      <c r="E28" s="159"/>
      <c r="F28" s="159"/>
      <c r="G28" s="159"/>
      <c r="H28" s="159"/>
      <c r="I28" s="159"/>
      <c r="J28" s="159"/>
      <c r="K28" s="156"/>
      <c r="L28" s="157"/>
    </row>
    <row r="29" spans="1:12" ht="45" customHeight="1">
      <c r="A29" s="153"/>
      <c r="B29" s="160"/>
      <c r="C29" s="154"/>
      <c r="D29" s="155"/>
      <c r="E29" s="159"/>
      <c r="F29" s="159"/>
      <c r="G29" s="159"/>
      <c r="H29" s="159"/>
      <c r="I29" s="159"/>
      <c r="J29" s="159"/>
      <c r="K29" s="156"/>
      <c r="L29" s="157"/>
    </row>
    <row r="30" spans="1:12" ht="45" customHeight="1">
      <c r="A30" s="153"/>
      <c r="B30" s="160"/>
      <c r="C30" s="154"/>
      <c r="D30" s="155"/>
      <c r="E30" s="159"/>
      <c r="F30" s="159"/>
      <c r="G30" s="159"/>
      <c r="H30" s="159"/>
      <c r="I30" s="159"/>
      <c r="J30" s="159"/>
      <c r="K30" s="156"/>
      <c r="L30" s="157"/>
    </row>
    <row r="31" spans="1:12" ht="45" customHeight="1">
      <c r="A31" s="153"/>
      <c r="B31" s="160"/>
      <c r="C31" s="154"/>
      <c r="D31" s="155"/>
      <c r="E31" s="159"/>
      <c r="F31" s="159"/>
      <c r="G31" s="159"/>
      <c r="H31" s="159"/>
      <c r="I31" s="159"/>
      <c r="J31" s="159"/>
      <c r="K31" s="156"/>
      <c r="L31" s="157"/>
    </row>
    <row r="32" spans="1:12" ht="45" customHeight="1">
      <c r="A32" s="153"/>
      <c r="B32" s="160"/>
      <c r="C32" s="154"/>
      <c r="D32" s="155"/>
      <c r="E32" s="159"/>
      <c r="F32" s="159"/>
      <c r="G32" s="159"/>
      <c r="H32" s="159"/>
      <c r="I32" s="159"/>
      <c r="J32" s="159"/>
      <c r="K32" s="156"/>
      <c r="L32" s="157"/>
    </row>
    <row r="33" spans="1:12" ht="45" customHeight="1">
      <c r="A33" s="153"/>
      <c r="B33" s="160"/>
      <c r="C33" s="154"/>
      <c r="D33" s="155"/>
      <c r="E33" s="159"/>
      <c r="F33" s="159"/>
      <c r="G33" s="159"/>
      <c r="H33" s="159"/>
      <c r="I33" s="159"/>
      <c r="J33" s="159"/>
      <c r="K33" s="156"/>
      <c r="L33" s="157"/>
    </row>
    <row r="34" spans="1:12" ht="45" customHeight="1">
      <c r="A34" s="153"/>
      <c r="B34" s="160"/>
      <c r="C34" s="154"/>
      <c r="D34" s="155"/>
      <c r="E34" s="159"/>
      <c r="F34" s="159"/>
      <c r="G34" s="159"/>
      <c r="H34" s="159"/>
      <c r="I34" s="159"/>
      <c r="J34" s="159"/>
      <c r="K34" s="156"/>
      <c r="L34" s="157"/>
    </row>
    <row r="35" spans="1:12" ht="45" customHeight="1">
      <c r="A35" s="153"/>
      <c r="B35" s="160"/>
      <c r="C35" s="154"/>
      <c r="D35" s="155"/>
      <c r="E35" s="159"/>
      <c r="F35" s="159"/>
      <c r="G35" s="159"/>
      <c r="H35" s="159"/>
      <c r="I35" s="159"/>
      <c r="J35" s="159"/>
      <c r="K35" s="156"/>
      <c r="L35" s="157"/>
    </row>
    <row r="36" spans="1:12" ht="45" customHeight="1">
      <c r="A36" s="153"/>
      <c r="B36" s="160"/>
      <c r="C36" s="154"/>
      <c r="D36" s="155"/>
      <c r="E36" s="159"/>
      <c r="F36" s="159"/>
      <c r="G36" s="159"/>
      <c r="H36" s="159"/>
      <c r="I36" s="159"/>
      <c r="J36" s="159"/>
      <c r="K36" s="156"/>
      <c r="L36" s="157"/>
    </row>
    <row r="37" spans="1:12" ht="45" customHeight="1"/>
    <row r="38" spans="1:12" ht="45" customHeight="1"/>
    <row r="39" spans="1:12" ht="45" customHeight="1"/>
    <row r="40" spans="1:12" ht="45" customHeight="1"/>
    <row r="41" spans="1:12" ht="45" customHeight="1"/>
    <row r="42" spans="1:12" ht="45" customHeight="1"/>
    <row r="43" spans="1:12" ht="45" customHeight="1"/>
    <row r="44" spans="1:12" ht="45" customHeight="1"/>
    <row r="45" spans="1:12" ht="45" customHeight="1"/>
    <row r="46" spans="1:12" ht="45" customHeight="1"/>
    <row r="47" spans="1:12" ht="45" customHeight="1"/>
    <row r="48" spans="1:12" ht="45" customHeight="1"/>
    <row r="49" spans="2:24" ht="45" customHeight="1"/>
    <row r="50" spans="2:24" s="161" customFormat="1" ht="45" customHeight="1">
      <c r="B50" s="2"/>
      <c r="C50" s="2"/>
      <c r="M50" s="2"/>
      <c r="N50" s="2"/>
      <c r="O50" s="2"/>
      <c r="P50" s="2"/>
      <c r="Q50" s="2"/>
      <c r="R50" s="2"/>
      <c r="S50" s="2"/>
      <c r="T50" s="2"/>
      <c r="U50" s="2"/>
      <c r="V50" s="2"/>
      <c r="W50" s="2"/>
      <c r="X50" s="2"/>
    </row>
    <row r="51" spans="2:24" s="161" customFormat="1" ht="45" customHeight="1">
      <c r="B51" s="2"/>
      <c r="C51" s="2"/>
      <c r="M51" s="2"/>
      <c r="N51" s="2"/>
      <c r="O51" s="2"/>
      <c r="P51" s="2"/>
      <c r="Q51" s="2"/>
      <c r="R51" s="2"/>
      <c r="S51" s="2"/>
      <c r="T51" s="2"/>
      <c r="U51" s="2"/>
      <c r="V51" s="2"/>
      <c r="W51" s="2"/>
      <c r="X51" s="2"/>
    </row>
    <row r="52" spans="2:24" s="161" customFormat="1" ht="45" customHeight="1">
      <c r="B52" s="2"/>
      <c r="C52" s="2"/>
      <c r="M52" s="2"/>
      <c r="N52" s="2"/>
      <c r="O52" s="2"/>
      <c r="P52" s="2"/>
      <c r="Q52" s="2"/>
      <c r="R52" s="2"/>
      <c r="S52" s="2"/>
      <c r="T52" s="2"/>
      <c r="U52" s="2"/>
      <c r="V52" s="2"/>
      <c r="W52" s="2"/>
      <c r="X52" s="2"/>
    </row>
    <row r="53" spans="2:24" s="161" customFormat="1" ht="45" customHeight="1">
      <c r="B53" s="2"/>
      <c r="C53" s="2"/>
      <c r="M53" s="2"/>
      <c r="N53" s="2"/>
      <c r="O53" s="2"/>
      <c r="P53" s="2"/>
      <c r="Q53" s="2"/>
      <c r="R53" s="2"/>
      <c r="S53" s="2"/>
      <c r="T53" s="2"/>
      <c r="U53" s="2"/>
      <c r="V53" s="2"/>
      <c r="W53" s="2"/>
      <c r="X53" s="2"/>
    </row>
    <row r="54" spans="2:24" s="161" customFormat="1" ht="45" customHeight="1">
      <c r="B54" s="2"/>
      <c r="C54" s="2"/>
      <c r="M54" s="2"/>
      <c r="N54" s="2"/>
      <c r="O54" s="2"/>
      <c r="P54" s="2"/>
      <c r="Q54" s="2"/>
      <c r="R54" s="2"/>
      <c r="S54" s="2"/>
      <c r="T54" s="2"/>
      <c r="U54" s="2"/>
      <c r="V54" s="2"/>
      <c r="W54" s="2"/>
      <c r="X54" s="2"/>
    </row>
    <row r="55" spans="2:24" s="161" customFormat="1" ht="45" customHeight="1">
      <c r="B55" s="2"/>
      <c r="C55" s="2"/>
      <c r="M55" s="2"/>
      <c r="N55" s="2"/>
      <c r="O55" s="2"/>
      <c r="P55" s="2"/>
      <c r="Q55" s="2"/>
      <c r="R55" s="2"/>
      <c r="S55" s="2"/>
      <c r="T55" s="2"/>
      <c r="U55" s="2"/>
      <c r="V55" s="2"/>
      <c r="W55" s="2"/>
      <c r="X55" s="2"/>
    </row>
    <row r="56" spans="2:24" s="161" customFormat="1" ht="45" customHeight="1">
      <c r="B56" s="2"/>
      <c r="C56" s="2"/>
      <c r="M56" s="2"/>
      <c r="N56" s="2"/>
      <c r="O56" s="2"/>
      <c r="P56" s="2"/>
      <c r="Q56" s="2"/>
      <c r="R56" s="2"/>
      <c r="S56" s="2"/>
      <c r="T56" s="2"/>
      <c r="U56" s="2"/>
      <c r="V56" s="2"/>
      <c r="W56" s="2"/>
      <c r="X56" s="2"/>
    </row>
    <row r="57" spans="2:24" s="161" customFormat="1" ht="45" customHeight="1">
      <c r="B57" s="2"/>
      <c r="C57" s="2"/>
      <c r="M57" s="2"/>
      <c r="N57" s="2"/>
      <c r="O57" s="2"/>
      <c r="P57" s="2"/>
      <c r="Q57" s="2"/>
      <c r="R57" s="2"/>
      <c r="S57" s="2"/>
      <c r="T57" s="2"/>
      <c r="U57" s="2"/>
      <c r="V57" s="2"/>
      <c r="W57" s="2"/>
      <c r="X57" s="2"/>
    </row>
    <row r="58" spans="2:24" s="161" customFormat="1" ht="45" customHeight="1">
      <c r="B58" s="2"/>
      <c r="C58" s="2"/>
      <c r="M58" s="2"/>
      <c r="N58" s="2"/>
      <c r="O58" s="2"/>
      <c r="P58" s="2"/>
      <c r="Q58" s="2"/>
      <c r="R58" s="2"/>
      <c r="S58" s="2"/>
      <c r="T58" s="2"/>
      <c r="U58" s="2"/>
      <c r="V58" s="2"/>
      <c r="W58" s="2"/>
      <c r="X58" s="2"/>
    </row>
    <row r="59" spans="2:24" s="161" customFormat="1" ht="45" customHeight="1">
      <c r="B59" s="2"/>
      <c r="C59" s="2"/>
      <c r="M59" s="2"/>
      <c r="N59" s="2"/>
      <c r="O59" s="2"/>
      <c r="P59" s="2"/>
      <c r="Q59" s="2"/>
      <c r="R59" s="2"/>
      <c r="S59" s="2"/>
      <c r="T59" s="2"/>
      <c r="U59" s="2"/>
      <c r="V59" s="2"/>
      <c r="W59" s="2"/>
      <c r="X59" s="2"/>
    </row>
    <row r="60" spans="2:24" s="161" customFormat="1" ht="45" customHeight="1">
      <c r="B60" s="2"/>
      <c r="C60" s="2"/>
      <c r="M60" s="2"/>
      <c r="N60" s="2"/>
      <c r="O60" s="2"/>
      <c r="P60" s="2"/>
      <c r="Q60" s="2"/>
      <c r="R60" s="2"/>
      <c r="S60" s="2"/>
      <c r="T60" s="2"/>
      <c r="U60" s="2"/>
      <c r="V60" s="2"/>
      <c r="W60" s="2"/>
      <c r="X60" s="2"/>
    </row>
    <row r="61" spans="2:24" s="161" customFormat="1" ht="45" customHeight="1">
      <c r="B61" s="2"/>
      <c r="C61" s="2"/>
      <c r="M61" s="2"/>
      <c r="N61" s="2"/>
      <c r="O61" s="2"/>
      <c r="P61" s="2"/>
      <c r="Q61" s="2"/>
      <c r="R61" s="2"/>
      <c r="S61" s="2"/>
      <c r="T61" s="2"/>
      <c r="U61" s="2"/>
      <c r="V61" s="2"/>
      <c r="W61" s="2"/>
      <c r="X61" s="2"/>
    </row>
    <row r="62" spans="2:24" s="161" customFormat="1" ht="45" customHeight="1">
      <c r="B62" s="2"/>
      <c r="C62" s="2"/>
      <c r="M62" s="2"/>
      <c r="N62" s="2"/>
      <c r="O62" s="2"/>
      <c r="P62" s="2"/>
      <c r="Q62" s="2"/>
      <c r="R62" s="2"/>
      <c r="S62" s="2"/>
      <c r="T62" s="2"/>
      <c r="U62" s="2"/>
      <c r="V62" s="2"/>
      <c r="W62" s="2"/>
      <c r="X62" s="2"/>
    </row>
    <row r="63" spans="2:24" s="161" customFormat="1" ht="45" customHeight="1">
      <c r="B63" s="2"/>
      <c r="C63" s="2"/>
      <c r="M63" s="2"/>
      <c r="N63" s="2"/>
      <c r="O63" s="2"/>
      <c r="P63" s="2"/>
      <c r="Q63" s="2"/>
      <c r="R63" s="2"/>
      <c r="S63" s="2"/>
      <c r="T63" s="2"/>
      <c r="U63" s="2"/>
      <c r="V63" s="2"/>
      <c r="W63" s="2"/>
      <c r="X63" s="2"/>
    </row>
    <row r="64" spans="2:24" s="161" customFormat="1" ht="45" customHeight="1">
      <c r="B64" s="2"/>
      <c r="C64" s="2"/>
      <c r="M64" s="2"/>
      <c r="N64" s="2"/>
      <c r="O64" s="2"/>
      <c r="P64" s="2"/>
      <c r="Q64" s="2"/>
      <c r="R64" s="2"/>
      <c r="S64" s="2"/>
      <c r="T64" s="2"/>
      <c r="U64" s="2"/>
      <c r="V64" s="2"/>
      <c r="W64" s="2"/>
      <c r="X64" s="2"/>
    </row>
    <row r="65" spans="2:24" s="161" customFormat="1" ht="45" customHeight="1">
      <c r="B65" s="2"/>
      <c r="C65" s="2"/>
      <c r="M65" s="2"/>
      <c r="N65" s="2"/>
      <c r="O65" s="2"/>
      <c r="P65" s="2"/>
      <c r="Q65" s="2"/>
      <c r="R65" s="2"/>
      <c r="S65" s="2"/>
      <c r="T65" s="2"/>
      <c r="U65" s="2"/>
      <c r="V65" s="2"/>
      <c r="W65" s="2"/>
      <c r="X65" s="2"/>
    </row>
    <row r="66" spans="2:24" s="161" customFormat="1" ht="45" customHeight="1">
      <c r="B66" s="2"/>
      <c r="C66" s="2"/>
      <c r="M66" s="2"/>
      <c r="N66" s="2"/>
      <c r="O66" s="2"/>
      <c r="P66" s="2"/>
      <c r="Q66" s="2"/>
      <c r="R66" s="2"/>
      <c r="S66" s="2"/>
      <c r="T66" s="2"/>
      <c r="U66" s="2"/>
      <c r="V66" s="2"/>
      <c r="W66" s="2"/>
      <c r="X66" s="2"/>
    </row>
    <row r="67" spans="2:24" s="161" customFormat="1" ht="45" customHeight="1">
      <c r="B67" s="2"/>
      <c r="C67" s="2"/>
      <c r="M67" s="2"/>
      <c r="N67" s="2"/>
      <c r="O67" s="2"/>
      <c r="P67" s="2"/>
      <c r="Q67" s="2"/>
      <c r="R67" s="2"/>
      <c r="S67" s="2"/>
      <c r="T67" s="2"/>
      <c r="U67" s="2"/>
      <c r="V67" s="2"/>
      <c r="W67" s="2"/>
      <c r="X67" s="2"/>
    </row>
    <row r="68" spans="2:24" s="161" customFormat="1" ht="45" customHeight="1">
      <c r="B68" s="2"/>
      <c r="C68" s="2"/>
      <c r="M68" s="2"/>
      <c r="N68" s="2"/>
      <c r="O68" s="2"/>
      <c r="P68" s="2"/>
      <c r="Q68" s="2"/>
      <c r="R68" s="2"/>
      <c r="S68" s="2"/>
      <c r="T68" s="2"/>
      <c r="U68" s="2"/>
      <c r="V68" s="2"/>
      <c r="W68" s="2"/>
      <c r="X68" s="2"/>
    </row>
    <row r="69" spans="2:24" s="161" customFormat="1" ht="45" customHeight="1">
      <c r="B69" s="2"/>
      <c r="C69" s="2"/>
      <c r="M69" s="2"/>
      <c r="N69" s="2"/>
      <c r="O69" s="2"/>
      <c r="P69" s="2"/>
      <c r="Q69" s="2"/>
      <c r="R69" s="2"/>
      <c r="S69" s="2"/>
      <c r="T69" s="2"/>
      <c r="U69" s="2"/>
      <c r="V69" s="2"/>
      <c r="W69" s="2"/>
      <c r="X69" s="2"/>
    </row>
    <row r="70" spans="2:24" s="161" customFormat="1" ht="45" customHeight="1">
      <c r="B70" s="2"/>
      <c r="C70" s="2"/>
      <c r="M70" s="2"/>
      <c r="N70" s="2"/>
      <c r="O70" s="2"/>
      <c r="P70" s="2"/>
      <c r="Q70" s="2"/>
      <c r="R70" s="2"/>
      <c r="S70" s="2"/>
      <c r="T70" s="2"/>
      <c r="U70" s="2"/>
      <c r="V70" s="2"/>
      <c r="W70" s="2"/>
      <c r="X70" s="2"/>
    </row>
    <row r="71" spans="2:24" s="161" customFormat="1" ht="45" customHeight="1">
      <c r="B71" s="2"/>
      <c r="C71" s="2"/>
      <c r="M71" s="2"/>
      <c r="N71" s="2"/>
      <c r="O71" s="2"/>
      <c r="P71" s="2"/>
      <c r="Q71" s="2"/>
      <c r="R71" s="2"/>
      <c r="S71" s="2"/>
      <c r="T71" s="2"/>
      <c r="U71" s="2"/>
      <c r="V71" s="2"/>
      <c r="W71" s="2"/>
      <c r="X71" s="2"/>
    </row>
    <row r="72" spans="2:24" s="161" customFormat="1" ht="45" customHeight="1">
      <c r="B72" s="2"/>
      <c r="C72" s="2"/>
      <c r="M72" s="2"/>
      <c r="N72" s="2"/>
      <c r="O72" s="2"/>
      <c r="P72" s="2"/>
      <c r="Q72" s="2"/>
      <c r="R72" s="2"/>
      <c r="S72" s="2"/>
      <c r="T72" s="2"/>
      <c r="U72" s="2"/>
      <c r="V72" s="2"/>
      <c r="W72" s="2"/>
      <c r="X72" s="2"/>
    </row>
    <row r="73" spans="2:24" s="161" customFormat="1" ht="45" customHeight="1">
      <c r="B73" s="2"/>
      <c r="C73" s="2"/>
      <c r="M73" s="2"/>
      <c r="N73" s="2"/>
      <c r="O73" s="2"/>
      <c r="P73" s="2"/>
      <c r="Q73" s="2"/>
      <c r="R73" s="2"/>
      <c r="S73" s="2"/>
      <c r="T73" s="2"/>
      <c r="U73" s="2"/>
      <c r="V73" s="2"/>
      <c r="W73" s="2"/>
      <c r="X73" s="2"/>
    </row>
    <row r="74" spans="2:24" s="161" customFormat="1" ht="45" customHeight="1">
      <c r="B74" s="2"/>
      <c r="C74" s="2"/>
      <c r="M74" s="2"/>
      <c r="N74" s="2"/>
      <c r="O74" s="2"/>
      <c r="P74" s="2"/>
      <c r="Q74" s="2"/>
      <c r="R74" s="2"/>
      <c r="S74" s="2"/>
      <c r="T74" s="2"/>
      <c r="U74" s="2"/>
      <c r="V74" s="2"/>
      <c r="W74" s="2"/>
      <c r="X74" s="2"/>
    </row>
    <row r="75" spans="2:24" s="161" customFormat="1" ht="45" customHeight="1">
      <c r="B75" s="2"/>
      <c r="C75" s="2"/>
      <c r="M75" s="2"/>
      <c r="N75" s="2"/>
      <c r="O75" s="2"/>
      <c r="P75" s="2"/>
      <c r="Q75" s="2"/>
      <c r="R75" s="2"/>
      <c r="S75" s="2"/>
      <c r="T75" s="2"/>
      <c r="U75" s="2"/>
      <c r="V75" s="2"/>
      <c r="W75" s="2"/>
      <c r="X75" s="2"/>
    </row>
    <row r="76" spans="2:24" s="161" customFormat="1" ht="45" customHeight="1">
      <c r="B76" s="2"/>
      <c r="C76" s="2"/>
      <c r="M76" s="2"/>
      <c r="N76" s="2"/>
      <c r="O76" s="2"/>
      <c r="P76" s="2"/>
      <c r="Q76" s="2"/>
      <c r="R76" s="2"/>
      <c r="S76" s="2"/>
      <c r="T76" s="2"/>
      <c r="U76" s="2"/>
      <c r="V76" s="2"/>
      <c r="W76" s="2"/>
      <c r="X76" s="2"/>
    </row>
    <row r="77" spans="2:24" s="161" customFormat="1" ht="45" customHeight="1">
      <c r="B77" s="2"/>
      <c r="C77" s="2"/>
      <c r="M77" s="2"/>
      <c r="N77" s="2"/>
      <c r="O77" s="2"/>
      <c r="P77" s="2"/>
      <c r="Q77" s="2"/>
      <c r="R77" s="2"/>
      <c r="S77" s="2"/>
      <c r="T77" s="2"/>
      <c r="U77" s="2"/>
      <c r="V77" s="2"/>
      <c r="W77" s="2"/>
      <c r="X77" s="2"/>
    </row>
    <row r="78" spans="2:24" s="161" customFormat="1" ht="45" customHeight="1">
      <c r="B78" s="2"/>
      <c r="C78" s="2"/>
      <c r="M78" s="2"/>
      <c r="N78" s="2"/>
      <c r="O78" s="2"/>
      <c r="P78" s="2"/>
      <c r="Q78" s="2"/>
      <c r="R78" s="2"/>
      <c r="S78" s="2"/>
      <c r="T78" s="2"/>
      <c r="U78" s="2"/>
      <c r="V78" s="2"/>
      <c r="W78" s="2"/>
      <c r="X78" s="2"/>
    </row>
    <row r="79" spans="2:24" s="161" customFormat="1" ht="45" customHeight="1">
      <c r="B79" s="2"/>
      <c r="C79" s="2"/>
      <c r="M79" s="2"/>
      <c r="N79" s="2"/>
      <c r="O79" s="2"/>
      <c r="P79" s="2"/>
      <c r="Q79" s="2"/>
      <c r="R79" s="2"/>
      <c r="S79" s="2"/>
      <c r="T79" s="2"/>
      <c r="U79" s="2"/>
      <c r="V79" s="2"/>
      <c r="W79" s="2"/>
      <c r="X79" s="2"/>
    </row>
    <row r="80" spans="2:24" s="161" customFormat="1" ht="45" customHeight="1">
      <c r="B80" s="2"/>
      <c r="C80" s="2"/>
      <c r="M80" s="2"/>
      <c r="N80" s="2"/>
      <c r="O80" s="2"/>
      <c r="P80" s="2"/>
      <c r="Q80" s="2"/>
      <c r="R80" s="2"/>
      <c r="S80" s="2"/>
      <c r="T80" s="2"/>
      <c r="U80" s="2"/>
      <c r="V80" s="2"/>
      <c r="W80" s="2"/>
      <c r="X80" s="2"/>
    </row>
  </sheetData>
  <mergeCells count="7">
    <mergeCell ref="A1:L4"/>
    <mergeCell ref="A5:A6"/>
    <mergeCell ref="B5:B6"/>
    <mergeCell ref="C5:C6"/>
    <mergeCell ref="D5:D6"/>
    <mergeCell ref="E5:K5"/>
    <mergeCell ref="L5:L6"/>
  </mergeCells>
  <phoneticPr fontId="98" type="noConversion"/>
  <conditionalFormatting sqref="E7:J18">
    <cfRule type="expression" dxfId="0" priority="1">
      <formula>ABS(E7-#REF!)/#REF!&gt;#REF!</formula>
    </cfRule>
  </conditionalFormatting>
  <printOptions horizontalCentered="1"/>
  <pageMargins left="0.51181102362204722" right="0.51181102362204722" top="0.39370078740157483" bottom="0.78740157480314965" header="0.31496062992125984" footer="0.31496062992125984"/>
  <pageSetup paperSize="9" scale="46" fitToHeight="100" orientation="landscape" r:id="rId1"/>
  <headerFooter>
    <oddFooter>&amp;C&amp;P de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9</vt:i4>
      </vt:variant>
      <vt:variant>
        <vt:lpstr>Intervalos Nomeados</vt:lpstr>
      </vt:variant>
      <vt:variant>
        <vt:i4>16</vt:i4>
      </vt:variant>
    </vt:vector>
  </HeadingPairs>
  <TitlesOfParts>
    <vt:vector size="25" baseType="lpstr">
      <vt:lpstr>COMPOSIÇÃO BDI</vt:lpstr>
      <vt:lpstr>COMPOSIÇÃO BDI DIFERENCIADO</vt:lpstr>
      <vt:lpstr>PLANILHA RESUMO</vt:lpstr>
      <vt:lpstr>CRONOGRAMA</vt:lpstr>
      <vt:lpstr>ORÇAMENTO</vt:lpstr>
      <vt:lpstr>MEMORIA DE CÁLCULO</vt:lpstr>
      <vt:lpstr>COMPOSIÇÃO DE CUSTO</vt:lpstr>
      <vt:lpstr>CURVA ABC</vt:lpstr>
      <vt:lpstr>TABELA RESUMO DE COTAÇÕES</vt:lpstr>
      <vt:lpstr>'COMPOSIÇÃO BDI'!Area_de_impressao</vt:lpstr>
      <vt:lpstr>'COMPOSIÇÃO BDI DIFERENCIADO'!Area_de_impressao</vt:lpstr>
      <vt:lpstr>'COMPOSIÇÃO DE CUSTO'!Area_de_impressao</vt:lpstr>
      <vt:lpstr>CRONOGRAMA!Area_de_impressao</vt:lpstr>
      <vt:lpstr>'CURVA ABC'!Area_de_impressao</vt:lpstr>
      <vt:lpstr>'MEMORIA DE CÁLCULO'!Area_de_impressao</vt:lpstr>
      <vt:lpstr>ORÇAMENTO!Area_de_impressao</vt:lpstr>
      <vt:lpstr>'PLANILHA RESUMO'!Area_de_impressao</vt:lpstr>
      <vt:lpstr>'TABELA RESUMO DE COTAÇÕES'!Area_de_impressao</vt:lpstr>
      <vt:lpstr>CRONOGRAMA!Print_Area</vt:lpstr>
      <vt:lpstr>'PLANILHA RESUMO'!Print_Area</vt:lpstr>
      <vt:lpstr>CRONOGRAMA!Titulos_de_impressao</vt:lpstr>
      <vt:lpstr>'CURVA ABC'!Titulos_de_impressao</vt:lpstr>
      <vt:lpstr>'MEMORIA DE CÁLCULO'!Titulos_de_impressao</vt:lpstr>
      <vt:lpstr>ORÇAMENTO!Titulos_de_impressao</vt:lpstr>
      <vt:lpstr>'TABELA RESUMO DE COTAÇÕES'!Titulos_de_impressao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Anita Chrystello</dc:creator>
  <cp:keywords/>
  <dc:description/>
  <cp:lastModifiedBy>Usuario</cp:lastModifiedBy>
  <cp:revision/>
  <dcterms:created xsi:type="dcterms:W3CDTF">2019-07-01T13:28:33Z</dcterms:created>
  <dcterms:modified xsi:type="dcterms:W3CDTF">2023-06-01T13:21:38Z</dcterms:modified>
  <cp:category/>
  <cp:contentStatus/>
</cp:coreProperties>
</file>